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12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9.xml"/>
  <Override ContentType="application/vnd.openxmlformats-officedocument.spreadsheetml.externalLink+xml" PartName="/xl/externalLinks/externalLink14.xml"/>
  <Override ContentType="application/vnd.openxmlformats-officedocument.spreadsheetml.externalLink+xml" PartName="/xl/externalLinks/externalLink16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13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15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" sheetId="1" r:id="rId4"/>
    <sheet state="visible" name="Fin_Stat Annual" sheetId="2" r:id="rId5"/>
    <sheet state="visible" name="ბიბლიოთეკა" sheetId="3" r:id="rId6"/>
    <sheet state="visible" name="ინსტრუქცია" sheetId="4" r:id="rId7"/>
    <sheet state="visible" name="1" sheetId="5" r:id="rId8"/>
    <sheet state="visible" name="2" sheetId="6" r:id="rId9"/>
    <sheet state="visible" name="3" sheetId="7" r:id="rId10"/>
    <sheet state="visible" name="4" sheetId="8" r:id="rId11"/>
    <sheet state="visible" name="5" sheetId="9" r:id="rId12"/>
    <sheet state="visible" name="VAT" sheetId="10" r:id="rId13"/>
    <sheet state="visible" name="NBG rates" sheetId="11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_123Graph_A">[1]Assum!#REF!</definedName>
    <definedName name="__123Graph_B">'[2]TABLO-3'!$B$5:$B$5</definedName>
    <definedName name="__123Graph_C">'[2]TABLO-3'!$B$6:$B$6</definedName>
    <definedName name="__123Graph_D">'[2]TABLO-3'!$B$7:$B$7</definedName>
    <definedName name="__123Graph_E">'[2]TABLO-3'!$B$8:$B$8</definedName>
    <definedName name="__123Graph_X">'[2]TABLO-3'!$A$4:$A$8</definedName>
    <definedName name="__a2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3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a2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a3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a4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a5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a8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g1">[3]!__ag1</definedName>
    <definedName name="__b2">{"Balance Sheet",#N/A,FALSE,"102 - CBR Materials"}</definedName>
    <definedName name="__bb2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bb3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cc2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cc3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d2">{"Balance Sheet",#N/A,FALSE,"CBR North America Consolidated"}</definedName>
    <definedName name="__e1">{"Balance Sheet",#N/A,FALSE,"CBR North America Consolidated"}</definedName>
    <definedName name="__FDS_HYPERLINK_TOGGLE_STATE__">"ON"</definedName>
    <definedName name="__IntlFixup">TRUE</definedName>
    <definedName name="__r5etw">{"Cash Flow",#N/A,FALSE}</definedName>
    <definedName name="__w1">{"DELIV.",#N/A,FALSE,"comp";"INV",#N/A,FALSE,"comp"}</definedName>
    <definedName name="__x1">[3]!__x1</definedName>
    <definedName name="_100__123Graph_BChart_1AI">'[4]35'!$C$5:$H$5</definedName>
    <definedName name="_105__123Graph_BChart_1AX">'[5]50'!$C$4:$C$187</definedName>
    <definedName name="_112___123Graph_BChart_1Z">'[6]3Euro telecoms'!$C$5:$C$19</definedName>
    <definedName name="_113___123Graph_BCHART_2">[7]E!$E$8:$J$8</definedName>
    <definedName name="_122___123Graph_CChart_1A">'[5]1'!$D$6:$D$103</definedName>
    <definedName name="_136__123Graph_BChart_1Z">'[6]3Euro telecoms'!$C$5:$C$19</definedName>
    <definedName name="_138__123Graph_BCHART_2">[8]E!$E$8:$J$8</definedName>
    <definedName name="_148__123Graph_CChart_1A">'[5]1'!$D$6:$D$103</definedName>
    <definedName name="_167___123Graph_DChart_1P">'[5]16'!$E$3:$E$7</definedName>
    <definedName name="_175___123Graph_EChart_1P">'[5]16'!$F$3:$F$7</definedName>
    <definedName name="_179___123Graph_FChart_1P">'[5]16'!$G$3:$G$7</definedName>
    <definedName name="_182___123Graph_XChart_1AI">'[4]35'!$C$3:$H$3</definedName>
    <definedName name="_183___123Graph_XCHART_2">[7]E!$E$2:$J$2</definedName>
    <definedName name="_185___123Graph_XCHART_3">[7]E!$E$2:$J$2</definedName>
    <definedName name="_188__123Graph_ACHART_1">[9]E!$E$3:$J$3</definedName>
    <definedName name="_197__123Graph_DChart_1P">'[5]16'!$E$3:$E$7</definedName>
    <definedName name="_205__123Graph_EChart_1P">'[5]16'!$F$3:$F$7</definedName>
    <definedName name="_209__123Graph_FChart_1P">'[5]16'!$G$3:$G$7</definedName>
    <definedName name="_210__123Graph_AChart_1AX">'[5]50'!$B$4:$B$187</definedName>
    <definedName name="_213__123Graph_XChart_1AI">'[4]35'!$C$3:$H$3</definedName>
    <definedName name="_215__123Graph_XCHART_2">[8]E!$E$2:$J$2</definedName>
    <definedName name="_219__123Graph_XCHART_3">[8]E!$E$2:$J$2</definedName>
    <definedName name="_247__123Graph_AChart_1Z">'[6]3Euro telecoms'!$B$5:$B$19</definedName>
    <definedName name="_249__123Graph_ACHART_2">[9]E!$E$5:$J$5</definedName>
    <definedName name="_261__123Graph_ACHART_3">[9]E!$E$3:$J$3</definedName>
    <definedName name="_266__123Graph_ACHART_6">[10]geography!$C$3:$C$7</definedName>
    <definedName name="_28___123Graph_AChart_1AX">'[5]50'!$B$4:$B$187</definedName>
    <definedName name="_281__123Graph_BChart_1AI">'[4]35'!$C$5:$H$5</definedName>
    <definedName name="_286__123Graph_BChart_1AX">'[5]50'!$C$4:$C$187</definedName>
    <definedName name="_29__123Graph_AChart_1AX">'[5]50'!$B$4:$B$187</definedName>
    <definedName name="_317__123Graph_BChart_1Z">'[6]3Euro telecoms'!$C$5:$C$19</definedName>
    <definedName name="_319__123Graph_BCHART_2">[9]E!$E$8:$J$8</definedName>
    <definedName name="_329__123Graph_CChart_1A">'[5]1'!$D$6:$D$103</definedName>
    <definedName name="_378__123Graph_DChart_1P">'[5]16'!$E$3:$E$7</definedName>
    <definedName name="_386__123Graph_EChart_1P">'[5]16'!$F$3:$F$7</definedName>
    <definedName name="_390__123Graph_FChart_1P">'[5]16'!$G$3:$G$7</definedName>
    <definedName name="_394__123Graph_XChart_1AI">'[4]35'!$C$3:$H$3</definedName>
    <definedName name="_396__123Graph_XCHART_2">[9]E!$E$2:$J$2</definedName>
    <definedName name="_400__123Graph_XCHART_3">[9]E!$E$2:$J$2</definedName>
    <definedName name="_56___123Graph_AChart_1Z">'[6]3Euro telecoms'!$B$5:$B$19</definedName>
    <definedName name="_57___123Graph_ACHART_2">[7]E!$E$5:$J$5</definedName>
    <definedName name="_65___123Graph_ACHART_3">[7]E!$E$3:$J$3</definedName>
    <definedName name="_66__123Graph_AChart_1Z">'[6]3Euro telecoms'!$B$5:$B$19</definedName>
    <definedName name="_68__123Graph_ACHART_2">[8]E!$E$5:$J$5</definedName>
    <definedName name="_7__123Graph_ACHART_1">[8]E!$E$3:$J$3</definedName>
    <definedName name="_70___123Graph_ACHART_6">[10]geography!$C$3:$C$7</definedName>
    <definedName name="_80__123Graph_ACHART_3">[8]E!$E$3:$J$3</definedName>
    <definedName name="_83___123Graph_BChart_1AI">'[4]35'!$C$5:$H$5</definedName>
    <definedName name="_85__123Graph_ACHART_6">[10]geography!$C$3:$C$7</definedName>
    <definedName name="_87___123Graph_BChart_1AX">'[5]50'!$C$4:$C$187</definedName>
    <definedName name="_9___123Graph_ACHART_1">[7]E!$E$3:$J$3</definedName>
    <definedName name="_a2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3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2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5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8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tRisk_SimSetting_AutomaticallyGenerateReports">FALSE</definedName>
    <definedName name="_AtRisk_SimSetting_AutomaticResultsDisplayMode">0</definedName>
    <definedName name="_AtRisk_SimSetting_ConvergenceConfidenceLevel">0.95</definedName>
    <definedName name="_AtRisk_SimSetting_ConvergencePercentileToTest">0.9</definedName>
    <definedName name="_AtRisk_SimSetting_ConvergencePerformMeanTest">TRUE</definedName>
    <definedName name="_AtRisk_SimSetting_ConvergencePerformPercentileTest">FALSE</definedName>
    <definedName name="_AtRisk_SimSetting_ConvergencePerformStdDeviationTest">FALSE</definedName>
    <definedName name="_AtRisk_SimSetting_ConvergenceTestAllOutputs">TRUE</definedName>
    <definedName name="_AtRisk_SimSetting_ConvergenceTestingPeriod">100</definedName>
    <definedName name="_AtRisk_SimSetting_ConvergenceTolerance">0.03</definedName>
    <definedName name="_AtRisk_SimSetting_LiveUpdate">TRUE</definedName>
    <definedName name="_AtRisk_SimSetting_LiveUpdatePeriod">-1</definedName>
    <definedName name="_AtRisk_SimSetting_RandomNumberGenerator">0</definedName>
    <definedName name="_AtRisk_SimSetting_ReportsList">0</definedName>
    <definedName name="_AtRisk_SimSetting_SimNameCount">0</definedName>
    <definedName name="_AtRisk_SimSetting_SmartSensitivityAnalysisEnabled">TRUE</definedName>
    <definedName name="_AtRisk_SimSetting_StatisticFunctionUpdating">1</definedName>
    <definedName name="_AtRisk_SimSetting_StdRecalcBehavior">1</definedName>
    <definedName name="_AtRisk_SimSetting_StdRecalcWithoutRiskStatic">0</definedName>
    <definedName name="_AtRisk_SimSetting_StdRecalcWithoutRiskStaticPercentile">0.5</definedName>
    <definedName name="_b2">{"Balance Sheet",#N/A,FALSE,"102 - CBR Materials"}</definedName>
    <definedName name="_bb2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2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d2">{"Balance Sheet",#N/A,FALSE,"CBR North America Consolidated"}</definedName>
    <definedName name="_DCF1">{#N/A,#N/A,FALSE,"DCF Summary";#N/A,#N/A,FALSE,"Casema";#N/A,#N/A,FALSE,"Casema NoTel";#N/A,#N/A,FALSE,"UK";#N/A,#N/A,FALSE,"RCF";#N/A,#N/A,FALSE,"Intercable CZ";#N/A,#N/A,FALSE,"Interkabel P"}</definedName>
    <definedName name="_e1">{"Balance Sheet",#N/A,FALSE,"CBR North America Consolidated"}</definedName>
    <definedName name="_filterDatabaseActual">'[11]Gen Data'!$A$1:$B$309</definedName>
    <definedName name="_Order1">0</definedName>
    <definedName name="_Order2">255</definedName>
    <definedName name="_r5etw">{"Cash Flow",#N/A,FALSE}</definedName>
    <definedName name="_w1">{"DELIV.",#N/A,FALSE,"comp";"INV",#N/A,FALSE,"comp"}</definedName>
    <definedName name="a">[12]AUM!#REF!</definedName>
    <definedName name="aaa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aaaa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aaaaa">[3]!aaaaaa</definedName>
    <definedName name="aabbb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b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c">{"Balance Sheet",#N/A,FALSE,"CBR North America Consolidated";"Cash Flows",#N/A,FALSE,"CBR North America Consolidated"}</definedName>
    <definedName name="AccessDatabase">"C:\Documents and Settings\Khabibov.S\My Documents\budget\budget_06_07\budget 2007 (20uc)\Budget 2007(20uc).mdb"</definedName>
    <definedName name="adadad">{"EVA",#N/A,FALSE,"SMT2";#N/A,#N/A,FALSE,"Summary";#N/A,#N/A,FALSE,"Graphs";#N/A,#N/A,FALSE,"4 Panel"}</definedName>
    <definedName name="adfadf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dg">{"Balance Sheet",#N/A,FALSE,"CBR North America Consolidated";"Cash Flows",#N/A,FALSE,"CBR North America Consolidated"}</definedName>
    <definedName name="afdadfasdfsd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fdsasd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afwrfwf">{#N/A,#N/A,FALSE,"SMT1";#N/A,#N/A,FALSE,"SMT2";#N/A,#N/A,FALSE,"Summary";#N/A,#N/A,FALSE,"Graphs";#N/A,#N/A,FALSE,"4 Panel"}</definedName>
    <definedName name="ag">[3]!ag</definedName>
    <definedName name="anscount">2</definedName>
    <definedName localSheetId="5" name="as">[3]!Combined.01.10</definedName>
    <definedName localSheetId="7" name="as">[3]!Combined.01.10</definedName>
    <definedName name="as">[3]!Combined.01.10</definedName>
    <definedName name="AS2DocOpenMode">"AS2DocumentEdit"</definedName>
    <definedName name="asas">{"EVA",#N/A,FALSE,"SMT2";#N/A,#N/A,FALSE,"Summary";#N/A,#N/A,FALSE,"Graphs";#N/A,#N/A,FALSE,"4 Panel"}</definedName>
    <definedName name="asda">{"EVA",#N/A,FALSE,"SMT2";#N/A,#N/A,FALSE,"Summary";#N/A,#N/A,FALSE,"Graphs";#N/A,#N/A,FALSE,"4 Panel"}</definedName>
    <definedName name="asfafq">[3]!asfafq</definedName>
    <definedName name="avaaaaav">[3]!avaaaaav</definedName>
    <definedName name="bb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bbb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bbbbb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BLPH50">'[13]1999-2000 DATA'!#REF!</definedName>
    <definedName name="CAPEX1">{"summary1",#N/A,TRUE,"Comps";"summary2",#N/A,TRUE,"Comps";"summary3",#N/A,TRUE,"Comps"}</definedName>
    <definedName name="CAPEXmob">{"cap_structure",#N/A,FALSE,"Graph-Mkt Cap";"price",#N/A,FALSE,"Graph-Price";"ebit",#N/A,FALSE,"Graph-EBITDA";"ebitda",#N/A,FALSE,"Graph-EBITDA"}</definedName>
    <definedName name="CBWorkbookPriority">-1020488105</definedName>
    <definedName name="CCZSCSZZC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ChangeRange">[3]!ChangeRange</definedName>
    <definedName name="CIQWBGuid">"edf151c2-cda8-485e-8723-576d66d1c2b6"</definedName>
    <definedName name="ContentsHelp">[3]!ContentsHelp</definedName>
    <definedName name="CreateTable">[3]!CreateTable</definedName>
    <definedName name="cvcvcvcv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dddd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DeleteRange">[3]!DeleteRange</definedName>
    <definedName name="DeleteTable">[3]!DeleteTable</definedName>
    <definedName name="df">{#N/A,#N/A,FALSE,"Full";#N/A,#N/A,FALSE,"Half";#N/A,#N/A,FALSE,"Op Expenses";#N/A,#N/A,FALSE,"Cap Charge";#N/A,#N/A,FALSE,"Cost C";#N/A,#N/A,FALSE,"PP&amp;E";#N/A,#N/A,FALSE,"R&amp;D"}</definedName>
    <definedName name="dfasdfsdf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dfnjn">{"EVA",#N/A,FALSE,"SMT2";#N/A,#N/A,FALSE,"Summary";#N/A,#N/A,FALSE,"Graphs";#N/A,#N/A,FALSE,"4 Panel"}</definedName>
    <definedName name="dfsdfasdf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dsfdsa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e4rt34">{"Balance Sheet",#N/A,FALSE,"USA Consolidation";"Cash Flows",#N/A,FALSE,"USA Consolidation"}</definedName>
    <definedName name="ee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eee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etzrt">{"Balance Sheet",#N/A,FALSE,"102 - CBR Materials";"Cash Flows",#N/A,FALSE,"102 - CBR Materials"}</definedName>
    <definedName name="EUR_RATE">[14]Summary!$U$10</definedName>
    <definedName name="EV__EVCOM_OPTIONS__">8</definedName>
    <definedName name="EV__EXPOPTIONS__">0</definedName>
    <definedName name="EV__LASTREFTIME__">"19/11/2007 13:46:52"</definedName>
    <definedName name="EV__MAXEXPCOLS__">100</definedName>
    <definedName name="EV__MAXEXPROWS__">1000</definedName>
    <definedName name="EV__MEMORYCVW__">0</definedName>
    <definedName name="EV__WBEVMODE__">0</definedName>
    <definedName name="EV__WBREFOPTIONS__">134217783</definedName>
    <definedName name="EV__WBVERSION__">0</definedName>
    <definedName name="ewrewre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asdf">[3]!fasdf</definedName>
    <definedName name="fdafds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dfsadf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djuy">{#N/A,#N/A,FALSE,"SMT1";#N/A,#N/A,FALSE,"SMT2";#N/A,#N/A,FALSE,"Summary";#N/A,#N/A,FALSE,"Graphs";#N/A,#N/A,FALSE,"4 Panel"}</definedName>
    <definedName name="fds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ff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gfh">{"EVA",#N/A,FALSE,"SMT2";#N/A,#N/A,FALSE,"Summary";#N/A,#N/A,FALSE,"Graphs";#N/A,#N/A,FALSE,"4 Panel"}</definedName>
    <definedName name="fhhf">{"EVA",#N/A,FALSE,"SMT2";#N/A,#N/A,FALSE,"Summary";#N/A,#N/A,FALSE,"Graphs";#N/A,#N/A,FALSE,"4 Panel"}</definedName>
    <definedName name="fron">{#N/A,#N/A,FALSE,"SMT1";#N/A,#N/A,FALSE,"SMT2";#N/A,#N/A,FALSE,"Summary";#N/A,#N/A,FALSE,"Graphs";#N/A,#N/A,FALSE,"4 Panel"}</definedName>
    <definedName name="fsdfasdfa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g">{"EVA",#N/A,FALSE,"SMT2";#N/A,#N/A,FALSE,"Summary";#N/A,#N/A,FALSE,"Graphs";#N/A,#N/A,FALSE,"4 Panel"}</definedName>
    <definedName name="gelo">{"ОПиК",#N/A,FALSE,"Sheet1";"ОХР.ТР.",#N/A,FALSE,"Sheet1";"ОКС",#N/A,FALSE,"Sheet1";"ОГТ",#N/A,FALSE,"Sheet1";"ОГМех",#N/A,FALSE,"Sheet1";"ОГМетр",#N/A,FALSE,"Sheet1";"ОГМет",#N/A,FALSE,"Sheet1";"ОГЭ",#N/A,FALSE,"Sheet1";"ГЛ.ИНЖ.",#N/A,FALSE,"Sheet1";"ИНСТР.ОТД",#N/A,FALSE,"Sheet1";#N/A,#N/A,FALSE,"Sheet1"}</definedName>
    <definedName name="gg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GGG">{#N/A,#N/A,FALSE,"SMT1";#N/A,#N/A,FALSE,"SMT2";#N/A,#N/A,FALSE,"Summary";#N/A,#N/A,FALSE,"Graphs";#N/A,#N/A,FALSE,"4 Panel"}</definedName>
    <definedName name="growth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growth2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growth20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growth3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grwoth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grwoth3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gt">{"EVA",#N/A,FALSE,"SMT2";#N/A,#N/A,FALSE,"Summary";#N/A,#N/A,FALSE,"Graphs";#N/A,#N/A,FALSE,"4 Panel"}</definedName>
    <definedName name="gtr">{"EVA",#N/A,FALSE,"SMT2";#N/A,#N/A,FALSE,"Summary";#N/A,#N/A,FALSE,"Graphs";#N/A,#N/A,FALSE,"4 Panel"}</definedName>
    <definedName name="Guriasamegro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h">{#N/A,#N/A,FALSE,"Full";#N/A,#N/A,FALSE,"Half";#N/A,#N/A,FALSE,"Op Expenses";#N/A,#N/A,FALSE,"Cap Charge";#N/A,#N/A,FALSE,"Cost C";#N/A,#N/A,FALSE,"PP&amp;E";#N/A,#N/A,FALSE,"R&amp;D"}</definedName>
    <definedName localSheetId="5" name="hg">[3]!Combined.-1.12</definedName>
    <definedName localSheetId="7" name="hg">[3]!Combined.-1.12</definedName>
    <definedName name="hg">[3]!Combined.-1.12</definedName>
    <definedName name="hgkjjk">{#N/A,#N/A,FALSE,"Full";#N/A,#N/A,FALSE,"Half";#N/A,#N/A,FALSE,"Op Expenses";#N/A,#N/A,FALSE,"Cap Charge";#N/A,#N/A,FALSE,"Cost C";#N/A,#N/A,FALSE,"PP&amp;E";#N/A,#N/A,FALSE,"R&amp;D"}</definedName>
    <definedName name="hjk">{"ОПиК",#N/A,FALSE,"Sheet1";"ОХР.ТР.",#N/A,FALSE,"Sheet1";"ОКС",#N/A,FALSE,"Sheet1";"ОГТ",#N/A,FALSE,"Sheet1";"ОГМех",#N/A,FALSE,"Sheet1";"ОГМетр",#N/A,FALSE,"Sheet1";"ОГМет",#N/A,FALSE,"Sheet1";"ОГЭ",#N/A,FALSE,"Sheet1";"ГЛ.ИНЖ.",#N/A,FALSE,"Sheet1";"ИНСТР.ОТД",#N/A,FALSE,"Sheet1";#N/A,#N/A,FALSE,"Sheet1"}</definedName>
    <definedName name="hjkı">{"EVA",#N/A,FALSE,"SMT2";#N/A,#N/A,FALSE,"Summary";#N/A,#N/A,FALSE,"Graphs";#N/A,#N/A,FALSE,"4 Panel"}</definedName>
    <definedName name="HTML_CodePage">1252</definedName>
    <definedName name="HTML_Control">{"'Sheet1'!$A$1:$H$145"}</definedName>
    <definedName name="HTML_Description">""</definedName>
    <definedName name="HTML_Email">""</definedName>
    <definedName name="HTML_Header">"Country Risk Premiums"</definedName>
    <definedName name="HTML_LastUpdate">"2/19/99"</definedName>
    <definedName name="HTML_LineAfter">TRUE</definedName>
    <definedName name="HTML_LineBefore">TRUE</definedName>
    <definedName name="HTML_Name">"Aswath Damodaran"</definedName>
    <definedName name="HTML_OBDlg2">TRUE</definedName>
    <definedName name="HTML_OBDlg3">TRUE</definedName>
    <definedName name="HTML_OBDlg4">TRUE</definedName>
    <definedName name="HTML_OS">1</definedName>
    <definedName name="HTML_PathFile">"C:\Mes documents\MonHTML.htm"</definedName>
    <definedName name="HTML_PathFileMac">"Macintosh HD:HomePageStuff:New_Home_Page:datafile:ctryprem.html"</definedName>
    <definedName name="HTML_PathTemplate">"C:\Mes documents\HTMLTemp.htm"</definedName>
    <definedName name="HTML_PathTemplateMac">"Macintosh HD:HomePageStuff:New_Home_Page:datafile:Betas.html"</definedName>
    <definedName name="HTML_Title">"Country Risk Premiums"</definedName>
    <definedName name="HTML1_1">"[ReturnsHistorical]Sheet1!$A$1:$D$77"</definedName>
    <definedName name="HTML1_10">""</definedName>
    <definedName name="HTML1_11">1</definedName>
    <definedName name="HTML1_12">"Zip 100:New_Home_Page:datafile:histret.html"</definedName>
    <definedName name="HTML1_2">1</definedName>
    <definedName name="HTML1_3">"ReturnsHistorical"</definedName>
    <definedName name="HTML1_4">"Historical Returns on Stocks, Bonds and Bills"</definedName>
    <definedName name="HTML1_5">"Ibbotson Data"</definedName>
    <definedName name="HTML1_6">-4146</definedName>
    <definedName name="HTML1_7">-4146</definedName>
    <definedName name="HTML1_8">"3/17/97"</definedName>
    <definedName name="HTML1_9">"Aswath Damodaran"</definedName>
    <definedName name="HTML2_1">"[histret.xls]Sheet1!$A$1:$G$85"</definedName>
    <definedName name="HTML2_10">""</definedName>
    <definedName name="HTML2_11">1</definedName>
    <definedName name="HTML2_12">"Macintosh HD:New_Home_Page:datafile:histret.html"</definedName>
    <definedName name="HTML2_2">1</definedName>
    <definedName name="HTML2_3">"Historical Returns"</definedName>
    <definedName name="HTML2_4">"Historical Returns on Stocks, Bonds and Bills"</definedName>
    <definedName name="HTML2_5">""</definedName>
    <definedName name="HTML2_6">1</definedName>
    <definedName name="HTML2_7">1</definedName>
    <definedName name="HTML2_8">"2/3/98"</definedName>
    <definedName name="HTML2_9">"Aswath Damodaran"</definedName>
    <definedName name="HTMLCount">2</definedName>
    <definedName name="htr">{"EVA",#N/A,FALSE,"SMT2";#N/A,#N/A,FALSE,"Summary";#N/A,#N/A,FALSE,"Graphs";#N/A,#N/A,FALSE,"4 Panel"}</definedName>
    <definedName name="i">{"Cash Flow",#N/A,FALSE,"101 - Calgary Corporate Office"}</definedName>
    <definedName name="ıl">{#N/A,#N/A,FALSE,"SMT1";#N/A,#N/A,FALSE,"SMT2";#N/A,#N/A,FALSE,"Summary";#N/A,#N/A,FALSE,"Graphs";#N/A,#N/A,FALSE,"4 Panel"}</definedName>
    <definedName name="invC">{"Balance Sheet",#N/A,FALSE,"CBR NAM Consolidated vs. Plan";"Cash Flows",#N/A,FALSE,"CBR NAM Consolidated vs. Plan";"Balance Sheet",#N/A,FALSE,"CBR North America Consolidated";"Cash Flows",#N/A,FALSE,"CBR North America Consolidated";"Balance Sheet",#N/A,FALSE,"Canada Consolidation";"Cash Flows",#N/A,FALSE,"Canada Consolidation";"Balance Sheet",#N/A,FALSE,"USA Consolidation";"Cash Flows",#N/A,FALSE,"USA Consolidation";"Balance Sheet",#N/A,FALSE,"102 - CBR Materials";"Cash Flows",#N/A,FALSE,"102 - CBR Materials";"Bal Sheet",#N/A,FALSE,"101 - Calgary Corporate Office";"Cash Flow",#N/A,FALSE,"101 - Calgary Corporate Office";"Balance Sheet",#N/A,FALSE,"USA Consolidation";"Cash Flows",#N/A,FALSE,"USA Consolidation";"Bal Sheet",#N/A,FALSE,"151 - San Mateo Corporate";"Cash Flow",#N/A,FALSE,"151 - San Mateo Corporate"}</definedName>
    <definedName name="IQ_1_4_FAMILY_JUNIOR_LIENS_CHARGE_OFFS_FDIC">"c6605"</definedName>
    <definedName name="IQ_1_4_FAMILY_JUNIOR_LIENS_NET_CHARGE_OFFS_FDIC">"c6643"</definedName>
    <definedName name="IQ_1_4_FAMILY_JUNIOR_LIENS_RECOVERIES_FDIC">"c6624"</definedName>
    <definedName name="IQ_1_4_FAMILY_SENIOR_LIENS_CHARGE_OFFS_FDIC">"c6604"</definedName>
    <definedName name="IQ_1_4_FAMILY_SENIOR_LIENS_NET_CHARGE_OFFS_FDIC">"c6642"</definedName>
    <definedName name="IQ_1_4_FAMILY_SENIOR_LIENS_RECOVERIES_FDIC">"c6623"</definedName>
    <definedName name="IQ_1_4_HOME_EQUITY_NET_LOANS_FDIC">"c6441"</definedName>
    <definedName name="IQ_1_4_RESIDENTIAL_FIRST_LIENS_NET_LOANS_FDIC">"c6439"</definedName>
    <definedName name="IQ_1_4_RESIDENTIAL_JUNIOR_LIENS_NET_LOANS_FDIC">"c6440"</definedName>
    <definedName name="IQ_1_4_RESIDENTIAL_LOANS_FDIC">"c6310"</definedName>
    <definedName name="IQ_ACCOUNT_CHANGE">"c1449"</definedName>
    <definedName name="IQ_ACCOUNTS_PAY">"c1343"</definedName>
    <definedName name="IQ_ACCR_INT_PAY">"c1"</definedName>
    <definedName name="IQ_ACCR_INT_PAY_CF">"c2"</definedName>
    <definedName name="IQ_ACCR_INT_RECEIV">"c3"</definedName>
    <definedName name="IQ_ACCR_INT_RECEIV_CF">"c4"</definedName>
    <definedName name="IQ_ACCRUED_EXP">"c1341"</definedName>
    <definedName name="IQ_ACCT_RECV_10YR_ANN_CAGR">"c6159"</definedName>
    <definedName name="IQ_ACCT_RECV_10YR_ANN_GROWTH">"c1924"</definedName>
    <definedName name="IQ_ACCT_RECV_1YR_ANN_GROWTH">"c1919"</definedName>
    <definedName name="IQ_ACCT_RECV_2YR_ANN_CAGR">"c6155"</definedName>
    <definedName name="IQ_ACCT_RECV_2YR_ANN_GROWTH">"c1920"</definedName>
    <definedName name="IQ_ACCT_RECV_3YR_ANN_CAGR">"c6156"</definedName>
    <definedName name="IQ_ACCT_RECV_3YR_ANN_GROWTH">"c1921"</definedName>
    <definedName name="IQ_ACCT_RECV_5YR_ANN_CAGR">"c6157"</definedName>
    <definedName name="IQ_ACCT_RECV_5YR_ANN_GROWTH">"c1922"</definedName>
    <definedName name="IQ_ACCT_RECV_7YR_ANN_CAGR">"c6158"</definedName>
    <definedName name="IQ_ACCT_RECV_7YR_ANN_GROWTH">"c1923"</definedName>
    <definedName name="IQ_ACCUM_DEP">"c1340"</definedName>
    <definedName name="IQ_ACCUMULATED_PENSION_OBLIGATION">"c2244"</definedName>
    <definedName name="IQ_ACCUMULATED_PENSION_OBLIGATION_DOMESTIC">"c2657"</definedName>
    <definedName name="IQ_ACCUMULATED_PENSION_OBLIGATION_FOREIGN">"c2665"</definedName>
    <definedName name="IQ_ACQ_COST_SUB">"c2125"</definedName>
    <definedName name="IQ_ACQ_COSTS_CAPITALIZED">"c5"</definedName>
    <definedName name="IQ_ACQUIRE_REAL_ESTATE_CF">"c6"</definedName>
    <definedName name="IQ_ACQUIRED_BY_REPORTING_BANK_FDIC">"c6535"</definedName>
    <definedName name="IQ_ACQUISITION_RE_ASSETS">"c1628"</definedName>
    <definedName name="IQ_AD">"c7"</definedName>
    <definedName name="IQ_ADD_PAID_IN">"c1344"</definedName>
    <definedName name="IQ_ADDIN">"AUTO"</definedName>
    <definedName name="IQ_ADDITIONAL_NON_INT_INC_FDIC">"c6574"</definedName>
    <definedName name="IQ_ADJ_AVG_BANK_ASSETS">"c2671"</definedName>
    <definedName name="IQ_ADJUSTABLE_RATE_LOANS_FDIC">"c6375"</definedName>
    <definedName name="IQ_ADMIN_RATIO">"c2784"</definedName>
    <definedName name="IQ_ADVERTISING">"c2246"</definedName>
    <definedName name="IQ_ADVERTISING_MARKETING">"c1566"</definedName>
    <definedName name="IQ_AE">"c8"</definedName>
    <definedName name="IQ_AE_BNK">"c9"</definedName>
    <definedName name="IQ_AE_BR">"c10"</definedName>
    <definedName name="IQ_AE_FIN">"c11"</definedName>
    <definedName name="IQ_AE_INS">"c12"</definedName>
    <definedName name="IQ_AE_RE">"c6195"</definedName>
    <definedName name="IQ_AE_REIT">"c13"</definedName>
    <definedName name="IQ_AE_UTI">"c14"</definedName>
    <definedName name="IQ_AFTER_TAX_INCOME_FDIC">"c6583"</definedName>
    <definedName name="IQ_AGRICULTURAL_PRODUCTION_CHARGE_OFFS_FDIC">"c6597"</definedName>
    <definedName name="IQ_AGRICULTURAL_PRODUCTION_CHARGE_OFFS_LESS_THAN_300M_FDIC">"c6655"</definedName>
    <definedName name="IQ_AGRICULTURAL_PRODUCTION_NET_CHARGE_OFFS_FDIC">"c6635"</definedName>
    <definedName name="IQ_AGRICULTURAL_PRODUCTION_NET_CHARGE_OFFS_LESS_THAN_300M_FDIC">"c6657"</definedName>
    <definedName name="IQ_AGRICULTURAL_PRODUCTION_RECOVERIES_FDIC">"c6616"</definedName>
    <definedName name="IQ_AGRICULTURAL_PRODUCTION_RECOVERIES_LESS_THAN_300M_FDIC">"c6656"</definedName>
    <definedName name="IQ_AH_EARNED">"c2744"</definedName>
    <definedName name="IQ_AH_POLICY_BENEFITS_EXP">"c2789"</definedName>
    <definedName name="IQ_AIR_AIRPLANES_NOT_IN_SERVICE">"c2842"</definedName>
    <definedName name="IQ_AIR_AIRPLANES_SUBLEASED">"c2841"</definedName>
    <definedName name="IQ_AIR_ASK">"c2813"</definedName>
    <definedName name="IQ_AIR_ASK_INCREASE">"c2826"</definedName>
    <definedName name="IQ_AIR_ASM">"c2812"</definedName>
    <definedName name="IQ_AIR_ASM_INCREASE">"c2825"</definedName>
    <definedName name="IQ_AIR_AVG_AGE">"c2843"</definedName>
    <definedName name="IQ_AIR_BREAK_EVEN_FACTOR">"c2822"</definedName>
    <definedName name="IQ_AIR_CAPITAL_LEASE">"c2833"</definedName>
    <definedName name="IQ_AIR_COMPLETION_FACTOR">"c2824"</definedName>
    <definedName name="IQ_AIR_ENPLANED_PSGRS">"c2809"</definedName>
    <definedName name="IQ_AIR_FUEL_CONSUMED">"c2806"</definedName>
    <definedName name="IQ_AIR_FUEL_CONSUMED_L">"c2807"</definedName>
    <definedName name="IQ_AIR_FUEL_COST">"c2803"</definedName>
    <definedName name="IQ_AIR_FUEL_COST_L">"c2804"</definedName>
    <definedName name="IQ_AIR_FUEL_EXP">"c2802"</definedName>
    <definedName name="IQ_AIR_FUEL_EXP_PERCENT">"c2805"</definedName>
    <definedName name="IQ_AIR_LEASED">"c2835"</definedName>
    <definedName name="IQ_AIR_LOAD_FACTOR">"c2823"</definedName>
    <definedName name="IQ_AIR_NEW_AIRPLANES">"c2839"</definedName>
    <definedName name="IQ_AIR_OPER_EXP_ASK">"c2821"</definedName>
    <definedName name="IQ_AIR_OPER_EXP_ASM">"c2820"</definedName>
    <definedName name="IQ_AIR_OPER_LEASE">"c2834"</definedName>
    <definedName name="IQ_AIR_OPER_REV_YIELD_ASK">"c2819"</definedName>
    <definedName name="IQ_AIR_OPER_REV_YIELD_ASM">"c2818"</definedName>
    <definedName name="IQ_AIR_OPTIONS">"c2837"</definedName>
    <definedName name="IQ_AIR_ORDERS">"c2836"</definedName>
    <definedName name="IQ_AIR_OWNED">"c2832"</definedName>
    <definedName name="IQ_AIR_PSGR_REV_YIELD_ASK">"c2817"</definedName>
    <definedName name="IQ_AIR_PSGR_REV_YIELD_ASM">"c2816"</definedName>
    <definedName name="IQ_AIR_PSGR_REV_YIELD_RPK">"c2815"</definedName>
    <definedName name="IQ_AIR_PSGR_REV_YIELD_RPM">"c2814"</definedName>
    <definedName name="IQ_AIR_PURCHASE_RIGHTS">"c2838"</definedName>
    <definedName name="IQ_AIR_RETIRED_AIRPLANES">"c2840"</definedName>
    <definedName name="IQ_AIR_REV_PSGRS_CARRIED">"c2808"</definedName>
    <definedName name="IQ_AIR_REV_SCHEDULED_SERVICE">"c2830"</definedName>
    <definedName name="IQ_AIR_RPK">"c2811"</definedName>
    <definedName name="IQ_AIR_RPM">"c2810"</definedName>
    <definedName name="IQ_AIR_STAGE_LENGTH">"c2828"</definedName>
    <definedName name="IQ_AIR_STAGE_LENGTH_KM">"c2829"</definedName>
    <definedName name="IQ_AIR_TOTAL">"c2831"</definedName>
    <definedName name="IQ_AIR_UTILIZATION">"c2827"</definedName>
    <definedName name="IQ_ALLOW_BORROW_CONST">"c15"</definedName>
    <definedName name="IQ_ALLOW_CONST">"c1342"</definedName>
    <definedName name="IQ_ALLOW_DOUBT_ACCT">"c2092"</definedName>
    <definedName name="IQ_ALLOW_EQUITY_CONST">"c16"</definedName>
    <definedName name="IQ_ALLOW_LL">"c17"</definedName>
    <definedName name="IQ_ALLOWANCE_10YR_ANN_CAGR">"c6035"</definedName>
    <definedName name="IQ_ALLOWANCE_10YR_ANN_GROWTH">"c18"</definedName>
    <definedName name="IQ_ALLOWANCE_1YR_ANN_GROWTH">"c19"</definedName>
    <definedName name="IQ_ALLOWANCE_2YR_ANN_CAGR">"c6036"</definedName>
    <definedName name="IQ_ALLOWANCE_2YR_ANN_GROWTH">"c20"</definedName>
    <definedName name="IQ_ALLOWANCE_3YR_ANN_CAGR">"c6037"</definedName>
    <definedName name="IQ_ALLOWANCE_3YR_ANN_GROWTH">"c21"</definedName>
    <definedName name="IQ_ALLOWANCE_5YR_ANN_CAGR">"c6038"</definedName>
    <definedName name="IQ_ALLOWANCE_5YR_ANN_GROWTH">"c22"</definedName>
    <definedName name="IQ_ALLOWANCE_7YR_ANN_CAGR">"c6039"</definedName>
    <definedName name="IQ_ALLOWANCE_7YR_ANN_GROWTH">"c23"</definedName>
    <definedName name="IQ_ALLOWANCE_CHARGE_OFFS">"c24"</definedName>
    <definedName name="IQ_ALLOWANCE_NON_PERF_LOANS">"c25"</definedName>
    <definedName name="IQ_ALLOWANCE_TOTAL_LOANS">"c26"</definedName>
    <definedName name="IQ_AMENDED_BALANCE_PREVIOUS_YR_FDIC">"c6499"</definedName>
    <definedName name="IQ_AMORT_EXPENSE_FDIC">"c6677"</definedName>
    <definedName name="IQ_AMORTIZATION">"c1591"</definedName>
    <definedName name="IQ_AMORTIZED_COST_FDIC">"c6426"</definedName>
    <definedName name="IQ_AMT_OUT">"c2145"</definedName>
    <definedName name="IQ_ANNU_DISTRIBUTION_UNIT">"c3004"</definedName>
    <definedName name="IQ_ANNUALIZED_DIVIDEND">"c1579"</definedName>
    <definedName name="IQ_ANNUITY_LIAB">"c27"</definedName>
    <definedName name="IQ_ANNUITY_PAY">"c28"</definedName>
    <definedName name="IQ_ANNUITY_POLICY_EXP">"c29"</definedName>
    <definedName name="IQ_ANNUITY_REC">"c30"</definedName>
    <definedName name="IQ_ANNUITY_REV">"c31"</definedName>
    <definedName name="IQ_AP">"c32"</definedName>
    <definedName name="IQ_AP_BNK">"c33"</definedName>
    <definedName name="IQ_AP_BR">"c34"</definedName>
    <definedName name="IQ_AP_FIN">"c35"</definedName>
    <definedName name="IQ_AP_INS">"c36"</definedName>
    <definedName name="IQ_AP_RE">"c6196"</definedName>
    <definedName name="IQ_AP_REIT">"c37"</definedName>
    <definedName name="IQ_AP_UTI">"c38"</definedName>
    <definedName name="IQ_APIC">"c39"</definedName>
    <definedName name="IQ_AR">"c40"</definedName>
    <definedName name="IQ_AR_BR">"c41"</definedName>
    <definedName name="IQ_AR_LT">"c42"</definedName>
    <definedName name="IQ_AR_RE">"c6197"</definedName>
    <definedName name="IQ_AR_REIT">"c43"</definedName>
    <definedName name="IQ_AR_TURNS">"c44"</definedName>
    <definedName name="IQ_AR_UTI">"c45"</definedName>
    <definedName name="IQ_ARPU">"c2126"</definedName>
    <definedName name="IQ_ASSET_BACKED_FDIC">"c6301"</definedName>
    <definedName name="IQ_ASSET_MGMT_FEE">"c46"</definedName>
    <definedName name="IQ_ASSET_TURNS">"c47"</definedName>
    <definedName name="IQ_ASSET_WRITEDOWN">"c48"</definedName>
    <definedName name="IQ_ASSET_WRITEDOWN_BNK">"c49"</definedName>
    <definedName name="IQ_ASSET_WRITEDOWN_BR">"c50"</definedName>
    <definedName name="IQ_ASSET_WRITEDOWN_CF">"c51"</definedName>
    <definedName name="IQ_ASSET_WRITEDOWN_CF_BNK">"c52"</definedName>
    <definedName name="IQ_ASSET_WRITEDOWN_CF_BR">"c53"</definedName>
    <definedName name="IQ_ASSET_WRITEDOWN_CF_FIN">"c54"</definedName>
    <definedName name="IQ_ASSET_WRITEDOWN_CF_INS">"c55"</definedName>
    <definedName name="IQ_ASSET_WRITEDOWN_CF_RE">"c6198"</definedName>
    <definedName name="IQ_ASSET_WRITEDOWN_CF_REIT">"c56"</definedName>
    <definedName name="IQ_ASSET_WRITEDOWN_CF_UTI">"c57"</definedName>
    <definedName name="IQ_ASSET_WRITEDOWN_FIN">"c58"</definedName>
    <definedName name="IQ_ASSET_WRITEDOWN_INS">"c59"</definedName>
    <definedName name="IQ_ASSET_WRITEDOWN_RE">"c6199"</definedName>
    <definedName name="IQ_ASSET_WRITEDOWN_REIT">"c60"</definedName>
    <definedName name="IQ_ASSET_WRITEDOWN_UTI">"c61"</definedName>
    <definedName name="IQ_ASSETS_CAP_LEASE_DEPR">"c2068"</definedName>
    <definedName name="IQ_ASSETS_CAP_LEASE_GROSS">"c2069"</definedName>
    <definedName name="IQ_ASSETS_HELD_FDIC">"c6305"</definedName>
    <definedName name="IQ_ASSETS_OPER_LEASE_DEPR">"c2070"</definedName>
    <definedName name="IQ_ASSETS_OPER_LEASE_GROSS">"c2071"</definedName>
    <definedName name="IQ_ASSETS_PER_EMPLOYEE_FDIC">"c6737"</definedName>
    <definedName name="IQ_ASSETS_SOLD_1_4_FAMILY_LOANS_FDIC">"c6686"</definedName>
    <definedName name="IQ_ASSETS_SOLD_AUTO_LOANS_FDIC">"c6680"</definedName>
    <definedName name="IQ_ASSETS_SOLD_CL_LOANS_FDIC">"c6681"</definedName>
    <definedName name="IQ_ASSETS_SOLD_CREDIT_CARDS_RECEIVABLES_FDIC">"c6683"</definedName>
    <definedName name="IQ_ASSETS_SOLD_HOME_EQUITY_LINES_FDIC">"c6684"</definedName>
    <definedName name="IQ_ASSETS_SOLD_OTHER_CONSUMER_LOANS_FDIC">"c6682"</definedName>
    <definedName name="IQ_ASSETS_SOLD_OTHER_LOANS_FDIC">"c6685"</definedName>
    <definedName name="IQ_ASSUMED_AH_EARNED">"c2741"</definedName>
    <definedName name="IQ_ASSUMED_EARNED">"c2731"</definedName>
    <definedName name="IQ_ASSUMED_LIFE_EARNED">"c2736"</definedName>
    <definedName name="IQ_ASSUMED_LIFE_IN_FORCE">"c2766"</definedName>
    <definedName name="IQ_ASSUMED_PC_EARNED">"c2746"</definedName>
    <definedName name="IQ_ASSUMED_WRITTEN">"c2725"</definedName>
    <definedName name="IQ_AUDITOR_NAME">"c1539"</definedName>
    <definedName name="IQ_AUDITOR_OPINION">"c1540"</definedName>
    <definedName name="IQ_AUTO_WRITTEN">"c62"</definedName>
    <definedName name="IQ_AVAILABLE_FOR_SALE_FDIC">"c6409"</definedName>
    <definedName name="IQ_AVERAGE_ASSETS_FDIC">"c6362"</definedName>
    <definedName name="IQ_AVERAGE_ASSETS_QUART_FDIC">"c6363"</definedName>
    <definedName name="IQ_AVERAGE_EARNING_ASSETS_FDIC">"c6748"</definedName>
    <definedName name="IQ_AVERAGE_EQUITY_FDIC">"c6749"</definedName>
    <definedName name="IQ_AVERAGE_LOANS_FDIC">"c6750"</definedName>
    <definedName name="IQ_AVG_BANK_ASSETS">"c2072"</definedName>
    <definedName name="IQ_AVG_BANK_LOANS">"c2073"</definedName>
    <definedName name="IQ_AVG_BROKER_REC">"c63"</definedName>
    <definedName name="IQ_AVG_BROKER_REC_NO">"c64"</definedName>
    <definedName name="IQ_AVG_BROKER_REC_NO_REUT">"c5315"</definedName>
    <definedName name="IQ_AVG_BROKER_REC_REUT">"c3630"</definedName>
    <definedName name="IQ_AVG_DAILY_VOL">"c65"</definedName>
    <definedName name="IQ_AVG_EMPLOYEES">"c6019"</definedName>
    <definedName name="IQ_AVG_INDUSTRY_REC">"c4455"</definedName>
    <definedName name="IQ_AVG_INT_BEAR_LIAB">"c66"</definedName>
    <definedName name="IQ_AVG_INT_BEAR_LIAB_10YR_ANN_CAGR">"c6040"</definedName>
    <definedName name="IQ_AVG_INT_BEAR_LIAB_10YR_ANN_GROWTH">"c67"</definedName>
    <definedName name="IQ_AVG_INT_BEAR_LIAB_1YR_ANN_GROWTH">"c68"</definedName>
    <definedName name="IQ_AVG_INT_BEAR_LIAB_2YR_ANN_CAGR">"c6041"</definedName>
    <definedName name="IQ_AVG_INT_BEAR_LIAB_2YR_ANN_GROWTH">"c69"</definedName>
    <definedName name="IQ_AVG_INT_BEAR_LIAB_3YR_ANN_CAGR">"c6042"</definedName>
    <definedName name="IQ_AVG_INT_BEAR_LIAB_3YR_ANN_GROWTH">"c70"</definedName>
    <definedName name="IQ_AVG_INT_BEAR_LIAB_5YR_ANN_CAGR">"c6043"</definedName>
    <definedName name="IQ_AVG_INT_BEAR_LIAB_5YR_ANN_GROWTH">"c71"</definedName>
    <definedName name="IQ_AVG_INT_BEAR_LIAB_7YR_ANN_CAGR">"c6044"</definedName>
    <definedName name="IQ_AVG_INT_BEAR_LIAB_7YR_ANN_GROWTH">"c72"</definedName>
    <definedName name="IQ_AVG_INT_EARN_ASSETS">"c73"</definedName>
    <definedName name="IQ_AVG_INT_EARN_ASSETS_10YR_ANN_CAGR">"c6045"</definedName>
    <definedName name="IQ_AVG_INT_EARN_ASSETS_10YR_ANN_GROWTH">"c74"</definedName>
    <definedName name="IQ_AVG_INT_EARN_ASSETS_1YR_ANN_GROWTH">"c75"</definedName>
    <definedName name="IQ_AVG_INT_EARN_ASSETS_2YR_ANN_CAGR">"c6046"</definedName>
    <definedName name="IQ_AVG_INT_EARN_ASSETS_2YR_ANN_GROWTH">"c76"</definedName>
    <definedName name="IQ_AVG_INT_EARN_ASSETS_3YR_ANN_CAGR">"c6047"</definedName>
    <definedName name="IQ_AVG_INT_EARN_ASSETS_3YR_ANN_GROWTH">"c77"</definedName>
    <definedName name="IQ_AVG_INT_EARN_ASSETS_5YR_ANN_CAGR">"c6048"</definedName>
    <definedName name="IQ_AVG_INT_EARN_ASSETS_5YR_ANN_GROWTH">"c78"</definedName>
    <definedName name="IQ_AVG_INT_EARN_ASSETS_7YR_ANN_CAGR">"c6049"</definedName>
    <definedName name="IQ_AVG_INT_EARN_ASSETS_7YR_ANN_GROWTH">"c79"</definedName>
    <definedName name="IQ_AVG_MKTCAP">"c80"</definedName>
    <definedName name="IQ_AVG_PRICE">"c81"</definedName>
    <definedName name="IQ_AVG_PRICE_TARGET">"c82"</definedName>
    <definedName name="IQ_AVG_SHAREOUTSTANDING">"c83"</definedName>
    <definedName name="IQ_AVG_TEMP_EMPLOYEES">"c6020"</definedName>
    <definedName name="IQ_AVG_TEV">"c84"</definedName>
    <definedName name="IQ_AVG_VOLUME">"c1346"</definedName>
    <definedName name="IQ_BALANCES_DUE_DEPOSITORY_INSTITUTIONS_FDIC">"c6389"</definedName>
    <definedName name="IQ_BALANCES_DUE_FOREIGN_FDIC">"c6391"</definedName>
    <definedName name="IQ_BALANCES_DUE_FRB_FDIC">"c6393"</definedName>
    <definedName name="IQ_BANK_BENEFICIARY_FDIC">"c6505"</definedName>
    <definedName name="IQ_BANK_DEBT">"c2544"</definedName>
    <definedName name="IQ_BANK_DEBT_PCT">"c2545"</definedName>
    <definedName name="IQ_BANK_GUARANTOR_FDIC">"c6506"</definedName>
    <definedName name="IQ_BANK_PREMISES_FDIC">"c6329"</definedName>
    <definedName name="IQ_BANK_SECURITIZATION_1_4_FAMILY_LOANS_FDIC">"c6721"</definedName>
    <definedName name="IQ_BANK_SECURITIZATION_AUTO_LOANS_FDIC">"c6715"</definedName>
    <definedName name="IQ_BANK_SECURITIZATION_CL_LOANS_FDIC">"c6716"</definedName>
    <definedName name="IQ_BANK_SECURITIZATION_CREDIT_CARDS_RECEIVABLES_FDIC">"c6718"</definedName>
    <definedName name="IQ_BANK_SECURITIZATION_HOME_EQUITY_LINES_FDIC">"c6719"</definedName>
    <definedName name="IQ_BANK_SECURITIZATION_OTHER_CONSUMER_LOANS_FDIC">"c6717"</definedName>
    <definedName name="IQ_BANK_SECURITIZATION_OTHER_LOANS_FDIC">"c6720"</definedName>
    <definedName name="IQ_BANKS_FOREIGN_COUNTRIES_TOTAL_DEPOSITS_FDIC">"c6475"</definedName>
    <definedName name="IQ_BASIC_EPS_EXCL">"c85"</definedName>
    <definedName name="IQ_BASIC_EPS_INCL">"c86"</definedName>
    <definedName name="IQ_BASIC_NORMAL_EPS">"c1592"</definedName>
    <definedName name="IQ_BASIC_WEIGHT">"c87"</definedName>
    <definedName name="IQ_BENCHMARK_SECURITY">"c2154"</definedName>
    <definedName name="IQ_BENCHMARK_SPRD">"c2153"</definedName>
    <definedName name="IQ_BETA">"c2133"</definedName>
    <definedName name="IQ_BETA_1YR">"c1966"</definedName>
    <definedName name="IQ_BETA_1YR_RSQ">"c2132"</definedName>
    <definedName name="IQ_BETA_2YR">"c1965"</definedName>
    <definedName name="IQ_BETA_2YR_RSQ">"c2131"</definedName>
    <definedName name="IQ_BETA_5YR">"c88"</definedName>
    <definedName name="IQ_BETA_5YR_RSQ">"c2130"</definedName>
    <definedName name="IQ_BIG_INT_BEAR_CD">"c89"</definedName>
    <definedName name="IQ_BOARD_MEMBER">"c96"</definedName>
    <definedName name="IQ_BOARD_MEMBER_BACKGROUND">"c2101"</definedName>
    <definedName name="IQ_BOARD_MEMBER_TITLE">"c97"</definedName>
    <definedName name="IQ_BOND_COUPON">"c2183"</definedName>
    <definedName name="IQ_BOND_COUPON_TYPE">"c2184"</definedName>
    <definedName name="IQ_BOND_PRICE">"c2162"</definedName>
    <definedName name="IQ_BROK_COMISSION">"c98"</definedName>
    <definedName name="IQ_BROK_COMMISSION">"c3514"</definedName>
    <definedName name="IQ_BROKERED_DEPOSITS_FDIC">"c6486"</definedName>
    <definedName name="IQ_BUILDINGS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>"c322"</definedName>
    <definedName name="IQ_BV_OVER_SHARES">"c1349"</definedName>
    <definedName name="IQ_BV_SHARE">"c100"</definedName>
    <definedName name="IQ_CABLE_ARPU">"c2869"</definedName>
    <definedName name="IQ_CABLE_ARPU_ANALOG">"c2864"</definedName>
    <definedName name="IQ_CABLE_ARPU_BASIC">"c2866"</definedName>
    <definedName name="IQ_CABLE_ARPU_BBAND">"c2867"</definedName>
    <definedName name="IQ_CABLE_ARPU_DIG">"c2865"</definedName>
    <definedName name="IQ_CABLE_ARPU_PHONE">"c2868"</definedName>
    <definedName name="IQ_CABLE_BASIC_PENETRATION">"c2850"</definedName>
    <definedName name="IQ_CABLE_BBAND_PENETRATION">"c2852"</definedName>
    <definedName name="IQ_CABLE_BBAND_PENETRATION_THP">"c2851"</definedName>
    <definedName name="IQ_CABLE_CHURN">"c2874"</definedName>
    <definedName name="IQ_CABLE_CHURN_BASIC">"c2871"</definedName>
    <definedName name="IQ_CABLE_CHURN_BBAND">"c2872"</definedName>
    <definedName name="IQ_CABLE_CHURN_DIG">"c2870"</definedName>
    <definedName name="IQ_CABLE_CHURN_PHONE">"c2873"</definedName>
    <definedName name="IQ_CABLE_HOMES_PER_MILE">"c2849"</definedName>
    <definedName name="IQ_CABLE_HP_BBAND">"c2845"</definedName>
    <definedName name="IQ_CABLE_HP_DIG">"c2844"</definedName>
    <definedName name="IQ_CABLE_HP_PHONE">"c2846"</definedName>
    <definedName name="IQ_CABLE_MILES_PASSED">"c2848"</definedName>
    <definedName name="IQ_CABLE_OTHER_REV">"c2882"</definedName>
    <definedName name="IQ_CABLE_PHONE_PENETRATION">"c2853"</definedName>
    <definedName name="IQ_CABLE_PROGRAMMING_COSTS">"c2884"</definedName>
    <definedName name="IQ_CABLE_REV_ADVERT">"c2880"</definedName>
    <definedName name="IQ_CABLE_REV_ANALOG">"c2875"</definedName>
    <definedName name="IQ_CABLE_REV_BASIC">"c2877"</definedName>
    <definedName name="IQ_CABLE_REV_BBAND">"c2878"</definedName>
    <definedName name="IQ_CABLE_REV_COMMERCIAL">"c2881"</definedName>
    <definedName name="IQ_CABLE_REV_DIG">"c2876"</definedName>
    <definedName name="IQ_CABLE_REV_PHONE">"c2879"</definedName>
    <definedName name="IQ_CABLE_RGU">"c2863"</definedName>
    <definedName name="IQ_CABLE_SUBS_ANALOG">"c2855"</definedName>
    <definedName name="IQ_CABLE_SUBS_BASIC">"c2857"</definedName>
    <definedName name="IQ_CABLE_SUBS_BBAND">"c2858"</definedName>
    <definedName name="IQ_CABLE_SUBS_BUNDLED">"c2861"</definedName>
    <definedName name="IQ_CABLE_SUBS_DIG">"c2856"</definedName>
    <definedName name="IQ_CABLE_SUBS_NON_VIDEO">"c2860"</definedName>
    <definedName name="IQ_CABLE_SUBS_PHONE">"c2859"</definedName>
    <definedName name="IQ_CABLE_SUBS_TOTAL">"c2862"</definedName>
    <definedName name="IQ_CABLE_THP">"c2847"</definedName>
    <definedName name="IQ_CABLE_TOTAL_PENETRATION">"c2854"</definedName>
    <definedName name="IQ_CABLE_TOTAL_REV">"c2883"</definedName>
    <definedName name="IQ_CAL_Q">"c101"</definedName>
    <definedName name="IQ_CAL_Q_EST">"c6796"</definedName>
    <definedName name="IQ_CAL_Q_EST_REUT">"c6800"</definedName>
    <definedName name="IQ_CAL_Y">"c102"</definedName>
    <definedName name="IQ_CAL_Y_EST">"c6797"</definedName>
    <definedName name="IQ_CAL_Y_EST_REUT">"c6801"</definedName>
    <definedName name="IQ_CALC_TYPE_BS">"c3086"</definedName>
    <definedName name="IQ_CALC_TYPE_CF">"c3085"</definedName>
    <definedName name="IQ_CALC_TYPE_IS">"c3084"</definedName>
    <definedName name="IQ_CALL_DATE_SCHEDULE">"c2481"</definedName>
    <definedName name="IQ_CALL_FEATURE">"c2197"</definedName>
    <definedName name="IQ_CALL_PRICE_SCHEDULE">"c2482"</definedName>
    <definedName name="IQ_CALLABLE">"c2196"</definedName>
    <definedName name="IQ_CAP_LOSS_CF_1YR">"c3474"</definedName>
    <definedName name="IQ_CAP_LOSS_CF_2YR">"c3475"</definedName>
    <definedName name="IQ_CAP_LOSS_CF_3YR">"c3476"</definedName>
    <definedName name="IQ_CAP_LOSS_CF_4YR">"c3477"</definedName>
    <definedName name="IQ_CAP_LOSS_CF_5YR">"c3478"</definedName>
    <definedName name="IQ_CAP_LOSS_CF_AFTER_FIVE">"c3479"</definedName>
    <definedName name="IQ_CAP_LOSS_CF_MAX_YEAR">"c3482"</definedName>
    <definedName name="IQ_CAP_LOSS_CF_NO_EXP">"c3480"</definedName>
    <definedName name="IQ_CAP_LOSS_CF_TOTAL">"c3481"</definedName>
    <definedName name="IQ_CAPEX">"c103"</definedName>
    <definedName name="IQ_CAPEX_10YR_ANN_CAGR">"c6050"</definedName>
    <definedName name="IQ_CAPEX_10YR_ANN_GROWTH">"c104"</definedName>
    <definedName name="IQ_CAPEX_1YR_ANN_GROWTH">"c105"</definedName>
    <definedName name="IQ_CAPEX_2YR_ANN_CAGR">"c6051"</definedName>
    <definedName name="IQ_CAPEX_2YR_ANN_GROWTH">"c106"</definedName>
    <definedName name="IQ_CAPEX_3YR_ANN_CAGR">"c6052"</definedName>
    <definedName name="IQ_CAPEX_3YR_ANN_GROWTH">"c107"</definedName>
    <definedName name="IQ_CAPEX_5YR_ANN_CAGR">"c6053"</definedName>
    <definedName name="IQ_CAPEX_5YR_ANN_GROWTH">"c108"</definedName>
    <definedName name="IQ_CAPEX_7YR_ANN_CAGR">"c6054"</definedName>
    <definedName name="IQ_CAPEX_7YR_ANN_GROWTH">"c109"</definedName>
    <definedName name="IQ_CAPEX_BNK">"c110"</definedName>
    <definedName name="IQ_CAPEX_BR">"c111"</definedName>
    <definedName name="IQ_CAPEX_FIN">"c112"</definedName>
    <definedName name="IQ_CAPEX_INS">"c113"</definedName>
    <definedName name="IQ_CAPEX_UTI">"c114"</definedName>
    <definedName name="IQ_CAPITAL_LEASE">"c1350"</definedName>
    <definedName name="IQ_CAPITAL_LEASES">"c115"</definedName>
    <definedName name="IQ_CAPITAL_LEASES_TOTAL">"c3031"</definedName>
    <definedName name="IQ_CAPITAL_LEASES_TOTAL_PCT">"c2506"</definedName>
    <definedName name="IQ_CAPITALIZED_INTEREST">"c2076"</definedName>
    <definedName name="IQ_CAPITALIZED_INTEREST_BOP">"c3459"</definedName>
    <definedName name="IQ_CAPITALIZED_INTEREST_EOP">"c3464"</definedName>
    <definedName name="IQ_CAPITALIZED_INTEREST_EXP">"c3461"</definedName>
    <definedName name="IQ_CAPITALIZED_INTEREST_OTHER_ADJ">"c3463"</definedName>
    <definedName name="IQ_CAPITALIZED_INTEREST_WRITE_OFF">"c3462"</definedName>
    <definedName name="IQ_CASH">"c1458"</definedName>
    <definedName name="IQ_CASH_ACQUIRE_CF">"c1630"</definedName>
    <definedName name="IQ_CASH_CONVERSION">"c117"</definedName>
    <definedName name="IQ_CASH_DIVIDENDS_NET_INCOME_FDIC">"c6738"</definedName>
    <definedName name="IQ_CASH_DUE_BANKS">"c1351"</definedName>
    <definedName name="IQ_CASH_EQUIV">"c118"</definedName>
    <definedName name="IQ_CASH_FINAN">"c119"</definedName>
    <definedName name="IQ_CASH_FLOW_ACT_OR_EST">"c4154"</definedName>
    <definedName name="IQ_CASH_IN_PROCESS_FDIC">"c6386"</definedName>
    <definedName name="IQ_CASH_INTEREST">"c120"</definedName>
    <definedName name="IQ_CASH_INTEREST_FINAN">"c6295"</definedName>
    <definedName name="IQ_CASH_INTEREST_INVEST">"c6294"</definedName>
    <definedName name="IQ_CASH_INTEREST_OPER">"c6293"</definedName>
    <definedName name="IQ_CASH_INVEST">"c121"</definedName>
    <definedName name="IQ_CASH_OPER">"c122"</definedName>
    <definedName name="IQ_CASH_OPER_ACT_OR_EST">"c4164"</definedName>
    <definedName name="IQ_CASH_SEGREG">"c123"</definedName>
    <definedName name="IQ_CASH_SHARE">"c1911"</definedName>
    <definedName name="IQ_CASH_ST">"c1355"</definedName>
    <definedName name="IQ_CASH_ST_INVEST">"c124"</definedName>
    <definedName name="IQ_CASH_TAXES">"c125"</definedName>
    <definedName name="IQ_CASH_TAXES_FINAN">"c6292"</definedName>
    <definedName name="IQ_CASH_TAXES_INVEST">"c6291"</definedName>
    <definedName name="IQ_CASH_TAXES_OPER">"c6290"</definedName>
    <definedName name="IQ_CCE_FDIC">"c6296"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>"c2743"</definedName>
    <definedName name="IQ_CEDED_CLAIM_EXP_INCUR">"c2756"</definedName>
    <definedName name="IQ_CEDED_CLAIM_EXP_PAID">"c2759"</definedName>
    <definedName name="IQ_CEDED_CLAIM_EXP_RES">"c2753"</definedName>
    <definedName name="IQ_CEDED_EARNED">"c2733"</definedName>
    <definedName name="IQ_CEDED_LIFE_EARNED">"c2738"</definedName>
    <definedName name="IQ_CEDED_LIFE_IN_FORCE">"c2768"</definedName>
    <definedName name="IQ_CEDED_PC_EARNED">"c2748"</definedName>
    <definedName name="IQ_CEDED_WRITTEN">"c2727"</definedName>
    <definedName name="IQ_CFO_10YR_ANN_CAGR">"c6055"</definedName>
    <definedName name="IQ_CFO_10YR_ANN_GROWTH">"c126"</definedName>
    <definedName name="IQ_CFO_1YR_ANN_GROWTH">"c127"</definedName>
    <definedName name="IQ_CFO_2YR_ANN_CAGR">"c6056"</definedName>
    <definedName name="IQ_CFO_2YR_ANN_GROWTH">"c128"</definedName>
    <definedName name="IQ_CFO_3YR_ANN_CAGR">"c6057"</definedName>
    <definedName name="IQ_CFO_3YR_ANN_GROWTH">"c129"</definedName>
    <definedName name="IQ_CFO_5YR_ANN_CAGR">"c6058"</definedName>
    <definedName name="IQ_CFO_5YR_ANN_GROWTH">"c130"</definedName>
    <definedName name="IQ_CFO_7YR_ANN_CAGR">"c6059"</definedName>
    <definedName name="IQ_CFO_7YR_ANN_GROWTH">"c131"</definedName>
    <definedName name="IQ_CFO_CURRENT_LIAB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>"c133"</definedName>
    <definedName name="IQ_CHANGE_AP_BNK">"c134"</definedName>
    <definedName name="IQ_CHANGE_AP_BR">"c135"</definedName>
    <definedName name="IQ_CHANGE_AP_FIN">"c136"</definedName>
    <definedName name="IQ_CHANGE_AP_INS">"c137"</definedName>
    <definedName name="IQ_CHANGE_AP_RE">"c6200"</definedName>
    <definedName name="IQ_CHANGE_AP_REIT">"c138"</definedName>
    <definedName name="IQ_CHANGE_AP_UTI">"c139"</definedName>
    <definedName name="IQ_CHANGE_AR">"c140"</definedName>
    <definedName name="IQ_CHANGE_AR_BNK">"c141"</definedName>
    <definedName name="IQ_CHANGE_AR_BR">"c142"</definedName>
    <definedName name="IQ_CHANGE_AR_FIN">"c143"</definedName>
    <definedName name="IQ_CHANGE_AR_INS">"c144"</definedName>
    <definedName name="IQ_CHANGE_AR_RE">"c6201"</definedName>
    <definedName name="IQ_CHANGE_AR_REIT">"c145"</definedName>
    <definedName name="IQ_CHANGE_AR_UTI">"c146"</definedName>
    <definedName name="IQ_CHANGE_DEF_TAX">"c147"</definedName>
    <definedName name="IQ_CHANGE_DEPOSIT_ACCT">"c148"</definedName>
    <definedName name="IQ_CHANGE_INC_TAX">"c149"</definedName>
    <definedName name="IQ_CHANGE_INS_RES_LIAB">"c150"</definedName>
    <definedName name="IQ_CHANGE_INVENTORY">"c151"</definedName>
    <definedName name="IQ_CHANGE_NET_OPER_ASSETS">"c3592"</definedName>
    <definedName name="IQ_CHANGE_NET_WORKING_CAPITAL">"c1909"</definedName>
    <definedName name="IQ_CHANGE_OTHER_NET_OPER_ASSETS">"c3593"</definedName>
    <definedName name="IQ_CHANGE_OTHER_NET_OPER_ASSETS_BNK">"c3594"</definedName>
    <definedName name="IQ_CHANGE_OTHER_NET_OPER_ASSETS_BR">"c3595"</definedName>
    <definedName name="IQ_CHANGE_OTHER_NET_OPER_ASSETS_FIN">"c3596"</definedName>
    <definedName name="IQ_CHANGE_OTHER_NET_OPER_ASSETS_INS">"c3597"</definedName>
    <definedName name="IQ_CHANGE_OTHER_NET_OPER_ASSETS_RE">"c6285"</definedName>
    <definedName name="IQ_CHANGE_OTHER_NET_OPER_ASSETS_REIT">"c3598"</definedName>
    <definedName name="IQ_CHANGE_OTHER_NET_OPER_ASSETS_UTI">"c3599"</definedName>
    <definedName name="IQ_CHANGE_OTHER_WORK_CAP">"c152"</definedName>
    <definedName name="IQ_CHANGE_OTHER_WORK_CAP_BNK">"c153"</definedName>
    <definedName name="IQ_CHANGE_OTHER_WORK_CAP_BR">"c154"</definedName>
    <definedName name="IQ_CHANGE_OTHER_WORK_CAP_FIN">"c155"</definedName>
    <definedName name="IQ_CHANGE_OTHER_WORK_CAP_INS">"c156"</definedName>
    <definedName name="IQ_CHANGE_OTHER_WORK_CAP_REIT">"c157"</definedName>
    <definedName name="IQ_CHANGE_OTHER_WORK_CAP_UTI">"c158"</definedName>
    <definedName name="IQ_CHANGE_TRADING_ASSETS">"c159"</definedName>
    <definedName name="IQ_CHANGE_UNEARN_REV">"c160"</definedName>
    <definedName name="IQ_CHANGE_WORK_CAP">"c161"</definedName>
    <definedName name="IQ_CHANGES_WORK_CAP">"c1357"</definedName>
    <definedName name="IQ_CHARGE_OFFS_1_4_FAMILY_FDIC">"c6756"</definedName>
    <definedName name="IQ_CHARGE_OFFS_1_4_FAMILY_LOANS_FDIC">"c6714"</definedName>
    <definedName name="IQ_CHARGE_OFFS_AUTO_LOANS_FDIC">"c6708"</definedName>
    <definedName name="IQ_CHARGE_OFFS_CL_LOANS_FDIC">"c6709"</definedName>
    <definedName name="IQ_CHARGE_OFFS_COMMERCIAL_INDUSTRIAL_FDIC">"c6759"</definedName>
    <definedName name="IQ_CHARGE_OFFS_COMMERCIAL_RE_FDIC">"c6754"</definedName>
    <definedName name="IQ_CHARGE_OFFS_COMMERCIAL_RE_NOT_SECURED_FDIC">"c6764"</definedName>
    <definedName name="IQ_CHARGE_OFFS_CONSTRUCTION_DEVELOPMENT_FDIC">"c6753"</definedName>
    <definedName name="IQ_CHARGE_OFFS_CREDIT_CARDS_FDIC">"c6761"</definedName>
    <definedName name="IQ_CHARGE_OFFS_CREDIT_CARDS_RECEIVABLES_FDIC">"c6711"</definedName>
    <definedName name="IQ_CHARGE_OFFS_GROSS">"c162"</definedName>
    <definedName name="IQ_CHARGE_OFFS_HOME_EQUITY_FDIC">"c6757"</definedName>
    <definedName name="IQ_CHARGE_OFFS_HOME_EQUITY_LINES_FDIC">"c6712"</definedName>
    <definedName name="IQ_CHARGE_OFFS_INDIVIDUALS_FDIC">"c6760"</definedName>
    <definedName name="IQ_CHARGE_OFFS_MULTI_FAMILY_FDIC">"c6755"</definedName>
    <definedName name="IQ_CHARGE_OFFS_NET">"c163"</definedName>
    <definedName name="IQ_CHARGE_OFFS_OTHER_1_4_FAMILY_FDIC">"c6758"</definedName>
    <definedName name="IQ_CHARGE_OFFS_OTHER_CONSUMER_LOANS_FDIC">"c6710"</definedName>
    <definedName name="IQ_CHARGE_OFFS_OTHER_INDIVIDUAL_FDIC">"c6762"</definedName>
    <definedName name="IQ_CHARGE_OFFS_OTHER_LOANS_FDIC">"c6763"</definedName>
    <definedName name="IQ_CHARGE_OFFS_OTHER_LOANS_OTHER_FDIC">"c6713"</definedName>
    <definedName name="IQ_CHARGE_OFFS_RE_LOANS_FDIC">"c6752"</definedName>
    <definedName name="IQ_CHARGE_OFFS_RECOVERED">"c164"</definedName>
    <definedName name="IQ_CHARGE_OFFS_TOTAL_AVG_LOANS">"c165"</definedName>
    <definedName name="IQ_CITY">"c166"</definedName>
    <definedName name="IQ_CL_DUE_AFTER_FIVE">"c167"</definedName>
    <definedName name="IQ_CL_DUE_CY">"c168"</definedName>
    <definedName name="IQ_CL_DUE_CY1">"c169"</definedName>
    <definedName name="IQ_CL_DUE_CY2">"c170"</definedName>
    <definedName name="IQ_CL_DUE_CY3">"c171"</definedName>
    <definedName name="IQ_CL_DUE_CY4">"c172"</definedName>
    <definedName name="IQ_CL_DUE_NEXT_FIVE">"c173"</definedName>
    <definedName name="IQ_CL_OBLIGATION_IMMEDIATE">"c2253"</definedName>
    <definedName name="IQ_CLASSA_OPTIONS_BEG_OS">"c2679"</definedName>
    <definedName name="IQ_CLASSA_OPTIONS_CANCELLED">"c2682"</definedName>
    <definedName name="IQ_CLASSA_OPTIONS_END_OS">"c2683"</definedName>
    <definedName name="IQ_CLASSA_OPTIONS_EXERCISABLE_END_OS">"c5809"</definedName>
    <definedName name="IQ_CLASSA_OPTIONS_EXERCISED">"c2681"</definedName>
    <definedName name="IQ_CLASSA_OPTIONS_GRANTED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>"c2684"</definedName>
    <definedName name="IQ_CLASSA_OUTSTANDING_BS_DATE">"c1971"</definedName>
    <definedName name="IQ_CLASSA_OUTSTANDING_FILING_DATE">"c1973"</definedName>
    <definedName name="IQ_CLASSA_STRIKE_PRICE_GRANTED">"c2685"</definedName>
    <definedName name="IQ_CLASSA_WARRANTS_BEG_OS">"c2705"</definedName>
    <definedName name="IQ_CLASSA_WARRANTS_CANCELLED">"c2708"</definedName>
    <definedName name="IQ_CLASSA_WARRANTS_END_OS">"c2709"</definedName>
    <definedName name="IQ_CLASSA_WARRANTS_EXERCISED">"c2707"</definedName>
    <definedName name="IQ_CLASSA_WARRANTS_ISSUED">"c2706"</definedName>
    <definedName name="IQ_CLASSA_WARRANTS_STRIKE_PRICE_ISSUED">"c2711"</definedName>
    <definedName name="IQ_CLASSA_WARRANTS_STRIKE_PRICE_OS">"c2710"</definedName>
    <definedName name="IQ_CLOSEPRICE">"c174"</definedName>
    <definedName name="IQ_CLOSEPRICE_ADJ">"c2115"</definedName>
    <definedName name="IQ_CMO_FDIC">"c6406"</definedName>
    <definedName name="IQ_COGS">"c175"</definedName>
    <definedName name="IQ_COLLECTION_DOMESTIC_FDIC">"c6387"</definedName>
    <definedName name="IQ_COMBINED_RATIO">"c176"</definedName>
    <definedName name="IQ_COMMERCIAL_BANKS_DEPOSITS_FOREIGN_FDIC">"c6480"</definedName>
    <definedName name="IQ_COMMERCIAL_BANKS_LOANS_FDIC">"c6434"</definedName>
    <definedName name="IQ_COMMERCIAL_BANKS_NONTRANSACTION_ACCOUNTS_FDIC">"c6548"</definedName>
    <definedName name="IQ_COMMERCIAL_BANKS_TOTAL_DEPOSITS_FDIC">"c6474"</definedName>
    <definedName name="IQ_COMMERCIAL_BANKS_TOTAL_LOANS_FOREIGN_FDIC">"c6444"</definedName>
    <definedName name="IQ_COMMERCIAL_BANKS_TRANSACTION_ACCOUNTS_FDIC">"c6540"</definedName>
    <definedName name="IQ_COMMERCIAL_DOM">"c177"</definedName>
    <definedName name="IQ_COMMERCIAL_FIRE_WRITTEN">"c178"</definedName>
    <definedName name="IQ_COMMERCIAL_INDUSTRIAL_CHARGE_OFFS_FDIC">"c6598"</definedName>
    <definedName name="IQ_COMMERCIAL_INDUSTRIAL_LOANS_NET_FDIC">"c6317"</definedName>
    <definedName name="IQ_COMMERCIAL_INDUSTRIAL_NET_CHARGE_OFFS_FDIC">"c6636"</definedName>
    <definedName name="IQ_COMMERCIAL_INDUSTRIAL_RECOVERIES_FDIC">"c6617"</definedName>
    <definedName name="IQ_COMMERCIAL_INDUSTRIAL_TOTAL_LOANS_FOREIGN_FDIC">"c6451"</definedName>
    <definedName name="IQ_COMMERCIAL_MORT">"c179"</definedName>
    <definedName name="IQ_COMMERCIAL_RE_CONSTRUCTION_LAND_DEV_FDIC">"c6526"</definedName>
    <definedName name="IQ_COMMERCIAL_RE_LOANS_FDIC">"c6312"</definedName>
    <definedName name="IQ_COMMISS_FEES">"c180"</definedName>
    <definedName name="IQ_COMMISSION_DEF">"c181"</definedName>
    <definedName name="IQ_COMMITMENTS_MATURITY_EXCEEDING_1YR_FDIC">"c6531"</definedName>
    <definedName name="IQ_COMMITMENTS_NOT_SECURED_RE_FDIC">"c6528"</definedName>
    <definedName name="IQ_COMMITMENTS_SECURED_RE_FDIC">"c6527"</definedName>
    <definedName name="IQ_COMMODITY_EXPOSURES_FDIC">"c6665"</definedName>
    <definedName name="IQ_COMMON">"c182"</definedName>
    <definedName name="IQ_COMMON_APIC">"c183"</definedName>
    <definedName name="IQ_COMMON_APIC_BNK">"c184"</definedName>
    <definedName name="IQ_COMMON_APIC_BR">"c185"</definedName>
    <definedName name="IQ_COMMON_APIC_FIN">"c186"</definedName>
    <definedName name="IQ_COMMON_APIC_INS">"c187"</definedName>
    <definedName name="IQ_COMMON_APIC_RE">"c6202"</definedName>
    <definedName name="IQ_COMMON_APIC_REIT">"c188"</definedName>
    <definedName name="IQ_COMMON_APIC_UTI">"c189"</definedName>
    <definedName name="IQ_COMMON_DIV">"c3006"</definedName>
    <definedName name="IQ_COMMON_DIV_CF">"c190"</definedName>
    <definedName name="IQ_COMMON_EQUITY_10YR_ANN_CAGR">"c6060"</definedName>
    <definedName name="IQ_COMMON_EQUITY_10YR_ANN_GROWTH">"c191"</definedName>
    <definedName name="IQ_COMMON_EQUITY_1YR_ANN_GROWTH">"c192"</definedName>
    <definedName name="IQ_COMMON_EQUITY_2YR_ANN_CAGR">"c6061"</definedName>
    <definedName name="IQ_COMMON_EQUITY_2YR_ANN_GROWTH">"c193"</definedName>
    <definedName name="IQ_COMMON_EQUITY_3YR_ANN_CAGR">"c6062"</definedName>
    <definedName name="IQ_COMMON_EQUITY_3YR_ANN_GROWTH">"c194"</definedName>
    <definedName name="IQ_COMMON_EQUITY_5YR_ANN_CAGR">"c6063"</definedName>
    <definedName name="IQ_COMMON_EQUITY_5YR_ANN_GROWTH">"c195"</definedName>
    <definedName name="IQ_COMMON_EQUITY_7YR_ANN_CAGR">"c6064"</definedName>
    <definedName name="IQ_COMMON_EQUITY_7YR_ANN_GROWTH">"c196"</definedName>
    <definedName name="IQ_COMMON_FDIC">"c6350"</definedName>
    <definedName name="IQ_COMMON_ISSUED">"c197"</definedName>
    <definedName name="IQ_COMMON_ISSUED_BNK">"c198"</definedName>
    <definedName name="IQ_COMMON_ISSUED_BR">"c199"</definedName>
    <definedName name="IQ_COMMON_ISSUED_FIN">"c200"</definedName>
    <definedName name="IQ_COMMON_ISSUED_INS">"c201"</definedName>
    <definedName name="IQ_COMMON_ISSUED_RE">"c6203"</definedName>
    <definedName name="IQ_COMMON_ISSUED_REIT">"c202"</definedName>
    <definedName name="IQ_COMMON_ISSUED_UTI">"c203"</definedName>
    <definedName name="IQ_COMMON_PER_ADR">"c204"</definedName>
    <definedName name="IQ_COMMON_PREF_DIV_CF">"c205"</definedName>
    <definedName name="IQ_COMMON_REP">"c206"</definedName>
    <definedName name="IQ_COMMON_REP_BNK">"c207"</definedName>
    <definedName name="IQ_COMMON_REP_BR">"c208"</definedName>
    <definedName name="IQ_COMMON_REP_FIN">"c209"</definedName>
    <definedName name="IQ_COMMON_REP_INS">"c210"</definedName>
    <definedName name="IQ_COMMON_REP_RE">"c6204"</definedName>
    <definedName name="IQ_COMMON_REP_REIT">"c211"</definedName>
    <definedName name="IQ_COMMON_REP_UTI">"c212"</definedName>
    <definedName name="IQ_COMMON_STOCK">"c1358"</definedName>
    <definedName name="IQ_COMP_BENEFITS">"c213"</definedName>
    <definedName name="IQ_COMPANY_ADDRESS">"c214"</definedName>
    <definedName name="IQ_COMPANY_ID">"c3513"</definedName>
    <definedName name="IQ_COMPANY_NAME">"c215"</definedName>
    <definedName name="IQ_COMPANY_NAME_LONG">"c1585"</definedName>
    <definedName name="IQ_COMPANY_NOTE">"c6792"</definedName>
    <definedName name="IQ_COMPANY_PHONE">"c216"</definedName>
    <definedName name="IQ_COMPANY_STATUS">"c2097"</definedName>
    <definedName name="IQ_COMPANY_STREET1">"c217"</definedName>
    <definedName name="IQ_COMPANY_STREET2">"c218"</definedName>
    <definedName name="IQ_COMPANY_TICKER">"c219"</definedName>
    <definedName name="IQ_COMPANY_TYPE">"c2096"</definedName>
    <definedName name="IQ_COMPANY_WEBSITE">"c220"</definedName>
    <definedName name="IQ_COMPANY_ZIP">"c221"</definedName>
    <definedName name="IQ_CONSTRUCTION_DEV_LOANS_FDIC">"c6313"</definedName>
    <definedName name="IQ_CONSTRUCTION_LAND_DEVELOPMENT_CHARGE_OFFS_FDIC">"c6594"</definedName>
    <definedName name="IQ_CONSTRUCTION_LAND_DEVELOPMENT_NET_CHARGE_OFFS_FDIC">"c6632"</definedName>
    <definedName name="IQ_CONSTRUCTION_LAND_DEVELOPMENT_RECOVERIES_FDIC">"c6613"</definedName>
    <definedName name="IQ_CONSTRUCTION_LOANS">"c222"</definedName>
    <definedName name="IQ_CONSUMER_LOANS">"c223"</definedName>
    <definedName name="IQ_CONTRACTS_OTHER_COMMODITIES_EQUITIES._FDIC">"c6522"</definedName>
    <definedName name="IQ_CONV_DATE">"c2191"</definedName>
    <definedName name="IQ_CONV_EXP_DATE">"c3043"</definedName>
    <definedName name="IQ_CONV_PREMIUM">"c2195"</definedName>
    <definedName name="IQ_CONV_PRICE">"c2193"</definedName>
    <definedName name="IQ_CONV_RATE">"c2192"</definedName>
    <definedName name="IQ_CONV_RATIO">"c2192"</definedName>
    <definedName name="IQ_CONV_SECURITY">"c2189"</definedName>
    <definedName name="IQ_CONV_SECURITY_ISSUER">"c2190"</definedName>
    <definedName name="IQ_CONV_SECURITY_PRICE">"c2194"</definedName>
    <definedName name="IQ_CONVERT">"c2536"</definedName>
    <definedName name="IQ_CONVERT_PCT">"c2537"</definedName>
    <definedName name="IQ_CONVEXITY">"c2182"</definedName>
    <definedName name="IQ_CONVEYED_TO_OTHERS_FDIC">"c6534"</definedName>
    <definedName name="IQ_CORE_CAPITAL_RATIO_FDIC">"c6745"</definedName>
    <definedName name="IQ_COST_BORROWING">"c2936"</definedName>
    <definedName name="IQ_COST_BORROWINGS">"c225"</definedName>
    <definedName name="IQ_COST_OF_FUNDING_ASSETS_FDIC">"c6725"</definedName>
    <definedName name="IQ_COST_REV">"c226"</definedName>
    <definedName name="IQ_COST_REVENUE">"c1359"</definedName>
    <definedName name="IQ_COST_SAVINGS">"c227"</definedName>
    <definedName name="IQ_COST_SERVICE">"c228"</definedName>
    <definedName name="IQ_COST_TOTAL_BORROWINGS">"c229"</definedName>
    <definedName name="IQ_COUNTRY_NAME">"c230"</definedName>
    <definedName name="IQ_COVERED_POPS">"c2124"</definedName>
    <definedName name="IQ_CP">"c2495"</definedName>
    <definedName name="IQ_CP_PCT">"c2496"</definedName>
    <definedName name="IQ_CQ">5000</definedName>
    <definedName name="IQ_CREDIT_CARD_CHARGE_OFFS_FDIC">"c6652"</definedName>
    <definedName name="IQ_CREDIT_CARD_FEE_BNK">"c231"</definedName>
    <definedName name="IQ_CREDIT_CARD_FEE_FIN">"c1583"</definedName>
    <definedName name="IQ_CREDIT_CARD_LINES_FDIC">"c6525"</definedName>
    <definedName name="IQ_CREDIT_CARD_LOANS_FDIC">"c6319"</definedName>
    <definedName name="IQ_CREDIT_CARD_NET_CHARGE_OFFS_FDIC">"c6654"</definedName>
    <definedName name="IQ_CREDIT_CARD_RECOVERIES_FDIC">"c6653"</definedName>
    <definedName name="IQ_CREDIT_LOSS_CF">"c232"</definedName>
    <definedName name="IQ_CREDIT_LOSS_PROVISION_NET_CHARGE_OFFS_FDIC">"c6734"</definedName>
    <definedName name="IQ_CUMULATIVE_SPLIT_FACTOR">"c2094"</definedName>
    <definedName name="IQ_CURR_DOMESTIC_TAXES">"c2074"</definedName>
    <definedName name="IQ_CURR_FOREIGN_TAXES">"c2075"</definedName>
    <definedName name="IQ_CURRENCY_COIN_DOMESTIC_FDIC">"c6388"</definedName>
    <definedName name="IQ_CURRENCY_FACTOR_BS">"c233"</definedName>
    <definedName name="IQ_CURRENCY_FACTOR_IS">"c234"</definedName>
    <definedName name="IQ_CURRENCY_GAIN">"c235"</definedName>
    <definedName name="IQ_CURRENCY_GAIN_BR">"c236"</definedName>
    <definedName name="IQ_CURRENCY_GAIN_FIN">"c237"</definedName>
    <definedName name="IQ_CURRENCY_GAIN_INS">"c238"</definedName>
    <definedName name="IQ_CURRENCY_GAIN_RE">"c6205"</definedName>
    <definedName name="IQ_CURRENCY_GAIN_REIT">"c239"</definedName>
    <definedName name="IQ_CURRENCY_GAIN_UTI">"c240"</definedName>
    <definedName name="IQ_CURRENT_BENCHMARK">"c6780"</definedName>
    <definedName name="IQ_CURRENT_BENCHMARK_CIQID">"c6781"</definedName>
    <definedName name="IQ_CURRENT_BENCHMARK_MATURITY">"c6782"</definedName>
    <definedName name="IQ_CURRENT_PORT">"c241"</definedName>
    <definedName name="IQ_CURRENT_PORT_BNK">"c242"</definedName>
    <definedName name="IQ_CURRENT_PORT_DEBT">"c243"</definedName>
    <definedName name="IQ_CURRENT_PORT_DEBT_BNK">"c244"</definedName>
    <definedName name="IQ_CURRENT_PORT_DEBT_BR">"c1567"</definedName>
    <definedName name="IQ_CURRENT_PORT_DEBT_FIN">"c1568"</definedName>
    <definedName name="IQ_CURRENT_PORT_DEBT_INS">"c1569"</definedName>
    <definedName name="IQ_CURRENT_PORT_DEBT_RE">"c6283"</definedName>
    <definedName name="IQ_CURRENT_PORT_DEBT_REIT">"c1570"</definedName>
    <definedName name="IQ_CURRENT_PORT_DEBT_UTI">"c1571"</definedName>
    <definedName name="IQ_CURRENT_PORT_FHLB_DEBT">"c5657"</definedName>
    <definedName name="IQ_CURRENT_PORT_LEASES">"c245"</definedName>
    <definedName name="IQ_CURRENT_PORT_PCT">"c2541"</definedName>
    <definedName name="IQ_CURRENT_RATIO">"c246"</definedName>
    <definedName name="IQ_CY">10000</definedName>
    <definedName name="IQ_DA">"c247"</definedName>
    <definedName name="IQ_DA_BR">"c248"</definedName>
    <definedName name="IQ_DA_CF">"c249"</definedName>
    <definedName name="IQ_DA_CF_BNK">"c250"</definedName>
    <definedName name="IQ_DA_CF_BR">"c251"</definedName>
    <definedName name="IQ_DA_CF_FIN">"c252"</definedName>
    <definedName name="IQ_DA_CF_INS">"c253"</definedName>
    <definedName name="IQ_DA_CF_RE">"c6206"</definedName>
    <definedName name="IQ_DA_CF_REIT">"c254"</definedName>
    <definedName name="IQ_DA_CF_UTI">"c255"</definedName>
    <definedName name="IQ_DA_EBITDA">"c5528"</definedName>
    <definedName name="IQ_DA_FIN">"c256"</definedName>
    <definedName name="IQ_DA_INS">"c257"</definedName>
    <definedName name="IQ_DA_RE">"c6207"</definedName>
    <definedName name="IQ_DA_REIT">"c258"</definedName>
    <definedName name="IQ_DA_SUPPL">"c259"</definedName>
    <definedName name="IQ_DA_SUPPL_BR">"c260"</definedName>
    <definedName name="IQ_DA_SUPPL_CF">"c261"</definedName>
    <definedName name="IQ_DA_SUPPL_CF_BNK">"c262"</definedName>
    <definedName name="IQ_DA_SUPPL_CF_BR">"c263"</definedName>
    <definedName name="IQ_DA_SUPPL_CF_FIN">"c264"</definedName>
    <definedName name="IQ_DA_SUPPL_CF_INS">"c265"</definedName>
    <definedName name="IQ_DA_SUPPL_CF_RE">"c6208"</definedName>
    <definedName name="IQ_DA_SUPPL_CF_REIT">"c266"</definedName>
    <definedName name="IQ_DA_SUPPL_CF_UTI">"c267"</definedName>
    <definedName name="IQ_DA_SUPPL_FIN">"c268"</definedName>
    <definedName name="IQ_DA_SUPPL_INS">"c269"</definedName>
    <definedName name="IQ_DA_SUPPL_RE">"c6209"</definedName>
    <definedName name="IQ_DA_SUPPL_REIT">"c270"</definedName>
    <definedName name="IQ_DA_SUPPL_UTI">"c271"</definedName>
    <definedName name="IQ_DA_UTI">"c272"</definedName>
    <definedName name="IQ_DATED_DATE">"c2185"</definedName>
    <definedName name="IQ_DAY_COUNT">"c2161"</definedName>
    <definedName name="IQ_DAYS_COVER_SHORT">"c1578"</definedName>
    <definedName name="IQ_DAYS_INVENTORY_OUT">"c273"</definedName>
    <definedName name="IQ_DAYS_PAY_OUTST">"c1362"</definedName>
    <definedName name="IQ_DAYS_PAYABLE_OUT">"c274"</definedName>
    <definedName name="IQ_DAYS_SALES_OUT">"c275"</definedName>
    <definedName name="IQ_DAYS_SALES_OUTST">"c1363"</definedName>
    <definedName name="IQ_DEBT_ADJ">"c2515"</definedName>
    <definedName name="IQ_DEBT_ADJ_PCT">"c2516"</definedName>
    <definedName name="IQ_DEBT_EQUIV_NET_PBO">"c2938"</definedName>
    <definedName name="IQ_DEBT_EQUIV_OPER_LEASE">"c2935"</definedName>
    <definedName name="IQ_DEF_ACQ_CST">"c1364"</definedName>
    <definedName name="IQ_DEF_AMORT">"c276"</definedName>
    <definedName name="IQ_DEF_AMORT_BNK">"c277"</definedName>
    <definedName name="IQ_DEF_AMORT_BR">"c278"</definedName>
    <definedName name="IQ_DEF_AMORT_FIN">"c279"</definedName>
    <definedName name="IQ_DEF_AMORT_INS">"c280"</definedName>
    <definedName name="IQ_DEF_AMORT_REIT">"c281"</definedName>
    <definedName name="IQ_DEF_AMORT_UTI">"c282"</definedName>
    <definedName name="IQ_DEF_BENEFIT_INTEREST_COST">"c283"</definedName>
    <definedName name="IQ_DEF_BENEFIT_INTEREST_COST_DOMESTIC">"c2652"</definedName>
    <definedName name="IQ_DEF_BENEFIT_INTEREST_COST_FOREIGN">"c2660"</definedName>
    <definedName name="IQ_DEF_BENEFIT_OTHER_COST">"c284"</definedName>
    <definedName name="IQ_DEF_BENEFIT_OTHER_COST_DOMESTIC">"c2654"</definedName>
    <definedName name="IQ_DEF_BENEFIT_OTHER_COST_FOREIGN">"c2662"</definedName>
    <definedName name="IQ_DEF_BENEFIT_ROA">"c285"</definedName>
    <definedName name="IQ_DEF_BENEFIT_ROA_DOMESTIC">"c2653"</definedName>
    <definedName name="IQ_DEF_BENEFIT_ROA_FOREIGN">"c2661"</definedName>
    <definedName name="IQ_DEF_BENEFIT_SERVICE_COST">"c286"</definedName>
    <definedName name="IQ_DEF_BENEFIT_SERVICE_COST_DOMESTIC">"c2651"</definedName>
    <definedName name="IQ_DEF_BENEFIT_SERVICE_COST_FOREIGN">"c2659"</definedName>
    <definedName name="IQ_DEF_BENEFIT_TOTAL_COST">"c287"</definedName>
    <definedName name="IQ_DEF_BENEFIT_TOTAL_COST_DOMESTIC">"c2655"</definedName>
    <definedName name="IQ_DEF_BENEFIT_TOTAL_COST_FOREIGN">"c2663"</definedName>
    <definedName name="IQ_DEF_CHARGES_BR">"c288"</definedName>
    <definedName name="IQ_DEF_CHARGES_CF">"c289"</definedName>
    <definedName name="IQ_DEF_CHARGES_FIN">"c290"</definedName>
    <definedName name="IQ_DEF_CHARGES_INS">"c291"</definedName>
    <definedName name="IQ_DEF_CHARGES_LT">"c292"</definedName>
    <definedName name="IQ_DEF_CHARGES_LT_BNK">"c293"</definedName>
    <definedName name="IQ_DEF_CHARGES_LT_BR">"c294"</definedName>
    <definedName name="IQ_DEF_CHARGES_LT_FIN">"c295"</definedName>
    <definedName name="IQ_DEF_CHARGES_LT_INS">"c296"</definedName>
    <definedName name="IQ_DEF_CHARGES_LT_RE">"c6210"</definedName>
    <definedName name="IQ_DEF_CHARGES_LT_REIT">"c297"</definedName>
    <definedName name="IQ_DEF_CHARGES_LT_UTI">"c298"</definedName>
    <definedName name="IQ_DEF_CHARGES_RE">"c6211"</definedName>
    <definedName name="IQ_DEF_CHARGES_REIT">"c299"</definedName>
    <definedName name="IQ_DEF_CONTRIBUTION_TOTAL_COST">"c300"</definedName>
    <definedName name="IQ_DEF_INC_TAX">"c1365"</definedName>
    <definedName name="IQ_DEF_POLICY_ACQ_COSTS">"c301"</definedName>
    <definedName name="IQ_DEF_POLICY_ACQ_COSTS_CF">"c302"</definedName>
    <definedName name="IQ_DEF_POLICY_AMORT">"c303"</definedName>
    <definedName name="IQ_DEF_TAX_ASSET_LT_BR">"c304"</definedName>
    <definedName name="IQ_DEF_TAX_ASSET_LT_FIN">"c305"</definedName>
    <definedName name="IQ_DEF_TAX_ASSET_LT_INS">"c306"</definedName>
    <definedName name="IQ_DEF_TAX_ASSET_LT_RE">"c6212"</definedName>
    <definedName name="IQ_DEF_TAX_ASSET_LT_REIT">"c307"</definedName>
    <definedName name="IQ_DEF_TAX_ASSET_LT_UTI">"c308"</definedName>
    <definedName name="IQ_DEF_TAX_ASSETS_CURRENT">"c309"</definedName>
    <definedName name="IQ_DEF_TAX_ASSETS_LT">"c310"</definedName>
    <definedName name="IQ_DEF_TAX_ASSETS_LT_BNK">"c311"</definedName>
    <definedName name="IQ_DEF_TAX_LIAB_CURRENT">"c312"</definedName>
    <definedName name="IQ_DEF_TAX_LIAB_LT">"c313"</definedName>
    <definedName name="IQ_DEF_TAX_LIAB_LT_BNK">"c314"</definedName>
    <definedName name="IQ_DEF_TAX_LIAB_LT_BR">"c315"</definedName>
    <definedName name="IQ_DEF_TAX_LIAB_LT_FIN">"c316"</definedName>
    <definedName name="IQ_DEF_TAX_LIAB_LT_INS">"c317"</definedName>
    <definedName name="IQ_DEF_TAX_LIAB_LT_RE">"c6213"</definedName>
    <definedName name="IQ_DEF_TAX_LIAB_LT_REIT">"c318"</definedName>
    <definedName name="IQ_DEF_TAX_LIAB_LT_UTI">"c319"</definedName>
    <definedName name="IQ_DEFERRED_DOMESTIC_TAXES">"c2077"</definedName>
    <definedName name="IQ_DEFERRED_FOREIGN_TAXES">"c2078"</definedName>
    <definedName name="IQ_DEFERRED_INC_TAX">"c1447"</definedName>
    <definedName name="IQ_DEFERRED_TAXES">"c1356"</definedName>
    <definedName name="IQ_DEMAND_DEP">"c320"</definedName>
    <definedName name="IQ_DEMAND_DEPOSITS_FDIC">"c6489"</definedName>
    <definedName name="IQ_DEPOSIT_ACCOUNTS_LESS_THAN_100K_FDIC">"c6494"</definedName>
    <definedName name="IQ_DEPOSIT_ACCOUNTS_MORE_THAN_100K_FDIC">"c6492"</definedName>
    <definedName name="IQ_DEPOSITORY_INSTITUTIONS_CHARGE_OFFS_FDIC">"c6596"</definedName>
    <definedName name="IQ_DEPOSITORY_INSTITUTIONS_NET_CHARGE_OFFS_FDIC">"c6634"</definedName>
    <definedName name="IQ_DEPOSITORY_INSTITUTIONS_RECOVERIES_FDIC">"c6615"</definedName>
    <definedName name="IQ_DEPOSITS_FIN">"c321"</definedName>
    <definedName name="IQ_DEPOSITS_HELD_DOMESTIC_FDIC">"c6340"</definedName>
    <definedName name="IQ_DEPOSITS_HELD_FOREIGN_FDIC">"c6341"</definedName>
    <definedName name="IQ_DEPOSITS_INTEREST_SECURITIES">"c5509"</definedName>
    <definedName name="IQ_DEPOSITS_LESS_THAN_100K_AFTER_THREE_YEARS_FDIC">"c6464"</definedName>
    <definedName name="IQ_DEPOSITS_LESS_THAN_100K_THREE_MONTHS_FDIC">"c6461"</definedName>
    <definedName name="IQ_DEPOSITS_LESS_THAN_100K_THREE_YEARS_FDIC">"c6463"</definedName>
    <definedName name="IQ_DEPOSITS_LESS_THAN_100K_TWELVE_MONTHS_FDIC">"c6462"</definedName>
    <definedName name="IQ_DEPOSITS_MORE_THAN_100K_AFTER_THREE_YEARS_FDIC">"c6469"</definedName>
    <definedName name="IQ_DEPOSITS_MORE_THAN_100K_THREE_MONTHS_FDIC">"c6466"</definedName>
    <definedName name="IQ_DEPOSITS_MORE_THAN_100K_THREE_YEARS_FDIC">"c6468"</definedName>
    <definedName name="IQ_DEPOSITS_MORE_THAN_100K_TWELVE_MONTHS_FDIC">"c6467"</definedName>
    <definedName name="IQ_DEPRE_AMORT">"c1360"</definedName>
    <definedName name="IQ_DEPRE_AMORT_SUPPL">"c1593"</definedName>
    <definedName name="IQ_DEPRE_DEPLE">"c1361"</definedName>
    <definedName name="IQ_DEPRE_SUPP">"c1443"</definedName>
    <definedName name="IQ_DERIVATIVES_FDIC">"c6523"</definedName>
    <definedName name="IQ_DESCRIPTION_LONG">"c1520"</definedName>
    <definedName name="IQ_DEVELOP_LAND">"c323"</definedName>
    <definedName name="IQ_DIFF_LASTCLOSE_TARGET_PRICE">"c1854"</definedName>
    <definedName name="IQ_DILUT_ADJUST">"c1621"</definedName>
    <definedName name="IQ_DILUT_EPS_EXCL">"c324"</definedName>
    <definedName name="IQ_DILUT_EPS_INCL">"c325"</definedName>
    <definedName name="IQ_DILUT_EPS_NORM">"c1903"</definedName>
    <definedName name="IQ_DILUT_NI">"c2079"</definedName>
    <definedName name="IQ_DILUT_NORMAL_EPS">"c1594"</definedName>
    <definedName name="IQ_DILUT_WEIGHT">"c326"</definedName>
    <definedName name="IQ_DIRECT_AH_EARNED">"c2740"</definedName>
    <definedName name="IQ_DIRECT_EARNED">"c2730"</definedName>
    <definedName name="IQ_DIRECT_LIFE_EARNED">"c2735"</definedName>
    <definedName name="IQ_DIRECT_LIFE_IN_FORCE">"c2765"</definedName>
    <definedName name="IQ_DIRECT_PC_EARNED">"c2745"</definedName>
    <definedName name="IQ_DIRECT_WRITTEN">"c2724"</definedName>
    <definedName name="IQ_DISCONT_OPER">"c1367"</definedName>
    <definedName name="IQ_DISCOUNT_RATE_PENSION_DOMESTIC">"c327"</definedName>
    <definedName name="IQ_DISCOUNT_RATE_PENSION_FOREIGN">"c328"</definedName>
    <definedName name="IQ_DISTR_EXCESS_EARN">"c329"</definedName>
    <definedName name="IQ_DISTRIBUTABLE_CASH">"c3002"</definedName>
    <definedName name="IQ_DISTRIBUTABLE_CASH_ACT_OR_EST">"c4278"</definedName>
    <definedName name="IQ_DISTRIBUTABLE_CASH_PAYOUT">"c3005"</definedName>
    <definedName name="IQ_DISTRIBUTABLE_CASH_SHARE">"c3003"</definedName>
    <definedName name="IQ_DISTRIBUTABLE_CASH_SHARE_ACT_OR_EST">"c4286"</definedName>
    <definedName name="IQ_DIV_AMOUNT">"c3041"</definedName>
    <definedName name="IQ_DIV_PAYMENT_DATE">"c2106"</definedName>
    <definedName name="IQ_DIV_RECORD_DATE">"c2105"</definedName>
    <definedName name="IQ_DIV_SHARE">"c330"</definedName>
    <definedName name="IQ_DIVEST_CF">"c331"</definedName>
    <definedName name="IQ_DIVID_SHARE">"c1366"</definedName>
    <definedName name="IQ_DIVIDEND_YIELD">"c332"</definedName>
    <definedName name="IQ_DIVIDENDS_DECLARED_COMMON_FDIC">"c6659"</definedName>
    <definedName name="IQ_DIVIDENDS_DECLARED_PREFERRED_FDIC">"c6658"</definedName>
    <definedName name="IQ_DIVIDENDS_FDIC">"c6660"</definedName>
    <definedName name="IQ_DNB_OTHER_EXP_INC_TAX_US">"c6787"</definedName>
    <definedName name="IQ_DO">"c333"</definedName>
    <definedName name="IQ_DO_ASSETS_CURRENT">"c334"</definedName>
    <definedName name="IQ_DO_ASSETS_LT">"c335"</definedName>
    <definedName name="IQ_DO_CF">"c336"</definedName>
    <definedName name="IQ_DOC_CLAUSE">"c6032"</definedName>
    <definedName name="IQ_DPAC_ACC">"c2799"</definedName>
    <definedName name="IQ_DPAC_AMORT">"c2795"</definedName>
    <definedName name="IQ_DPAC_BEG">"c2791"</definedName>
    <definedName name="IQ_DPAC_COMMISSIONS">"c2792"</definedName>
    <definedName name="IQ_DPAC_END">"c2801"</definedName>
    <definedName name="IQ_DPAC_FX">"c2798"</definedName>
    <definedName name="IQ_DPAC_OTHER_ADJ">"c2800"</definedName>
    <definedName name="IQ_DPAC_OTHERS">"c2793"</definedName>
    <definedName name="IQ_DPAC_PERIOD">"c2794"</definedName>
    <definedName name="IQ_DPAC_REAL_GAIN">"c2797"</definedName>
    <definedName name="IQ_DPAC_UNREAL_GAIN">"c2796"</definedName>
    <definedName name="IQ_DPS_10YR_ANN_CAGR">"c6065"</definedName>
    <definedName name="IQ_DPS_10YR_ANN_GROWTH">"c337"</definedName>
    <definedName name="IQ_DPS_1YR_ANN_GROWTH">"c338"</definedName>
    <definedName name="IQ_DPS_2YR_ANN_CAGR">"c6066"</definedName>
    <definedName name="IQ_DPS_2YR_ANN_GROWTH">"c339"</definedName>
    <definedName name="IQ_DPS_3YR_ANN_CAGR">"c6067"</definedName>
    <definedName name="IQ_DPS_3YR_ANN_GROWTH">"c340"</definedName>
    <definedName name="IQ_DPS_5YR_ANN_CAGR">"c6068"</definedName>
    <definedName name="IQ_DPS_5YR_ANN_GROWTH">"c341"</definedName>
    <definedName name="IQ_DPS_7YR_ANN_CAGR">"c6069"</definedName>
    <definedName name="IQ_DPS_7YR_ANN_GROWTH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>"c2181"</definedName>
    <definedName name="IQ_EARNING_ASSET_YIELD">"c343"</definedName>
    <definedName name="IQ_EARNING_ASSETS_FDIC">"c6360"</definedName>
    <definedName name="IQ_EARNING_ASSETS_YIELD_FDIC">"c6724"</definedName>
    <definedName name="IQ_EARNING_CO">"c344"</definedName>
    <definedName name="IQ_EARNING_CO_10YR_ANN_CAGR">"c6070"</definedName>
    <definedName name="IQ_EARNING_CO_10YR_ANN_GROWTH">"c345"</definedName>
    <definedName name="IQ_EARNING_CO_1YR_ANN_GROWTH">"c346"</definedName>
    <definedName name="IQ_EARNING_CO_2YR_ANN_CAGR">"c6071"</definedName>
    <definedName name="IQ_EARNING_CO_2YR_ANN_GROWTH">"c347"</definedName>
    <definedName name="IQ_EARNING_CO_3YR_ANN_CAGR">"c6072"</definedName>
    <definedName name="IQ_EARNING_CO_3YR_ANN_GROWTH">"c348"</definedName>
    <definedName name="IQ_EARNING_CO_5YR_ANN_CAGR">"c6073"</definedName>
    <definedName name="IQ_EARNING_CO_5YR_ANN_GROWTH">"c349"</definedName>
    <definedName name="IQ_EARNING_CO_7YR_ANN_CAGR">"c6074"</definedName>
    <definedName name="IQ_EARNING_CO_7YR_ANN_GROWTH">"c350"</definedName>
    <definedName name="IQ_EARNING_CO_MARGIN">"c351"</definedName>
    <definedName name="IQ_EARNINGS_ANNOUNCE_DATE">"c1649"</definedName>
    <definedName name="IQ_EARNINGS_ANNOUNCE_DATE_REUT">"c5314"</definedName>
    <definedName name="IQ_EARNINGS_COVERAGE_NET_CHARGE_OFFS_FDIC">"c6735"</definedName>
    <definedName name="IQ_EBIT">"c352"</definedName>
    <definedName name="IQ_EBIT_10YR_ANN_CAGR">"c6075"</definedName>
    <definedName name="IQ_EBIT_10YR_ANN_GROWTH">"c353"</definedName>
    <definedName name="IQ_EBIT_1YR_ANN_GROWTH">"c354"</definedName>
    <definedName name="IQ_EBIT_2YR_ANN_CAGR">"c6076"</definedName>
    <definedName name="IQ_EBIT_2YR_ANN_GROWTH">"c355"</definedName>
    <definedName name="IQ_EBIT_3YR_ANN_CAGR">"c6077"</definedName>
    <definedName name="IQ_EBIT_3YR_ANN_GROWTH">"c356"</definedName>
    <definedName name="IQ_EBIT_5YR_ANN_CAGR">"c6078"</definedName>
    <definedName name="IQ_EBIT_5YR_ANN_GROWTH">"c357"</definedName>
    <definedName name="IQ_EBIT_7YR_ANN_CAGR">"c6079"</definedName>
    <definedName name="IQ_EBIT_7YR_ANN_GROWTH">"c358"</definedName>
    <definedName name="IQ_EBIT_ACT_OR_EST">"c2219"</definedName>
    <definedName name="IQ_EBIT_EQ_INC">"c3498"</definedName>
    <definedName name="IQ_EBIT_EQ_INC_EXCL_SBC">"c3502"</definedName>
    <definedName name="IQ_EBIT_EST">"c1681"</definedName>
    <definedName name="IQ_EBIT_EXCL_SBC">"c3082"</definedName>
    <definedName name="IQ_EBIT_GW_ACT_OR_EST">"c4306"</definedName>
    <definedName name="IQ_EBIT_HIGH_EST">"c1683"</definedName>
    <definedName name="IQ_EBIT_INT">"c360"</definedName>
    <definedName name="IQ_EBIT_LOW_EST">"c1684"</definedName>
    <definedName name="IQ_EBIT_MARGIN">"c359"</definedName>
    <definedName name="IQ_EBIT_MEDIAN_EST">"c1682"</definedName>
    <definedName name="IQ_EBIT_NUM_EST">"c1685"</definedName>
    <definedName name="IQ_EBIT_OVER_IE">"c1369"</definedName>
    <definedName name="IQ_EBIT_SBC_ACT_OR_EST">"c4316"</definedName>
    <definedName name="IQ_EBIT_SBC_GW_ACT_OR_EST">"c4320"</definedName>
    <definedName name="IQ_EBIT_STDDEV_EST">"c1686"</definedName>
    <definedName name="IQ_EBITA">"c1910"</definedName>
    <definedName name="IQ_EBITA_10YR_ANN_CAGR">"c6184"</definedName>
    <definedName name="IQ_EBITA_10YR_ANN_GROWTH">"c1954"</definedName>
    <definedName name="IQ_EBITA_1YR_ANN_GROWTH">"c1949"</definedName>
    <definedName name="IQ_EBITA_2YR_ANN_CAGR">"c6180"</definedName>
    <definedName name="IQ_EBITA_2YR_ANN_GROWTH">"c1950"</definedName>
    <definedName name="IQ_EBITA_3YR_ANN_CAGR">"c6181"</definedName>
    <definedName name="IQ_EBITA_3YR_ANN_GROWTH">"c1951"</definedName>
    <definedName name="IQ_EBITA_5YR_ANN_CAGR">"c6182"</definedName>
    <definedName name="IQ_EBITA_5YR_ANN_GROWTH">"c1952"</definedName>
    <definedName name="IQ_EBITA_7YR_ANN_CAGR">"c6183"</definedName>
    <definedName name="IQ_EBITA_7YR_ANN_GROWTH">"c1953"</definedName>
    <definedName name="IQ_EBITA_EQ_INC">"c3497"</definedName>
    <definedName name="IQ_EBITA_EQ_INC_EXCL_SBC">"c3501"</definedName>
    <definedName name="IQ_EBITA_EXCL_SBC">"c3080"</definedName>
    <definedName name="IQ_EBITA_MARGIN">"c1963"</definedName>
    <definedName name="IQ_EBITDA">"c361"</definedName>
    <definedName name="IQ_EBITDA_10YR_ANN_CAGR">"c6080"</definedName>
    <definedName name="IQ_EBITDA_10YR_ANN_GROWTH">"c362"</definedName>
    <definedName name="IQ_EBITDA_1YR_ANN_GROWTH">"c363"</definedName>
    <definedName name="IQ_EBITDA_2YR_ANN_CAGR">"c6081"</definedName>
    <definedName name="IQ_EBITDA_2YR_ANN_GROWTH">"c364"</definedName>
    <definedName name="IQ_EBITDA_3YR_ANN_CAGR">"c6082"</definedName>
    <definedName name="IQ_EBITDA_3YR_ANN_GROWTH">"c365"</definedName>
    <definedName name="IQ_EBITDA_5YR_ANN_CAGR">"c6083"</definedName>
    <definedName name="IQ_EBITDA_5YR_ANN_GROWTH">"c366"</definedName>
    <definedName name="IQ_EBITDA_7YR_ANN_CAGR">"c6084"</definedName>
    <definedName name="IQ_EBITDA_7YR_ANN_GROWTH">"c367"</definedName>
    <definedName name="IQ_EBITDA_ACT_OR_EST">"c2215"</definedName>
    <definedName name="IQ_EBITDA_CAPEX_INT">"c368"</definedName>
    <definedName name="IQ_EBITDA_CAPEX_OVER_TOTAL_IE">"c1370"</definedName>
    <definedName name="IQ_EBITDA_EQ_INC">"c3496"</definedName>
    <definedName name="IQ_EBITDA_EQ_INC_EXCL_SBC">"c3500"</definedName>
    <definedName name="IQ_EBITDA_EST">"c369"</definedName>
    <definedName name="IQ_EBITDA_EST_REUT">"c3640"</definedName>
    <definedName name="IQ_EBITDA_EXCL_SBC">"c3081"</definedName>
    <definedName name="IQ_EBITDA_HIGH_EST">"c370"</definedName>
    <definedName name="IQ_EBITDA_HIGH_EST_REUT">"c3642"</definedName>
    <definedName name="IQ_EBITDA_INT">"c373"</definedName>
    <definedName name="IQ_EBITDA_LOW_EST">"c371"</definedName>
    <definedName name="IQ_EBITDA_LOW_EST_REUT">"c3643"</definedName>
    <definedName name="IQ_EBITDA_MARGIN">"c372"</definedName>
    <definedName name="IQ_EBITDA_MEDIAN_EST">"c1663"</definedName>
    <definedName name="IQ_EBITDA_MEDIAN_EST_REUT">"c3641"</definedName>
    <definedName name="IQ_EBITDA_NUM_EST">"c374"</definedName>
    <definedName name="IQ_EBITDA_NUM_EST_REUT">"c3644"</definedName>
    <definedName name="IQ_EBITDA_OVER_TOTAL_IE">"c1371"</definedName>
    <definedName name="IQ_EBITDA_SBC_ACT_OR_EST">"c4337"</definedName>
    <definedName name="IQ_EBITDA_STDDEV_EST">"c375"</definedName>
    <definedName name="IQ_EBITDA_STDDEV_EST_REUT">"c3645"</definedName>
    <definedName name="IQ_EBITDAR">"c2989"</definedName>
    <definedName name="IQ_EBITDAR_EQ_INC">"c3499"</definedName>
    <definedName name="IQ_EBITDAR_EQ_INC_EXCL_SBC">"c3503"</definedName>
    <definedName name="IQ_EBITDAR_EXCL_SBC">"c3083"</definedName>
    <definedName name="IQ_EBT">"c376"</definedName>
    <definedName name="IQ_EBT_BNK">"c377"</definedName>
    <definedName name="IQ_EBT_BR">"c378"</definedName>
    <definedName name="IQ_EBT_EXCL">"c379"</definedName>
    <definedName name="IQ_EBT_EXCL_BNK">"c380"</definedName>
    <definedName name="IQ_EBT_EXCL_BR">"c381"</definedName>
    <definedName name="IQ_EBT_EXCL_FIN">"c382"</definedName>
    <definedName name="IQ_EBT_EXCL_INS">"c383"</definedName>
    <definedName name="IQ_EBT_EXCL_MARGIN">"c1462"</definedName>
    <definedName name="IQ_EBT_EXCL_RE">"c6214"</definedName>
    <definedName name="IQ_EBT_EXCL_REIT">"c384"</definedName>
    <definedName name="IQ_EBT_EXCL_UTI">"c385"</definedName>
    <definedName name="IQ_EBT_FIN">"c386"</definedName>
    <definedName name="IQ_EBT_INCL_MARGIN">"c387"</definedName>
    <definedName name="IQ_EBT_INS">"c388"</definedName>
    <definedName name="IQ_EBT_RE">"c6215"</definedName>
    <definedName name="IQ_EBT_REIT">"c389"</definedName>
    <definedName name="IQ_EBT_SBC_ACT_OR_EST">"c4350"</definedName>
    <definedName name="IQ_EBT_SBC_GW_ACT_OR_EST">"c4354"</definedName>
    <definedName name="IQ_EBT_UTI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>"c1595"</definedName>
    <definedName name="IQ_EFFECT_TAX_RATE">"c1899"</definedName>
    <definedName name="IQ_EFFICIENCY_RATIO">"c391"</definedName>
    <definedName name="IQ_EFFICIENCY_RATIO_FDIC">"c6736"</definedName>
    <definedName name="IQ_EMPLOYEES">"c392"</definedName>
    <definedName name="IQ_ENTERPRISE_VALUE">"c1348"</definedName>
    <definedName name="IQ_EPS_10YR_ANN_CAGR">"c6085"</definedName>
    <definedName name="IQ_EPS_10YR_ANN_GROWTH">"c393"</definedName>
    <definedName name="IQ_EPS_1YR_ANN_GROWTH">"c394"</definedName>
    <definedName name="IQ_EPS_2YR_ANN_CAGR">"c6086"</definedName>
    <definedName name="IQ_EPS_2YR_ANN_GROWTH">"c395"</definedName>
    <definedName name="IQ_EPS_3YR_ANN_CAGR">"c6087"</definedName>
    <definedName name="IQ_EPS_3YR_ANN_GROWTH">"c396"</definedName>
    <definedName name="IQ_EPS_5YR_ANN_CAGR">"c6088"</definedName>
    <definedName name="IQ_EPS_5YR_ANN_GROWTH">"c397"</definedName>
    <definedName name="IQ_EPS_7YR_ANN_CAGR">"c6089"</definedName>
    <definedName name="IQ_EPS_7YR_ANN_GROWTH">"c398"</definedName>
    <definedName name="IQ_EPS_ACT_OR_EST">"c2213"</definedName>
    <definedName name="IQ_EPS_EST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>"c400"</definedName>
    <definedName name="IQ_EPS_HIGH_EST_REUT">"c5454"</definedName>
    <definedName name="IQ_EPS_LOW_EST">"c401"</definedName>
    <definedName name="IQ_EPS_LOW_EST_REUT">"c5455"</definedName>
    <definedName name="IQ_EPS_MEDIAN_EST">"c1661"</definedName>
    <definedName name="IQ_EPS_MEDIAN_EST_REUT">"c5456"</definedName>
    <definedName name="IQ_EPS_NORM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>"c403"</definedName>
    <definedName name="IQ_EPS_STDDEV_EST_REUT">"c5452"</definedName>
    <definedName name="IQ_EQUITY_AFFIL">"c1451"</definedName>
    <definedName name="IQ_EQUITY_CAPITAL_ASSETS_FDIC">"c6744"</definedName>
    <definedName name="IQ_EQUITY_FDIC">"c6353"</definedName>
    <definedName name="IQ_EQUITY_METHOD">"c404"</definedName>
    <definedName name="IQ_EQUITY_SECURITIES_FDIC">"c6304"</definedName>
    <definedName name="IQ_EQUITY_SECURITY_EXPOSURES_FDIC">"c6664"</definedName>
    <definedName name="IQ_EQV_OVER_BV">"c1596"</definedName>
    <definedName name="IQ_EQV_OVER_LTM_PRETAX_INC">"c1390"</definedName>
    <definedName name="IQ_ESOP_DEBT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>"c2140"</definedName>
    <definedName name="IQ_EST_CURRENCY_REUT">"c5437"</definedName>
    <definedName name="IQ_EST_DATE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>"c1636"</definedName>
    <definedName name="IQ_EST_EPS_GROWTH_1YR_REUT">"c3646"</definedName>
    <definedName name="IQ_EST_EPS_GROWTH_2YR">"c1637"</definedName>
    <definedName name="IQ_EST_EPS_GROWTH_5YR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">"c1635"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STIMATED_ASSESSABLE_DEPOSITS_FDIC">"c6490"</definedName>
    <definedName name="IQ_ESTIMATED_INSURED_DEPOSITS_FDIC">"c6491"</definedName>
    <definedName name="IQ_EV_OVER_EMPLOYEE">"c1428"</definedName>
    <definedName name="IQ_EV_OVER_LTM_EBIT">"c1426"</definedName>
    <definedName name="IQ_EV_OVER_LTM_EBITDA">"c1427"</definedName>
    <definedName name="IQ_EV_OVER_LTM_REVENUE">"c1429"</definedName>
    <definedName name="IQ_EVAL_DATE">"c2180"</definedName>
    <definedName name="IQ_EXCHANGE">"c405"</definedName>
    <definedName name="IQ_EXCISE_TAXES_EXCL_SALES">"c5515"</definedName>
    <definedName name="IQ_EXCISE_TAXES_INCL_SALES">"c5514"</definedName>
    <definedName name="IQ_EXERCISE_PRICE">"c1897"</definedName>
    <definedName name="IQ_EXERCISED">"c406"</definedName>
    <definedName name="IQ_EXP_RETURN_PENSION_DOMESTIC">"c407"</definedName>
    <definedName name="IQ_EXP_RETURN_PENSION_FOREIGN">"c408"</definedName>
    <definedName name="IQ_EXPLORE_DRILL">"c409"</definedName>
    <definedName name="IQ_EXTRA_ACC_ITEMS">"c410"</definedName>
    <definedName name="IQ_EXTRA_ACC_ITEMS_BNK">"c411"</definedName>
    <definedName name="IQ_EXTRA_ACC_ITEMS_BR">"c412"</definedName>
    <definedName name="IQ_EXTRA_ACC_ITEMS_FIN">"c413"</definedName>
    <definedName name="IQ_EXTRA_ACC_ITEMS_INS">"c414"</definedName>
    <definedName name="IQ_EXTRA_ACC_ITEMS_RE">"c6216"</definedName>
    <definedName name="IQ_EXTRA_ACC_ITEMS_REIT">"c415"</definedName>
    <definedName name="IQ_EXTRA_ACC_ITEMS_UTI">"c416"</definedName>
    <definedName name="IQ_EXTRA_ITEMS">"c1459"</definedName>
    <definedName name="IQ_EXTRAORDINARY_GAINS_FDIC">"c6586"</definedName>
    <definedName name="IQ_FAIR_VALUE_FDIC">"c6427"</definedName>
    <definedName name="IQ_FARM_LOANS_NET_FDIC">"c6316"</definedName>
    <definedName name="IQ_FARM_LOANS_TOTAL_LOANS_FOREIGN_FDIC">"c6450"</definedName>
    <definedName name="IQ_FARMLAND_LOANS_FDIC">"c6314"</definedName>
    <definedName name="IQ_FDIC">"c417"</definedName>
    <definedName name="IQ_FED_FUNDS_PURCHASED_FDIC">"c6343"</definedName>
    <definedName name="IQ_FED_FUNDS_SOLD_FDIC">"c6307"</definedName>
    <definedName name="IQ_FEDFUNDS_SOLD">"c2256"</definedName>
    <definedName name="IQ_FFO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>"c3492"</definedName>
    <definedName name="IQ_FFO_SHARE_ACT_OR_EST">"c4446"</definedName>
    <definedName name="IQ_FFO_STDDEV_EST">"c422"</definedName>
    <definedName name="IQ_FHLB_ADVANCES_FDIC">"c6366"</definedName>
    <definedName name="IQ_FHLB_DEBT">"c423"</definedName>
    <definedName name="IQ_FHLB_DUE_CY">"c2080"</definedName>
    <definedName name="IQ_FHLB_DUE_CY1">"c2081"</definedName>
    <definedName name="IQ_FHLB_DUE_CY2">"c2082"</definedName>
    <definedName name="IQ_FHLB_DUE_CY3">"c2083"</definedName>
    <definedName name="IQ_FHLB_DUE_CY4">"c2084"</definedName>
    <definedName name="IQ_FHLB_DUE_NEXT_FIVE">"c2085"</definedName>
    <definedName name="IQ_FIDUCIARY_ACTIVITIES_FDIC">"c6571"</definedName>
    <definedName name="IQ_FIFETEEN_YEAR_FIXED_AND_FLOATING_RATE_FDIC">"c6423"</definedName>
    <definedName name="IQ_FIFETEEN_YEAR_MORTGAGE_PASS_THROUGHS_FDIC">"c6415"</definedName>
    <definedName name="IQ_FILING_CURRENCY">"c2129"</definedName>
    <definedName name="IQ_FILINGDATE_BS">"c424"</definedName>
    <definedName name="IQ_FILINGDATE_CF">"c425"</definedName>
    <definedName name="IQ_FILINGDATE_IS">"c426"</definedName>
    <definedName name="IQ_FILM_RIGHTS">"c2254"</definedName>
    <definedName name="IQ_FIN_DATA_SOURCE">"c6788"</definedName>
    <definedName name="IQ_FIN_DIV_ASSETS_CURRENT">"c427"</definedName>
    <definedName name="IQ_FIN_DIV_ASSETS_LT">"c428"</definedName>
    <definedName name="IQ_FIN_DIV_CASH_EQUIV">"c6289"</definedName>
    <definedName name="IQ_FIN_DIV_CURRENT_PORT_DEBT_TOTAL">"c5524"</definedName>
    <definedName name="IQ_FIN_DIV_CURRENT_PORT_LEASES_TOTAL">"c5523"</definedName>
    <definedName name="IQ_FIN_DIV_DEBT_CURRENT">"c429"</definedName>
    <definedName name="IQ_FIN_DIV_DEBT_LT">"c430"</definedName>
    <definedName name="IQ_FIN_DIV_DEBT_LT_TOTAL">"c5526"</definedName>
    <definedName name="IQ_FIN_DIV_DEBT_TOTAL">"c5656"</definedName>
    <definedName name="IQ_FIN_DIV_EXP">"c431"</definedName>
    <definedName name="IQ_FIN_DIV_INT_EXP">"c432"</definedName>
    <definedName name="IQ_FIN_DIV_LEASES_LT_TOTAL">"c5525"</definedName>
    <definedName name="IQ_FIN_DIV_LIAB_CURRENT">"c433"</definedName>
    <definedName name="IQ_FIN_DIV_LIAB_LT">"c434"</definedName>
    <definedName name="IQ_FIN_DIV_LOANS_CURRENT">"c435"</definedName>
    <definedName name="IQ_FIN_DIV_LOANS_LT">"c436"</definedName>
    <definedName name="IQ_FIN_DIV_LT_DEBT_TOTAL">"c5655"</definedName>
    <definedName name="IQ_FIN_DIV_NOTES_PAY_TOTAL">"c5522"</definedName>
    <definedName name="IQ_FIN_DIV_REV">"c437"</definedName>
    <definedName name="IQ_FIN_DIV_ST_DEBT_TOTAL">"c5527"</definedName>
    <definedName name="IQ_FIN_DIV_ST_INVEST">"c6288"</definedName>
    <definedName name="IQ_FINANCING_CASH">"c1405"</definedName>
    <definedName name="IQ_FINANCING_CASH_SUPPL">"c1406"</definedName>
    <definedName name="IQ_FINANCING_OBLIG_CURRENT">"c6190"</definedName>
    <definedName name="IQ_FINANCING_OBLIG_NON_CURRENT">"c6191"</definedName>
    <definedName name="IQ_FINISHED_INV">"c438"</definedName>
    <definedName name="IQ_FIRST_INT_DATE">"c2186"</definedName>
    <definedName name="IQ_FIRST_YEAR_LIFE">"c439"</definedName>
    <definedName name="IQ_FIRST_YEAR_LIFE_PREM">"c2787"</definedName>
    <definedName name="IQ_FIRST_YEAR_PREM">"c2786"</definedName>
    <definedName name="IQ_FIRSTPRICINGDATE">"c3050"</definedName>
    <definedName name="IQ_FISCAL_Q">"c440"</definedName>
    <definedName name="IQ_FISCAL_Q_EST">"c6794"</definedName>
    <definedName name="IQ_FISCAL_Q_EST_REUT">"c6798"</definedName>
    <definedName name="IQ_FISCAL_Y">"c441"</definedName>
    <definedName name="IQ_FISCAL_Y_EST">"c6795"</definedName>
    <definedName name="IQ_FISCAL_Y_EST_REUT">"c6799"</definedName>
    <definedName name="IQ_FIVE_PERCENT_OWNER">"c442"</definedName>
    <definedName name="IQ_FIVE_YEAR_FIXED_AND_FLOATING_RATE_FDIC">"c6422"</definedName>
    <definedName name="IQ_FIVE_YEAR_MORTGAGE_PASS_THROUGHS_FDIC">"c6414"</definedName>
    <definedName name="IQ_FIVEPERCENT_PERCENT">"c443"</definedName>
    <definedName name="IQ_FIVEPERCENT_SHARES">"c444"</definedName>
    <definedName name="IQ_FIXED_ASSET_TURNS">"c445"</definedName>
    <definedName name="IQ_FLOAT_PERCENT">"c1575"</definedName>
    <definedName name="IQ_FNMA_FHLMC_FDIC">"c6397"</definedName>
    <definedName name="IQ_FNMA_FHLMC_GNMA_FDIC">"c6399"</definedName>
    <definedName name="IQ_FORECLOSED_PROPERTIES_FDIC">"c6459"</definedName>
    <definedName name="IQ_FOREIGN_BANK_LOANS_FDIC">"c6437"</definedName>
    <definedName name="IQ_FOREIGN_BANKS_DEPOSITS_FOREIGN_FDIC">"c6481"</definedName>
    <definedName name="IQ_FOREIGN_BANKS_LOAN_CHARG_OFFS_FDIC">"c6645"</definedName>
    <definedName name="IQ_FOREIGN_BANKS_NET_CHARGE_OFFS_FDIC">"c6647"</definedName>
    <definedName name="IQ_FOREIGN_BANKS_NONTRANSACTION_ACCOUNTS_FDIC">"c6550"</definedName>
    <definedName name="IQ_FOREIGN_BANKS_RECOVERIES_FDIC">"c6646"</definedName>
    <definedName name="IQ_FOREIGN_BANKS_TRANSACTION_ACCOUNTS_FDIC">"c6542"</definedName>
    <definedName name="IQ_FOREIGN_BRANCHES_U.S._BANKS_LOANS_FDIC">"c6438"</definedName>
    <definedName name="IQ_FOREIGN_BRANCHES_US_BANKS_FDIC">"c6392"</definedName>
    <definedName name="IQ_FOREIGN_COUNTRIES_BANKS_TOTAL_LOANS_FOREIGN_FDIC">"c6445"</definedName>
    <definedName name="IQ_FOREIGN_DEBT_SECURITIES_FDIC">"c6303"</definedName>
    <definedName name="IQ_FOREIGN_DEP_IB">"c446"</definedName>
    <definedName name="IQ_FOREIGN_DEP_NON_IB">"c447"</definedName>
    <definedName name="IQ_FOREIGN_DEPOSITS_NONTRANSACTION_ACCOUNTS_FDIC">"c6549"</definedName>
    <definedName name="IQ_FOREIGN_DEPOSITS_TRANSACTION_ACCOUNTS_FDIC">"c6541"</definedName>
    <definedName name="IQ_FOREIGN_EXCHANGE">"c1376"</definedName>
    <definedName name="IQ_FOREIGN_EXCHANGE_EXPOSURES_FDIC">"c6663"</definedName>
    <definedName name="IQ_FOREIGN_GOVERNMENT_LOANS_FDIC">"c6430"</definedName>
    <definedName name="IQ_FOREIGN_GOVERNMENTS_CHARGE_OFFS_FDIC">"c6600"</definedName>
    <definedName name="IQ_FOREIGN_GOVERNMENTS_DEPOSITS_FOREIGN_FDIC">"c6482"</definedName>
    <definedName name="IQ_FOREIGN_GOVERNMENTS_NET_CHARGE_OFFS_FDIC">"c6638"</definedName>
    <definedName name="IQ_FOREIGN_GOVERNMENTS_NONTRANSACTION_ACCOUNTS_FDIC">"c6551"</definedName>
    <definedName name="IQ_FOREIGN_GOVERNMENTS_RECOVERIES_FDIC">"c6619"</definedName>
    <definedName name="IQ_FOREIGN_GOVERNMENTS_TOTAL_DEPOSITS_FDIC">"c6476"</definedName>
    <definedName name="IQ_FOREIGN_GOVERNMENTS_TRANSACTION_ACCOUNTS_FDIC">"c6543"</definedName>
    <definedName name="IQ_FOREIGN_LOANS">"c448"</definedName>
    <definedName name="IQ_FQ">500</definedName>
    <definedName name="IQ_FUEL">"c449"</definedName>
    <definedName name="IQ_FULL_TIME">"c450"</definedName>
    <definedName name="IQ_FULLY_INSURED_DEPOSITS_FDIC">"c6487"</definedName>
    <definedName name="IQ_FUTURES_FORWARD_CONTRACTS_NOTIONAL_AMOUNT_FDIC">"c6518"</definedName>
    <definedName name="IQ_FUTURES_FORWARD_CONTRACTS_RATE_RISK_FDIC">"c6508"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X">"c451"</definedName>
    <definedName name="IQ_FX_CONTRACTS_FDIC">"c6517"</definedName>
    <definedName name="IQ_FX_CONTRACTS_SPOT_FDIC">"c6356"</definedName>
    <definedName name="IQ_FY">1000</definedName>
    <definedName name="IQ_GA_EXP">"c2241"</definedName>
    <definedName name="IQ_GAAP_BS">"c6789"</definedName>
    <definedName name="IQ_GAAP_CF">"c6790"</definedName>
    <definedName name="IQ_GAAP_IS">"c6194"</definedName>
    <definedName name="IQ_GAIN_ASSETS">"c452"</definedName>
    <definedName name="IQ_GAIN_ASSETS_BNK">"c453"</definedName>
    <definedName name="IQ_GAIN_ASSETS_BR">"c454"</definedName>
    <definedName name="IQ_GAIN_ASSETS_CF">"c455"</definedName>
    <definedName name="IQ_GAIN_ASSETS_CF_BNK">"c456"</definedName>
    <definedName name="IQ_GAIN_ASSETS_CF_BR">"c457"</definedName>
    <definedName name="IQ_GAIN_ASSETS_CF_FIN">"c458"</definedName>
    <definedName name="IQ_GAIN_ASSETS_CF_INS">"c459"</definedName>
    <definedName name="IQ_GAIN_ASSETS_CF_RE">"c6217"</definedName>
    <definedName name="IQ_GAIN_ASSETS_CF_REIT">"c460"</definedName>
    <definedName name="IQ_GAIN_ASSETS_CF_UTI">"c461"</definedName>
    <definedName name="IQ_GAIN_ASSETS_FIN">"c462"</definedName>
    <definedName name="IQ_GAIN_ASSETS_INS">"c463"</definedName>
    <definedName name="IQ_GAIN_ASSETS_RE">"c6218"</definedName>
    <definedName name="IQ_GAIN_ASSETS_REIT">"c471"</definedName>
    <definedName name="IQ_GAIN_ASSETS_REV">"c472"</definedName>
    <definedName name="IQ_GAIN_ASSETS_REV_BNK">"c473"</definedName>
    <definedName name="IQ_GAIN_ASSETS_REV_BR">"c474"</definedName>
    <definedName name="IQ_GAIN_ASSETS_REV_FIN">"c475"</definedName>
    <definedName name="IQ_GAIN_ASSETS_REV_INS">"c476"</definedName>
    <definedName name="IQ_GAIN_ASSETS_REV_RE">"c6219"</definedName>
    <definedName name="IQ_GAIN_ASSETS_REV_REIT">"c477"</definedName>
    <definedName name="IQ_GAIN_ASSETS_REV_UTI">"c478"</definedName>
    <definedName name="IQ_GAIN_ASSETS_UTI">"c479"</definedName>
    <definedName name="IQ_GAIN_INVEST">"c1463"</definedName>
    <definedName name="IQ_GAIN_INVEST_BNK">"c1582"</definedName>
    <definedName name="IQ_GAIN_INVEST_BR">"c1464"</definedName>
    <definedName name="IQ_GAIN_INVEST_CF">"c480"</definedName>
    <definedName name="IQ_GAIN_INVEST_CF_BNK">"c481"</definedName>
    <definedName name="IQ_GAIN_INVEST_CF_BR">"c482"</definedName>
    <definedName name="IQ_GAIN_INVEST_CF_FIN">"c483"</definedName>
    <definedName name="IQ_GAIN_INVEST_CF_INS">"c484"</definedName>
    <definedName name="IQ_GAIN_INVEST_CF_RE">"c6220"</definedName>
    <definedName name="IQ_GAIN_INVEST_CF_REIT">"c485"</definedName>
    <definedName name="IQ_GAIN_INVEST_CF_UTI">"c486"</definedName>
    <definedName name="IQ_GAIN_INVEST_FIN">"c1465"</definedName>
    <definedName name="IQ_GAIN_INVEST_INS">"c1466"</definedName>
    <definedName name="IQ_GAIN_INVEST_RE">"c6278"</definedName>
    <definedName name="IQ_GAIN_INVEST_REIT">"c1467"</definedName>
    <definedName name="IQ_GAIN_INVEST_REV">"c494"</definedName>
    <definedName name="IQ_GAIN_INVEST_REV_BNK">"c495"</definedName>
    <definedName name="IQ_GAIN_INVEST_REV_BR">"c496"</definedName>
    <definedName name="IQ_GAIN_INVEST_REV_FIN">"c497"</definedName>
    <definedName name="IQ_GAIN_INVEST_REV_INS">"c498"</definedName>
    <definedName name="IQ_GAIN_INVEST_REV_RE">"c6221"</definedName>
    <definedName name="IQ_GAIN_INVEST_REV_REIT">"c499"</definedName>
    <definedName name="IQ_GAIN_INVEST_REV_UTI">"c500"</definedName>
    <definedName name="IQ_GAIN_INVEST_UTI">"c1468"</definedName>
    <definedName name="IQ_GAIN_LOANS_REC">"c501"</definedName>
    <definedName name="IQ_GAIN_LOANS_RECEIV">"c502"</definedName>
    <definedName name="IQ_GAIN_LOANS_RECEIV_REV_FIN">"c503"</definedName>
    <definedName name="IQ_GAIN_LOANS_REV">"c504"</definedName>
    <definedName name="IQ_GAIN_SALE_ASSETS">"c1377"</definedName>
    <definedName name="IQ_GAIN_SALE_LOANS_FDIC">"c6673"</definedName>
    <definedName name="IQ_GAIN_SALE_RE_FDIC">"c6674"</definedName>
    <definedName name="IQ_GAINS_SALE_ASSETS_FDIC">"c6675"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NMA_FDIC">"c6398"</definedName>
    <definedName name="IQ_GOODWILL_FDIC">"c6334"</definedName>
    <definedName name="IQ_GOODWILL_IMPAIRMENT_FDIC">"c6678"</definedName>
    <definedName name="IQ_GOODWILL_INTAN_FDIC">"c6333"</definedName>
    <definedName name="IQ_GOODWILL_NET">"c1380"</definedName>
    <definedName name="IQ_GP">"c511"</definedName>
    <definedName name="IQ_GP_10YR_ANN_CAGR">"c6090"</definedName>
    <definedName name="IQ_GP_10YR_ANN_GROWTH">"c512"</definedName>
    <definedName name="IQ_GP_1YR_ANN_GROWTH">"c513"</definedName>
    <definedName name="IQ_GP_2YR_ANN_CAGR">"c6091"</definedName>
    <definedName name="IQ_GP_2YR_ANN_GROWTH">"c514"</definedName>
    <definedName name="IQ_GP_3YR_ANN_CAGR">"c6092"</definedName>
    <definedName name="IQ_GP_3YR_ANN_GROWTH">"c515"</definedName>
    <definedName name="IQ_GP_5YR_ANN_CAGR">"c6093"</definedName>
    <definedName name="IQ_GP_5YR_ANN_GROWTH">"c516"</definedName>
    <definedName name="IQ_GP_7YR_ANN_CAGR">"c6094"</definedName>
    <definedName name="IQ_GP_7YR_ANN_GROWTH">"c517"</definedName>
    <definedName name="IQ_GPPE">"c518"</definedName>
    <definedName name="IQ_GROSS_AH_EARNED">"c2742"</definedName>
    <definedName name="IQ_GROSS_CLAIM_EXP_INCUR">"c2755"</definedName>
    <definedName name="IQ_GROSS_CLAIM_EXP_PAID">"c2758"</definedName>
    <definedName name="IQ_GROSS_CLAIM_EXP_RES">"c2752"</definedName>
    <definedName name="IQ_GROSS_DIVID">"c1446"</definedName>
    <definedName name="IQ_GROSS_EARNED">"c2732"</definedName>
    <definedName name="IQ_GROSS_LIFE_EARNED">"c2737"</definedName>
    <definedName name="IQ_GROSS_LIFE_IN_FORCE">"c2767"</definedName>
    <definedName name="IQ_GROSS_LOANS">"c521"</definedName>
    <definedName name="IQ_GROSS_LOANS_10YR_ANN_CAGR">"c6095"</definedName>
    <definedName name="IQ_GROSS_LOANS_10YR_ANN_GROWTH">"c522"</definedName>
    <definedName name="IQ_GROSS_LOANS_1YR_ANN_GROWTH">"c523"</definedName>
    <definedName name="IQ_GROSS_LOANS_2YR_ANN_CAGR">"c6096"</definedName>
    <definedName name="IQ_GROSS_LOANS_2YR_ANN_GROWTH">"c524"</definedName>
    <definedName name="IQ_GROSS_LOANS_3YR_ANN_CAGR">"c6097"</definedName>
    <definedName name="IQ_GROSS_LOANS_3YR_ANN_GROWTH">"c525"</definedName>
    <definedName name="IQ_GROSS_LOANS_5YR_ANN_CAGR">"c6098"</definedName>
    <definedName name="IQ_GROSS_LOANS_5YR_ANN_GROWTH">"c526"</definedName>
    <definedName name="IQ_GROSS_LOANS_7YR_ANN_CAGR">"c6099"</definedName>
    <definedName name="IQ_GROSS_LOANS_7YR_ANN_GROWTH">"c527"</definedName>
    <definedName name="IQ_GROSS_LOANS_TOTAL_DEPOSITS">"c528"</definedName>
    <definedName name="IQ_GROSS_MARGIN">"c529"</definedName>
    <definedName name="IQ_GROSS_PC_EARNED">"c2747"</definedName>
    <definedName name="IQ_GROSS_PROFIT">"c1378"</definedName>
    <definedName name="IQ_GROSS_SPRD">"c2155"</definedName>
    <definedName name="IQ_GROSS_WRITTEN">"c2726"</definedName>
    <definedName name="IQ_GW">"c530"</definedName>
    <definedName name="IQ_GW_AMORT_BR">"c532"</definedName>
    <definedName name="IQ_GW_AMORT_FIN">"c540"</definedName>
    <definedName name="IQ_GW_AMORT_INS">"c541"</definedName>
    <definedName name="IQ_GW_AMORT_REIT">"c542"</definedName>
    <definedName name="IQ_GW_AMORT_UTI">"c543"</definedName>
    <definedName name="IQ_GW_INTAN_AMORT">"c1469"</definedName>
    <definedName name="IQ_GW_INTAN_AMORT_BNK">"c544"</definedName>
    <definedName name="IQ_GW_INTAN_AMORT_BR">"c1470"</definedName>
    <definedName name="IQ_GW_INTAN_AMORT_CF">"c1471"</definedName>
    <definedName name="IQ_GW_INTAN_AMORT_CF_BNK">"c1472"</definedName>
    <definedName name="IQ_GW_INTAN_AMORT_CF_BR">"c1473"</definedName>
    <definedName name="IQ_GW_INTAN_AMORT_CF_FIN">"c1474"</definedName>
    <definedName name="IQ_GW_INTAN_AMORT_CF_INS">"c1475"</definedName>
    <definedName name="IQ_GW_INTAN_AMORT_CF_RE">"c6279"</definedName>
    <definedName name="IQ_GW_INTAN_AMORT_CF_REIT">"c1476"</definedName>
    <definedName name="IQ_GW_INTAN_AMORT_CF_UTI">"c1477"</definedName>
    <definedName name="IQ_GW_INTAN_AMORT_FIN">"c1478"</definedName>
    <definedName name="IQ_GW_INTAN_AMORT_INS">"c1479"</definedName>
    <definedName name="IQ_GW_INTAN_AMORT_RE">"c6280"</definedName>
    <definedName name="IQ_GW_INTAN_AMORT_REIT">"c1480"</definedName>
    <definedName name="IQ_GW_INTAN_AMORT_UTI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ELD_MATURITY_FDIC">"c6408"</definedName>
    <definedName name="IQ_HIGH_TARGET_PRICE">"c1651"</definedName>
    <definedName name="IQ_HIGH_TARGET_PRICE_REUT">"c5317"</definedName>
    <definedName name="IQ_HIGHPRICE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EQUITY_LOC_NET_CHARGE_OFFS_FDIC">"c6644"</definedName>
    <definedName name="IQ_HOME_EQUITY_LOC_TOTAL_CHARGE_OFFS_FDIC">"c6606"</definedName>
    <definedName name="IQ_HOME_EQUITY_LOC_TOTAL_RECOVERIES_FDIC">"c6625"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>"c546"</definedName>
    <definedName name="IQ_IMPAIR_OIL">"c547"</definedName>
    <definedName name="IQ_IMPAIRMENT_GW">"c548"</definedName>
    <definedName name="IQ_IMPUT_OPER_LEASE_DEPR">"c2987"</definedName>
    <definedName name="IQ_IMPUT_OPER_LEASE_INT_EXP">"c2986"</definedName>
    <definedName name="IQ_INC_AFTER_TAX">"c1598"</definedName>
    <definedName name="IQ_INC_AVAIL_EXCL">"c1395"</definedName>
    <definedName name="IQ_INC_AVAIL_INCL">"c1396"</definedName>
    <definedName name="IQ_INC_BEFORE_TAX">"c1375"</definedName>
    <definedName name="IQ_INC_EQUITY">"c549"</definedName>
    <definedName name="IQ_INC_EQUITY_BR">"c550"</definedName>
    <definedName name="IQ_INC_EQUITY_CF">"c551"</definedName>
    <definedName name="IQ_INC_EQUITY_FIN">"c552"</definedName>
    <definedName name="IQ_INC_EQUITY_INS">"c553"</definedName>
    <definedName name="IQ_INC_EQUITY_RE">"c6222"</definedName>
    <definedName name="IQ_INC_EQUITY_REC_BNK">"c554"</definedName>
    <definedName name="IQ_INC_EQUITY_REIT">"c555"</definedName>
    <definedName name="IQ_INC_EQUITY_REV_BNK">"c556"</definedName>
    <definedName name="IQ_INC_EQUITY_UTI">"c557"</definedName>
    <definedName name="IQ_INC_REAL_ESTATE_REC">"c558"</definedName>
    <definedName name="IQ_INC_REAL_ESTATE_REV">"c559"</definedName>
    <definedName name="IQ_INC_TAX">"c560"</definedName>
    <definedName name="IQ_INC_TAX_EXCL">"c1599"</definedName>
    <definedName name="IQ_INC_TAX_PAY_CURRENT">"c561"</definedName>
    <definedName name="IQ_INC_TRADE_ACT">"c562"</definedName>
    <definedName name="IQ_INCIDENTAL_CHANGES_BUSINESS_COMBINATIONS_FDIC">"c6502"</definedName>
    <definedName name="IQ_INCOME_BEFORE_EXTRA_FDIC">"c6585"</definedName>
    <definedName name="IQ_INCOME_EARNED_FDIC">"c6359"</definedName>
    <definedName name="IQ_INCOME_TAXES_FDIC">"c6582"</definedName>
    <definedName name="IQ_INDIVIDUALS_CHARGE_OFFS_FDIC">"c6599"</definedName>
    <definedName name="IQ_INDIVIDUALS_LOANS_FDIC">"c6318"</definedName>
    <definedName name="IQ_INDIVIDUALS_NET_CHARGE_OFFS_FDIC">"c6637"</definedName>
    <definedName name="IQ_INDIVIDUALS_OTHER_LOANS_FDIC">"c6321"</definedName>
    <definedName name="IQ_INDIVIDUALS_PARTNERSHIPS_CORP_DEPOSITS_FOREIGN_FDIC">"c6479"</definedName>
    <definedName name="IQ_INDIVIDUALS_PARTNERSHIPS_CORP_NONTRANSACTION_ACCOUNTS_FDIC">"c6545"</definedName>
    <definedName name="IQ_INDIVIDUALS_PARTNERSHIPS_CORP_TOTAL_DEPOSITS_FDIC">"c6471"</definedName>
    <definedName name="IQ_INDIVIDUALS_PARTNERSHIPS_CORP_TRANSACTION_ACCOUNTS_FDIC">"c6537"</definedName>
    <definedName name="IQ_INDIVIDUALS_RECOVERIES_FDIC">"c6618"</definedName>
    <definedName name="IQ_INDUSTRY">"c3601"</definedName>
    <definedName name="IQ_INDUSTRY_GROUP">"c3602"</definedName>
    <definedName name="IQ_INDUSTRY_SECTOR">"c3603"</definedName>
    <definedName name="IQ_INS_ANNUITY_LIAB">"c563"</definedName>
    <definedName name="IQ_INS_ANNUITY_REV">"c2788"</definedName>
    <definedName name="IQ_INS_DIV_EXP">"c564"</definedName>
    <definedName name="IQ_INS_DIV_REV">"c565"</definedName>
    <definedName name="IQ_INS_IN_FORCE">"c566"</definedName>
    <definedName name="IQ_INS_LIAB">"c567"</definedName>
    <definedName name="IQ_INS_POLICY_EXP">"c568"</definedName>
    <definedName name="IQ_INS_REV">"c569"</definedName>
    <definedName name="IQ_INS_SETTLE">"c570"</definedName>
    <definedName name="IQ_INS_SETTLE_BNK">"c571"</definedName>
    <definedName name="IQ_INS_SETTLE_BR">"c572"</definedName>
    <definedName name="IQ_INS_SETTLE_FIN">"c573"</definedName>
    <definedName name="IQ_INS_SETTLE_INS">"c574"</definedName>
    <definedName name="IQ_INS_SETTLE_RE">"c6223"</definedName>
    <definedName name="IQ_INS_SETTLE_REIT">"c575"</definedName>
    <definedName name="IQ_INS_SETTLE_UTI">"c576"</definedName>
    <definedName name="IQ_INSIDER_3MTH_BOUGHT_PCT">"c1534"</definedName>
    <definedName name="IQ_INSIDER_3MTH_NET_PCT">"c1535"</definedName>
    <definedName name="IQ_INSIDER_3MTH_SOLD_PCT">"c1533"</definedName>
    <definedName name="IQ_INSIDER_6MTH_BOUGHT_PCT">"c1537"</definedName>
    <definedName name="IQ_INSIDER_6MTH_NET_PCT">"c1538"</definedName>
    <definedName name="IQ_INSIDER_6MTH_SOLD_PCT">"c1536"</definedName>
    <definedName name="IQ_INSIDER_LOANS_FDIC">"c6365"</definedName>
    <definedName name="IQ_INSIDER_OVER_TOTAL">"c1581"</definedName>
    <definedName name="IQ_INSIDER_OWNER">"c577"</definedName>
    <definedName name="IQ_INSIDER_PERCENT">"c578"</definedName>
    <definedName name="IQ_INSIDER_SHARES">"c579"</definedName>
    <definedName name="IQ_INSTITUTIONAL_OVER_TOTAL">"c1580"</definedName>
    <definedName name="IQ_INSTITUTIONAL_OWNER">"c580"</definedName>
    <definedName name="IQ_INSTITUTIONAL_PERCENT">"c581"</definedName>
    <definedName name="IQ_INSTITUTIONAL_SHARES">"c582"</definedName>
    <definedName name="IQ_INSTITUTIONS_EARNINGS_GAINS_FDIC">"c6723"</definedName>
    <definedName name="IQ_INSUR_RECEIV">"c1600"</definedName>
    <definedName name="IQ_INSURANCE_COMMISSION_FEES_FDIC">"c6670"</definedName>
    <definedName name="IQ_INSURANCE_UNDERWRITING_INCOME_FDIC">"c6671"</definedName>
    <definedName name="IQ_INT_BORROW">"c583"</definedName>
    <definedName name="IQ_INT_DEMAND_NOTES_FDIC">"c6567"</definedName>
    <definedName name="IQ_INT_DEPOSITS">"c584"</definedName>
    <definedName name="IQ_INT_DIV_INC">"c585"</definedName>
    <definedName name="IQ_INT_DOMESTIC_DEPOSITS_FDIC">"c6564"</definedName>
    <definedName name="IQ_INT_EXP_BR">"c586"</definedName>
    <definedName name="IQ_INT_EXP_COVERAGE">"c587"</definedName>
    <definedName name="IQ_INT_EXP_FIN">"c588"</definedName>
    <definedName name="IQ_INT_EXP_INCL_CAP">"c2988"</definedName>
    <definedName name="IQ_INT_EXP_INS">"c589"</definedName>
    <definedName name="IQ_INT_EXP_LTD">"c2086"</definedName>
    <definedName name="IQ_INT_EXP_RE">"c6224"</definedName>
    <definedName name="IQ_INT_EXP_REIT">"c590"</definedName>
    <definedName name="IQ_INT_EXP_TOTAL">"c591"</definedName>
    <definedName name="IQ_INT_EXP_TOTAL_FDIC">"c6569"</definedName>
    <definedName name="IQ_INT_EXP_UTI">"c592"</definedName>
    <definedName name="IQ_INT_FED_FUNDS_FDIC">"c6566"</definedName>
    <definedName name="IQ_INT_FOREIGN_DEPOSITS_FDIC">"c6565"</definedName>
    <definedName name="IQ_INT_INC_BR">"c593"</definedName>
    <definedName name="IQ_INT_INC_DEPOSITORY_INST_FDIC">"c6558"</definedName>
    <definedName name="IQ_INT_INC_DOM_LOANS_FDIC">"c6555"</definedName>
    <definedName name="IQ_INT_INC_FED_FUNDS_FDIC">"c6561"</definedName>
    <definedName name="IQ_INT_INC_FIN">"c594"</definedName>
    <definedName name="IQ_INT_INC_FOREIGN_LOANS_FDIC">"c6556"</definedName>
    <definedName name="IQ_INT_INC_INVEST">"c595"</definedName>
    <definedName name="IQ_INT_INC_LEASE_RECEIVABLES_FDIC">"c6557"</definedName>
    <definedName name="IQ_INT_INC_LOANS">"c596"</definedName>
    <definedName name="IQ_INT_INC_OTHER_FDIC">"c6562"</definedName>
    <definedName name="IQ_INT_INC_RE">"c6225"</definedName>
    <definedName name="IQ_INT_INC_REIT">"c597"</definedName>
    <definedName name="IQ_INT_INC_SECURITIES_FDIC">"c6559"</definedName>
    <definedName name="IQ_INT_INC_TOTAL">"c598"</definedName>
    <definedName name="IQ_INT_INC_TOTAL_FDIC">"c6563"</definedName>
    <definedName name="IQ_INT_INC_TRADING_ACCOUNTS_FDIC">"c6560"</definedName>
    <definedName name="IQ_INT_INC_UTI">"c599"</definedName>
    <definedName name="IQ_INT_INV_INC">"c600"</definedName>
    <definedName name="IQ_INT_INV_INC_RE">"c6226"</definedName>
    <definedName name="IQ_INT_INV_INC_REIT">"c601"</definedName>
    <definedName name="IQ_INT_INV_INC_UTI">"c602"</definedName>
    <definedName name="IQ_INT_ON_BORROWING_COVERAGE">"c603"</definedName>
    <definedName name="IQ_INT_RATE_SPREAD">"c604"</definedName>
    <definedName name="IQ_INT_SUB_NOTES_FDIC">"c6568"</definedName>
    <definedName name="IQ_INTANGIBLES_NET">"c1407"</definedName>
    <definedName name="IQ_INTEREST_BEARING_BALANCES_FDIC">"c6371"</definedName>
    <definedName name="IQ_INTEREST_BEARING_DEPOSITS_DOMESTIC_FDIC">"c6478"</definedName>
    <definedName name="IQ_INTEREST_BEARING_DEPOSITS_FDIC">"c6373"</definedName>
    <definedName name="IQ_INTEREST_BEARING_DEPOSITS_FOREIGN_FDIC">"c6485"</definedName>
    <definedName name="IQ_INTEREST_CASH_DEPOSITS">"c2255"</definedName>
    <definedName name="IQ_INTEREST_EXP">"c618"</definedName>
    <definedName name="IQ_INTEREST_EXP_NET">"c1450"</definedName>
    <definedName name="IQ_INTEREST_EXP_NON">"c1383"</definedName>
    <definedName name="IQ_INTEREST_EXP_SUPPL">"c1460"</definedName>
    <definedName name="IQ_INTEREST_INC">"c1393"</definedName>
    <definedName name="IQ_INTEREST_INC_NON">"c1384"</definedName>
    <definedName name="IQ_INTEREST_INVEST_INC">"c619"</definedName>
    <definedName name="IQ_INTEREST_RATE_CONTRACTS_FDIC">"c6512"</definedName>
    <definedName name="IQ_INTEREST_RATE_EXPOSURES_FDIC">"c6662"</definedName>
    <definedName name="IQ_INV_10YR_ANN_CAGR">"c6164"</definedName>
    <definedName name="IQ_INV_10YR_ANN_GROWTH">"c1930"</definedName>
    <definedName name="IQ_INV_1YR_ANN_GROWTH">"c1925"</definedName>
    <definedName name="IQ_INV_2YR_ANN_CAGR">"c6160"</definedName>
    <definedName name="IQ_INV_2YR_ANN_GROWTH">"c1926"</definedName>
    <definedName name="IQ_INV_3YR_ANN_CAGR">"c6161"</definedName>
    <definedName name="IQ_INV_3YR_ANN_GROWTH">"c1927"</definedName>
    <definedName name="IQ_INV_5YR_ANN_CAGR">"c6162"</definedName>
    <definedName name="IQ_INV_5YR_ANN_GROWTH">"c1928"</definedName>
    <definedName name="IQ_INV_7YR_ANN_CAGR">"c6163"</definedName>
    <definedName name="IQ_INV_7YR_ANN_GROWTH">"c1929"</definedName>
    <definedName name="IQ_INV_BANKING_FEE">"c620"</definedName>
    <definedName name="IQ_INV_METHOD">"c621"</definedName>
    <definedName name="IQ_INVENTORY">"c622"</definedName>
    <definedName name="IQ_INVENTORY_TURNS">"c623"</definedName>
    <definedName name="IQ_INVENTORY_UTI">"c624"</definedName>
    <definedName name="IQ_INVEST_DEBT">"c625"</definedName>
    <definedName name="IQ_INVEST_EQUITY_PREF">"c626"</definedName>
    <definedName name="IQ_INVEST_FHLB">"c627"</definedName>
    <definedName name="IQ_INVEST_GOV_SECURITY">"c5510"</definedName>
    <definedName name="IQ_INVEST_LOANS_CF">"c628"</definedName>
    <definedName name="IQ_INVEST_LOANS_CF_BNK">"c629"</definedName>
    <definedName name="IQ_INVEST_LOANS_CF_BR">"c630"</definedName>
    <definedName name="IQ_INVEST_LOANS_CF_FIN">"c631"</definedName>
    <definedName name="IQ_INVEST_LOANS_CF_INS">"c632"</definedName>
    <definedName name="IQ_INVEST_LOANS_CF_RE">"c6227"</definedName>
    <definedName name="IQ_INVEST_LOANS_CF_REIT">"c633"</definedName>
    <definedName name="IQ_INVEST_LOANS_CF_UTI">"c634"</definedName>
    <definedName name="IQ_INVEST_MUNI_SECURITY">"c5512"</definedName>
    <definedName name="IQ_INVEST_REAL_ESTATE">"c635"</definedName>
    <definedName name="IQ_INVEST_SECURITY">"c636"</definedName>
    <definedName name="IQ_INVEST_SECURITY_CF">"c637"</definedName>
    <definedName name="IQ_INVEST_SECURITY_CF_BNK">"c638"</definedName>
    <definedName name="IQ_INVEST_SECURITY_CF_BR">"c639"</definedName>
    <definedName name="IQ_INVEST_SECURITY_CF_FIN">"c640"</definedName>
    <definedName name="IQ_INVEST_SECURITY_CF_INS">"c641"</definedName>
    <definedName name="IQ_INVEST_SECURITY_CF_RE">"c6228"</definedName>
    <definedName name="IQ_INVEST_SECURITY_CF_REIT">"c642"</definedName>
    <definedName name="IQ_INVEST_SECURITY_CF_UTI">"c643"</definedName>
    <definedName name="IQ_INVEST_SECURITY_SUPPL">"c5511"</definedName>
    <definedName name="IQ_INVESTMENT_BANKING_OTHER_FEES_FDIC">"c6666"</definedName>
    <definedName name="IQ_IPRD">"c644"</definedName>
    <definedName name="IQ_IRA_KEOGH_ACCOUNTS_FDIC">"c6496"</definedName>
    <definedName name="IQ_ISS_DEBT_NET">"c1391"</definedName>
    <definedName name="IQ_ISS_STOCK_NET">"c1601"</definedName>
    <definedName name="IQ_ISSUE_CURRENCY">"c2156"</definedName>
    <definedName name="IQ_ISSUE_NAME">"c2142"</definedName>
    <definedName name="IQ_ISSUED_GUARANTEED_US_FDIC">"c6404"</definedName>
    <definedName name="IQ_ISSUER">"c2143"</definedName>
    <definedName name="IQ_ISSUER_CIQID">"c2258"</definedName>
    <definedName name="IQ_ISSUER_PARENT">"c2144"</definedName>
    <definedName name="IQ_ISSUER_PARENT_CIQID">"c2260"</definedName>
    <definedName name="IQ_ISSUER_PARENT_TICKER">"c2259"</definedName>
    <definedName name="IQ_ISSUER_TICKER">"c2252"</definedName>
    <definedName name="IQ_JR_SUB_DEBT">"c2534"</definedName>
    <definedName name="IQ_JR_SUB_DEBT_EBITDA">"c2560"</definedName>
    <definedName name="IQ_JR_SUB_DEBT_EBITDA_CAPEX">"c2561"</definedName>
    <definedName name="IQ_JR_SUB_DEBT_PCT">"c2535"</definedName>
    <definedName name="IQ_LAND">"c645"</definedName>
    <definedName name="IQ_LAST_PMT_DATE">"c2188"</definedName>
    <definedName name="IQ_LAST_SPLIT_DATE">"c2095"</definedName>
    <definedName name="IQ_LAST_SPLIT_FACTOR">"c2093"</definedName>
    <definedName name="IQ_LASTPRICINGDATE">"c3051"</definedName>
    <definedName name="IQ_LASTSALEPRICE">"c646"</definedName>
    <definedName name="IQ_LASTSALEPRICE_DATE">"c2109"</definedName>
    <definedName name="IQ_LATESTK">1000</definedName>
    <definedName name="IQ_LATESTQ">500</definedName>
    <definedName name="IQ_LEASE_FINANCING_RECEIVABLES_CHARGE_OFFS_FDIC">"c6602"</definedName>
    <definedName name="IQ_LEASE_FINANCING_RECEIVABLES_FDIC">"c6433"</definedName>
    <definedName name="IQ_LEASE_FINANCING_RECEIVABLES_NET_CHARGE_OFFS_FDIC">"c6640"</definedName>
    <definedName name="IQ_LEASE_FINANCING_RECEIVABLES_RECOVERIES_FDIC">"c6621"</definedName>
    <definedName name="IQ_LEASE_FINANCING_RECEIVABLES_TOTAL_LOANS_FOREIGN_FDIC">"c6449"</definedName>
    <definedName name="IQ_LEGAL_SETTLE">"c647"</definedName>
    <definedName name="IQ_LEGAL_SETTLE_BNK">"c648"</definedName>
    <definedName name="IQ_LEGAL_SETTLE_BR">"c649"</definedName>
    <definedName name="IQ_LEGAL_SETTLE_FIN">"c650"</definedName>
    <definedName name="IQ_LEGAL_SETTLE_INS">"c651"</definedName>
    <definedName name="IQ_LEGAL_SETTLE_RE">"c6229"</definedName>
    <definedName name="IQ_LEGAL_SETTLE_REIT">"c652"</definedName>
    <definedName name="IQ_LEGAL_SETTLE_UTI">"c653"</definedName>
    <definedName name="IQ_LEVERAGE_RATIO">"c654"</definedName>
    <definedName name="IQ_LEVERED_FCF">"c1907"</definedName>
    <definedName name="IQ_LFCF_10YR_ANN_CAGR">"c6174"</definedName>
    <definedName name="IQ_LFCF_10YR_ANN_GROWTH">"c1942"</definedName>
    <definedName name="IQ_LFCF_1YR_ANN_GROWTH">"c1937"</definedName>
    <definedName name="IQ_LFCF_2YR_ANN_CAGR">"c6170"</definedName>
    <definedName name="IQ_LFCF_2YR_ANN_GROWTH">"c1938"</definedName>
    <definedName name="IQ_LFCF_3YR_ANN_CAGR">"c6171"</definedName>
    <definedName name="IQ_LFCF_3YR_ANN_GROWTH">"c1939"</definedName>
    <definedName name="IQ_LFCF_5YR_ANN_CAGR">"c6172"</definedName>
    <definedName name="IQ_LFCF_5YR_ANN_GROWTH">"c1940"</definedName>
    <definedName name="IQ_LFCF_7YR_ANN_CAGR">"c6173"</definedName>
    <definedName name="IQ_LFCF_7YR_ANN_GROWTH">"c1941"</definedName>
    <definedName name="IQ_LFCF_MARGIN">"c1961"</definedName>
    <definedName name="IQ_LH_STATUTORY_SURPLUS">"c2771"</definedName>
    <definedName name="IQ_LICENSED_POPS">"c2123"</definedName>
    <definedName name="IQ_LIFE_EARNED">"c2739"</definedName>
    <definedName name="IQ_LIFE_INSURANCE_ASSETS_FDIC">"c6372"</definedName>
    <definedName name="IQ_LIFOR">"c655"</definedName>
    <definedName name="IQ_LL">"c656"</definedName>
    <definedName name="IQ_LOAN_COMMITMENTS_REVOLVING_FDIC">"c6524"</definedName>
    <definedName name="IQ_LOAN_LEASE_RECEIV">"c657"</definedName>
    <definedName name="IQ_LOAN_LOSS">"c1386"</definedName>
    <definedName name="IQ_LOAN_LOSS_ALLOW_FDIC">"c6326"</definedName>
    <definedName name="IQ_LOAN_LOSS_ALLOWANCE_NONCURRENT_LOANS_FDIC">"c6740"</definedName>
    <definedName name="IQ_LOAN_LOSSES_FDIC">"c6580"</definedName>
    <definedName name="IQ_LOAN_SERVICE_REV">"c658"</definedName>
    <definedName name="IQ_LOANS_AND_LEASES_HELD_FDIC">"c6367"</definedName>
    <definedName name="IQ_LOANS_CF">"c659"</definedName>
    <definedName name="IQ_LOANS_CF_BNK">"c660"</definedName>
    <definedName name="IQ_LOANS_CF_BR">"c661"</definedName>
    <definedName name="IQ_LOANS_CF_FIN">"c662"</definedName>
    <definedName name="IQ_LOANS_CF_INS">"c663"</definedName>
    <definedName name="IQ_LOANS_CF_RE">"c6230"</definedName>
    <definedName name="IQ_LOANS_CF_REIT">"c664"</definedName>
    <definedName name="IQ_LOANS_CF_UTI">"c665"</definedName>
    <definedName name="IQ_LOANS_DEPOSITORY_INSTITUTIONS_FDIC">"c6382"</definedName>
    <definedName name="IQ_LOANS_FOR_SALE">"c666"</definedName>
    <definedName name="IQ_LOANS_HELD_FOREIGN_FDIC">"c6315"</definedName>
    <definedName name="IQ_LOANS_LEASES_FOREIGN_FDIC">"c6383"</definedName>
    <definedName name="IQ_LOANS_LEASES_GROSS_FDIC">"c6323"</definedName>
    <definedName name="IQ_LOANS_LEASES_GROSS_FOREIGN_FDIC">"c6384"</definedName>
    <definedName name="IQ_LOANS_LEASES_NET_FDIC">"c6327"</definedName>
    <definedName name="IQ_LOANS_LEASES_NET_UNEARNED_FDIC">"c6325"</definedName>
    <definedName name="IQ_LOANS_NOT_SECURED_RE_FDIC">"c6381"</definedName>
    <definedName name="IQ_LOANS_PAST_DUE">"c667"</definedName>
    <definedName name="IQ_LOANS_RECEIV_CURRENT">"c668"</definedName>
    <definedName name="IQ_LOANS_RECEIV_LT">"c669"</definedName>
    <definedName name="IQ_LOANS_RECEIV_LT_UTI">"c670"</definedName>
    <definedName name="IQ_LOANS_SECURED_BY_RE_CHARGE_OFFS_FDIC">"c6588"</definedName>
    <definedName name="IQ_LOANS_SECURED_BY_RE_RECOVERIES_FDIC">"c6607"</definedName>
    <definedName name="IQ_LOANS_SECURED_NON_US_FDIC">"c6380"</definedName>
    <definedName name="IQ_LOANS_SECURED_RE_NET_CHARGE_OFFS_FDIC">"c6626"</definedName>
    <definedName name="IQ_LOANS_TO_DEPOSITORY_INSTITUTIONS_FOREIGN_FDIC">"c6453"</definedName>
    <definedName name="IQ_LOANS_TO_FOREIGN_GOVERNMENTS_FDIC">"c6448"</definedName>
    <definedName name="IQ_LOANS_TO_INDIVIDUALS_FOREIGN_FDIC">"c6452"</definedName>
    <definedName name="IQ_LONG_TERM_ASSETS_FDIC">"c6361"</definedName>
    <definedName name="IQ_LONG_TERM_DEBT">"c1387"</definedName>
    <definedName name="IQ_LONG_TERM_DEBT_OVER_TOTAL_CAP">"c1388"</definedName>
    <definedName name="IQ_LONG_TERM_GROWTH">"c671"</definedName>
    <definedName name="IQ_LONG_TERM_INV">"c1389"</definedName>
    <definedName name="IQ_LOSS_ALLOWANCE_LOANS_FDIC">"c6739"</definedName>
    <definedName name="IQ_LOSS_LOSS_EXP">"c672"</definedName>
    <definedName name="IQ_LOSS_TO_NET_EARNED">"c2751"</definedName>
    <definedName name="IQ_LOW_TARGET_PRICE">"c1652"</definedName>
    <definedName name="IQ_LOW_TARGET_PRICE_REUT">"c5318"</definedName>
    <definedName name="IQ_LOWPRICE">"c673"</definedName>
    <definedName name="IQ_LT_DEBT">"c674"</definedName>
    <definedName name="IQ_LT_DEBT_BNK">"c675"</definedName>
    <definedName name="IQ_LT_DEBT_BR">"c676"</definedName>
    <definedName name="IQ_LT_DEBT_CAPITAL">"c677"</definedName>
    <definedName name="IQ_LT_DEBT_CAPITAL_LEASES">"c2542"</definedName>
    <definedName name="IQ_LT_DEBT_CAPITAL_LEASES_PCT">"c2543"</definedName>
    <definedName name="IQ_LT_DEBT_EQUITY">"c678"</definedName>
    <definedName name="IQ_LT_DEBT_FIN">"c679"</definedName>
    <definedName name="IQ_LT_DEBT_INS">"c680"</definedName>
    <definedName name="IQ_LT_DEBT_ISSUED">"c681"</definedName>
    <definedName name="IQ_LT_DEBT_ISSUED_BNK">"c682"</definedName>
    <definedName name="IQ_LT_DEBT_ISSUED_BR">"c683"</definedName>
    <definedName name="IQ_LT_DEBT_ISSUED_FIN">"c684"</definedName>
    <definedName name="IQ_LT_DEBT_ISSUED_INS">"c685"</definedName>
    <definedName name="IQ_LT_DEBT_ISSUED_RE">"c6231"</definedName>
    <definedName name="IQ_LT_DEBT_ISSUED_REIT">"c686"</definedName>
    <definedName name="IQ_LT_DEBT_ISSUED_UTI">"c687"</definedName>
    <definedName name="IQ_LT_DEBT_RE">"c6232"</definedName>
    <definedName name="IQ_LT_DEBT_REIT">"c688"</definedName>
    <definedName name="IQ_LT_DEBT_REPAID">"c689"</definedName>
    <definedName name="IQ_LT_DEBT_REPAID_BNK">"c690"</definedName>
    <definedName name="IQ_LT_DEBT_REPAID_BR">"c691"</definedName>
    <definedName name="IQ_LT_DEBT_REPAID_FIN">"c692"</definedName>
    <definedName name="IQ_LT_DEBT_REPAID_INS">"c693"</definedName>
    <definedName name="IQ_LT_DEBT_REPAID_RE">"c6233"</definedName>
    <definedName name="IQ_LT_DEBT_REPAID_REIT">"c694"</definedName>
    <definedName name="IQ_LT_DEBT_REPAID_UTI">"c695"</definedName>
    <definedName name="IQ_LT_DEBT_UTI">"c696"</definedName>
    <definedName name="IQ_LT_INVEST">"c697"</definedName>
    <definedName name="IQ_LT_INVEST_BR">"c698"</definedName>
    <definedName name="IQ_LT_INVEST_FIN">"c699"</definedName>
    <definedName name="IQ_LT_INVEST_RE">"c6234"</definedName>
    <definedName name="IQ_LT_INVEST_REIT">"c700"</definedName>
    <definedName name="IQ_LT_INVEST_UTI">"c701"</definedName>
    <definedName name="IQ_LT_NOTE_RECEIV">"c1602"</definedName>
    <definedName name="IQ_LTD_DUE_AFTER_FIVE">"c704"</definedName>
    <definedName name="IQ_LTD_DUE_CY">"c705"</definedName>
    <definedName name="IQ_LTD_DUE_CY1">"c706"</definedName>
    <definedName name="IQ_LTD_DUE_CY2">"c707"</definedName>
    <definedName name="IQ_LTD_DUE_CY3">"c708"</definedName>
    <definedName name="IQ_LTD_DUE_CY4">"c709"</definedName>
    <definedName name="IQ_LTD_DUE_NEXT_FIVE">"c710"</definedName>
    <definedName name="IQ_LTM">2000</definedName>
    <definedName name="IQ_LTM_REVENUE_OVER_EMPLOYEES">"c1437"</definedName>
    <definedName name="IQ_MACHINERY">"c711"</definedName>
    <definedName name="IQ_MAINT_CAPEX">"c2947"</definedName>
    <definedName name="IQ_MAINT_CAPEX_ACT_OR_EST">"c4458"</definedName>
    <definedName name="IQ_MAINT_REPAIR">"c2087"</definedName>
    <definedName name="IQ_MAKE_WHOLE_END_DATE">"c2493"</definedName>
    <definedName name="IQ_MAKE_WHOLE_SPREAD">"c2494"</definedName>
    <definedName name="IQ_MAKE_WHOLE_START_DATE">"c2492"</definedName>
    <definedName name="IQ_MARKET_CAP_LFCF">"c2209"</definedName>
    <definedName name="IQ_MARKETCAP">"c712"</definedName>
    <definedName name="IQ_MARKETING">"c2239"</definedName>
    <definedName name="IQ_MATURITY_DATE">"c2146"</definedName>
    <definedName name="IQ_MATURITY_ONE_YEAR_LESS_FDIC">"c6425"</definedName>
    <definedName name="IQ_MC_RATIO">"c2783"</definedName>
    <definedName name="IQ_MC_STATUTORY_SURPLUS">"c2772"</definedName>
    <definedName name="IQ_MEDIAN_TARGET_PRICE">"c1650"</definedName>
    <definedName name="IQ_MEDIAN_TARGET_PRICE_REUT">"c5316"</definedName>
    <definedName name="IQ_MERGER">"c713"</definedName>
    <definedName name="IQ_MERGER_BNK">"c714"</definedName>
    <definedName name="IQ_MERGER_BR">"c715"</definedName>
    <definedName name="IQ_MERGER_FIN">"c716"</definedName>
    <definedName name="IQ_MERGER_INS">"c717"</definedName>
    <definedName name="IQ_MERGER_RE">"c6235"</definedName>
    <definedName name="IQ_MERGER_REIT">"c718"</definedName>
    <definedName name="IQ_MERGER_RESTRUCTURE">"c719"</definedName>
    <definedName name="IQ_MERGER_RESTRUCTURE_BNK">"c720"</definedName>
    <definedName name="IQ_MERGER_RESTRUCTURE_BR">"c721"</definedName>
    <definedName name="IQ_MERGER_RESTRUCTURE_FIN">"c722"</definedName>
    <definedName name="IQ_MERGER_RESTRUCTURE_INS">"c723"</definedName>
    <definedName name="IQ_MERGER_RESTRUCTURE_RE">"c6236"</definedName>
    <definedName name="IQ_MERGER_RESTRUCTURE_REIT">"c724"</definedName>
    <definedName name="IQ_MERGER_RESTRUCTURE_UTI">"c725"</definedName>
    <definedName name="IQ_MERGER_UTI">"c726"</definedName>
    <definedName name="IQ_MINORITY_INTEREST">"c727"</definedName>
    <definedName name="IQ_MINORITY_INTEREST_BNK">"c728"</definedName>
    <definedName name="IQ_MINORITY_INTEREST_BR">"c729"</definedName>
    <definedName name="IQ_MINORITY_INTEREST_CF">"c730"</definedName>
    <definedName name="IQ_MINORITY_INTEREST_FIN">"c731"</definedName>
    <definedName name="IQ_MINORITY_INTEREST_INS">"c732"</definedName>
    <definedName name="IQ_MINORITY_INTEREST_IS">"c733"</definedName>
    <definedName name="IQ_MINORITY_INTEREST_RE">"c6237"</definedName>
    <definedName name="IQ_MINORITY_INTEREST_REIT">"c734"</definedName>
    <definedName name="IQ_MINORITY_INTEREST_TOTAL">"c1905"</definedName>
    <definedName name="IQ_MINORITY_INTEREST_UTI">"c735"</definedName>
    <definedName name="IQ_MISC_ADJUST_CF">"c736"</definedName>
    <definedName name="IQ_MISC_EARN_ADJ">"c1603"</definedName>
    <definedName name="IQ_MKTCAP_EBT_EXCL">"c737"</definedName>
    <definedName name="IQ_MKTCAP_EBT_EXCL_AVG">"c738"</definedName>
    <definedName name="IQ_MKTCAP_EBT_INCL_AVG">"c739"</definedName>
    <definedName name="IQ_MKTCAP_TOTAL_REV">"c740"</definedName>
    <definedName name="IQ_MKTCAP_TOTAL_REV_AVG">"c741"</definedName>
    <definedName name="IQ_MKTCAP_TOTAL_REV_FWD">"c742"</definedName>
    <definedName name="IQ_MKTCAP_TOTAL_REV_FWD_REUT">"c4048"</definedName>
    <definedName name="IQ_MM_ACCOUNT">"c743"</definedName>
    <definedName name="IQ_MONEY_MARKET_DEPOSIT_ACCOUNTS_FDIC">"c6553"</definedName>
    <definedName name="IQ_MORT_BANK_ACT">"c744"</definedName>
    <definedName name="IQ_MORT_BANKING_FEE">"c745"</definedName>
    <definedName name="IQ_MORT_INT_INC">"c746"</definedName>
    <definedName name="IQ_MORT_LOANS">"c747"</definedName>
    <definedName name="IQ_MORT_SECURITY">"c748"</definedName>
    <definedName name="IQ_MORTGAGE_BACKED_SECURITIES_FDIC">"c6402"</definedName>
    <definedName name="IQ_MORTGAGE_SERV_RIGHTS">"c2242"</definedName>
    <definedName name="IQ_MORTGAGE_SERVICING_FDIC">"c6335"</definedName>
    <definedName name="IQ_MULTIFAMILY_RESIDENTIAL_LOANS_FDIC">"c6311"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>"c749"</definedName>
    <definedName name="IQ_NET_CHARGE_OFFS_FDIC">"c6641"</definedName>
    <definedName name="IQ_NET_CHARGE_OFFS_LOANS_FDIC">"c6751"</definedName>
    <definedName name="IQ_NET_CLAIM_EXP_INCUR">"c2757"</definedName>
    <definedName name="IQ_NET_CLAIM_EXP_INCUR_CY">"c2761"</definedName>
    <definedName name="IQ_NET_CLAIM_EXP_INCUR_PY">"c2762"</definedName>
    <definedName name="IQ_NET_CLAIM_EXP_PAID">"c2760"</definedName>
    <definedName name="IQ_NET_CLAIM_EXP_PAID_CY">"c2763"</definedName>
    <definedName name="IQ_NET_CLAIM_EXP_PAID_PY">"c2764"</definedName>
    <definedName name="IQ_NET_CLAIM_EXP_RES">"c2754"</definedName>
    <definedName name="IQ_NET_DEBT">"c1584"</definedName>
    <definedName name="IQ_NET_DEBT_EBITDA">"c750"</definedName>
    <definedName name="IQ_NET_DEBT_EBITDA_CAPEX">"c2949"</definedName>
    <definedName name="IQ_NET_DEBT_ISSUED">"c751"</definedName>
    <definedName name="IQ_NET_DEBT_ISSUED_BNK">"c752"</definedName>
    <definedName name="IQ_NET_DEBT_ISSUED_BR">"c753"</definedName>
    <definedName name="IQ_NET_DEBT_ISSUED_FIN">"c754"</definedName>
    <definedName name="IQ_NET_DEBT_ISSUED_INS">"c755"</definedName>
    <definedName name="IQ_NET_DEBT_ISSUED_RE">"c6238"</definedName>
    <definedName name="IQ_NET_DEBT_ISSUED_REIT">"c756"</definedName>
    <definedName name="IQ_NET_DEBT_ISSUED_UTI">"c757"</definedName>
    <definedName name="IQ_NET_EARNED">"c2734"</definedName>
    <definedName name="IQ_NET_INC">"c1394"</definedName>
    <definedName name="IQ_NET_INC_BEFORE">"c1368"</definedName>
    <definedName name="IQ_NET_INC_CF">"c1397"</definedName>
    <definedName name="IQ_NET_INC_MARGIN">"c1398"</definedName>
    <definedName name="IQ_NET_INCOME_FDIC">"c6587"</definedName>
    <definedName name="IQ_NET_INT_INC_10YR_ANN_CAGR">"c6100"</definedName>
    <definedName name="IQ_NET_INT_INC_10YR_ANN_GROWTH">"c758"</definedName>
    <definedName name="IQ_NET_INT_INC_1YR_ANN_GROWTH">"c759"</definedName>
    <definedName name="IQ_NET_INT_INC_2YR_ANN_CAGR">"c6101"</definedName>
    <definedName name="IQ_NET_INT_INC_2YR_ANN_GROWTH">"c760"</definedName>
    <definedName name="IQ_NET_INT_INC_3YR_ANN_CAGR">"c6102"</definedName>
    <definedName name="IQ_NET_INT_INC_3YR_ANN_GROWTH">"c761"</definedName>
    <definedName name="IQ_NET_INT_INC_5YR_ANN_CAGR">"c6103"</definedName>
    <definedName name="IQ_NET_INT_INC_5YR_ANN_GROWTH">"c762"</definedName>
    <definedName name="IQ_NET_INT_INC_7YR_ANN_CAGR">"c6104"</definedName>
    <definedName name="IQ_NET_INT_INC_7YR_ANN_GROWTH">"c763"</definedName>
    <definedName name="IQ_NET_INT_INC_BNK">"c764"</definedName>
    <definedName name="IQ_NET_INT_INC_BNK_FDIC">"c6570"</definedName>
    <definedName name="IQ_NET_INT_INC_BR">"c765"</definedName>
    <definedName name="IQ_NET_INT_INC_FIN">"c766"</definedName>
    <definedName name="IQ_NET_INT_INC_TOTAL_REV">"c767"</definedName>
    <definedName name="IQ_NET_INT_MARGIN">"c768"</definedName>
    <definedName name="IQ_NET_INTEREST_EXP">"c769"</definedName>
    <definedName name="IQ_NET_INTEREST_EXP_RE">"c6239"</definedName>
    <definedName name="IQ_NET_INTEREST_EXP_REIT">"c770"</definedName>
    <definedName name="IQ_NET_INTEREST_EXP_UTI">"c771"</definedName>
    <definedName name="IQ_NET_INTEREST_INC">"c1392"</definedName>
    <definedName name="IQ_NET_INTEREST_INC_AFTER_LL">"c1604"</definedName>
    <definedName name="IQ_NET_INTEREST_MARGIN_FDIC">"c6726"</definedName>
    <definedName name="IQ_NET_LIFE_INS_IN_FORCE">"c2769"</definedName>
    <definedName name="IQ_NET_LOANS">"c772"</definedName>
    <definedName name="IQ_NET_LOANS_10YR_ANN_CAGR">"c6105"</definedName>
    <definedName name="IQ_NET_LOANS_10YR_ANN_GROWTH">"c773"</definedName>
    <definedName name="IQ_NET_LOANS_1YR_ANN_GROWTH">"c774"</definedName>
    <definedName name="IQ_NET_LOANS_2YR_ANN_CAGR">"c6106"</definedName>
    <definedName name="IQ_NET_LOANS_2YR_ANN_GROWTH">"c775"</definedName>
    <definedName name="IQ_NET_LOANS_3YR_ANN_CAGR">"c6107"</definedName>
    <definedName name="IQ_NET_LOANS_3YR_ANN_GROWTH">"c776"</definedName>
    <definedName name="IQ_NET_LOANS_5YR_ANN_CAGR">"c6108"</definedName>
    <definedName name="IQ_NET_LOANS_5YR_ANN_GROWTH">"c777"</definedName>
    <definedName name="IQ_NET_LOANS_7YR_ANN_CAGR">"c6109"</definedName>
    <definedName name="IQ_NET_LOANS_7YR_ANN_GROWTH">"c778"</definedName>
    <definedName name="IQ_NET_LOANS_LEASES_CORE_DEPOSITS_FDIC">"c6743"</definedName>
    <definedName name="IQ_NET_LOANS_LEASES_DEPOSITS_FDIC">"c6742"</definedName>
    <definedName name="IQ_NET_LOANS_TOTAL_DEPOSITS">"c779"</definedName>
    <definedName name="IQ_NET_OPERATING_INCOME_ASSETS_FDIC">"c6729"</definedName>
    <definedName name="IQ_NET_RENTAL_EXP_FN">"c780"</definedName>
    <definedName name="IQ_NET_SECURITIZATION_INCOME_FDIC">"c6669"</definedName>
    <definedName name="IQ_NET_SERVICING_FEES_FDIC">"c6668"</definedName>
    <definedName name="IQ_NET_TO_GROSS_EARNED">"c2750"</definedName>
    <definedName name="IQ_NET_TO_GROSS_WRITTEN">"c2729"</definedName>
    <definedName name="IQ_NET_WORKING_CAP">"c3493"</definedName>
    <definedName name="IQ_NET_WRITTEN">"c2728"</definedName>
    <definedName name="IQ_NEW_PREM">"c2785"</definedName>
    <definedName name="IQ_NEXT_CALL_DATE">"c2198"</definedName>
    <definedName name="IQ_NEXT_CALL_PRICE">"c2199"</definedName>
    <definedName name="IQ_NEXT_INT_DATE">"c2187"</definedName>
    <definedName name="IQ_NEXT_PUT_DATE">"c2200"</definedName>
    <definedName name="IQ_NEXT_PUT_PRICE">"c2201"</definedName>
    <definedName name="IQ_NEXT_SINK_FUND_AMOUNT">"c2490"</definedName>
    <definedName name="IQ_NEXT_SINK_FUND_DATE">"c2489"</definedName>
    <definedName name="IQ_NEXT_SINK_FUND_PRICE">"c2491"</definedName>
    <definedName name="IQ_NI">"c781"</definedName>
    <definedName name="IQ_NI_10YR_ANN_CAGR">"c6110"</definedName>
    <definedName name="IQ_NI_10YR_ANN_GROWTH">"c782"</definedName>
    <definedName name="IQ_NI_1YR_ANN_GROWTH">"c783"</definedName>
    <definedName name="IQ_NI_2YR_ANN_CAGR">"c6111"</definedName>
    <definedName name="IQ_NI_2YR_ANN_GROWTH">"c784"</definedName>
    <definedName name="IQ_NI_3YR_ANN_CAGR">"c6112"</definedName>
    <definedName name="IQ_NI_3YR_ANN_GROWTH">"c785"</definedName>
    <definedName name="IQ_NI_5YR_ANN_CAGR">"c6113"</definedName>
    <definedName name="IQ_NI_5YR_ANN_GROWTH">"c786"</definedName>
    <definedName name="IQ_NI_7YR_ANN_CAGR">"c6114"</definedName>
    <definedName name="IQ_NI_7YR_ANN_GROWTH">"c787"</definedName>
    <definedName name="IQ_NI_ACT_OR_EST">"c2222"</definedName>
    <definedName name="IQ_NI_AFTER_CAPITALIZED">"c788"</definedName>
    <definedName name="IQ_NI_AVAIL_EXCL">"c789"</definedName>
    <definedName name="IQ_NI_AVAIL_EXCL_MARGIN">"c790"</definedName>
    <definedName name="IQ_NI_AVAIL_INCL">"c791"</definedName>
    <definedName name="IQ_NI_BEFORE_CAPITALIZED">"c792"</definedName>
    <definedName name="IQ_NI_CF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>"c794"</definedName>
    <definedName name="IQ_NI_MEDIAN_EST">"c1717"</definedName>
    <definedName name="IQ_NI_NORM">"c1901"</definedName>
    <definedName name="IQ_NI_NORM_10YR_ANN_CAGR">"c6189"</definedName>
    <definedName name="IQ_NI_NORM_10YR_ANN_GROWTH">"c1960"</definedName>
    <definedName name="IQ_NI_NORM_1YR_ANN_GROWTH">"c1955"</definedName>
    <definedName name="IQ_NI_NORM_2YR_ANN_CAGR">"c6185"</definedName>
    <definedName name="IQ_NI_NORM_2YR_ANN_GROWTH">"c1956"</definedName>
    <definedName name="IQ_NI_NORM_3YR_ANN_CAGR">"c6186"</definedName>
    <definedName name="IQ_NI_NORM_3YR_ANN_GROWTH">"c1957"</definedName>
    <definedName name="IQ_NI_NORM_5YR_ANN_CAGR">"c6187"</definedName>
    <definedName name="IQ_NI_NORM_5YR_ANN_GROWTH">"c1958"</definedName>
    <definedName name="IQ_NI_NORM_7YR_ANN_CAGR">"c6188"</definedName>
    <definedName name="IQ_NI_NORM_7YR_ANN_GROWTH">"c1959"</definedName>
    <definedName name="IQ_NI_NORM_MARGIN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>"c795"</definedName>
    <definedName name="IQ_NI_STDDEV_EST">"c1721"</definedName>
    <definedName name="IQ_NOL_CF_1YR">"c3465"</definedName>
    <definedName name="IQ_NOL_CF_2YR">"c3466"</definedName>
    <definedName name="IQ_NOL_CF_3YR">"c3467"</definedName>
    <definedName name="IQ_NOL_CF_4YR">"c3468"</definedName>
    <definedName name="IQ_NOL_CF_5YR">"c3469"</definedName>
    <definedName name="IQ_NOL_CF_AFTER_FIVE">"c3470"</definedName>
    <definedName name="IQ_NOL_CF_MAX_YEAR">"c3473"</definedName>
    <definedName name="IQ_NOL_CF_NO_EXP">"c3471"</definedName>
    <definedName name="IQ_NOL_CF_TOTAL">"c3472"</definedName>
    <definedName name="IQ_NON_ACCRUAL_LOANS">"c796"</definedName>
    <definedName name="IQ_NON_CASH">"c1399"</definedName>
    <definedName name="IQ_NON_CASH_ITEMS">"c797"</definedName>
    <definedName name="IQ_NON_INS_EXP">"c798"</definedName>
    <definedName name="IQ_NON_INS_REV">"c799"</definedName>
    <definedName name="IQ_NON_INT_BEAR_CD">"c800"</definedName>
    <definedName name="IQ_NON_INT_EXP">"c801"</definedName>
    <definedName name="IQ_NON_INT_EXP_FDIC">"c6579"</definedName>
    <definedName name="IQ_NON_INT_INC">"c802"</definedName>
    <definedName name="IQ_NON_INT_INC_10YR_ANN_CAGR">"c6115"</definedName>
    <definedName name="IQ_NON_INT_INC_10YR_ANN_GROWTH">"c803"</definedName>
    <definedName name="IQ_NON_INT_INC_1YR_ANN_GROWTH">"c804"</definedName>
    <definedName name="IQ_NON_INT_INC_2YR_ANN_CAGR">"c6116"</definedName>
    <definedName name="IQ_NON_INT_INC_2YR_ANN_GROWTH">"c805"</definedName>
    <definedName name="IQ_NON_INT_INC_3YR_ANN_CAGR">"c6117"</definedName>
    <definedName name="IQ_NON_INT_INC_3YR_ANN_GROWTH">"c806"</definedName>
    <definedName name="IQ_NON_INT_INC_5YR_ANN_CAGR">"c6118"</definedName>
    <definedName name="IQ_NON_INT_INC_5YR_ANN_GROWTH">"c807"</definedName>
    <definedName name="IQ_NON_INT_INC_7YR_ANN_CAGR">"c6119"</definedName>
    <definedName name="IQ_NON_INT_INC_7YR_ANN_GROWTH">"c808"</definedName>
    <definedName name="IQ_NON_INT_INC_FDIC">"c6575"</definedName>
    <definedName name="IQ_NON_INTEREST_EXP">"c1400"</definedName>
    <definedName name="IQ_NON_INTEREST_INC">"c1401"</definedName>
    <definedName name="IQ_NON_OPER_EXP">"c809"</definedName>
    <definedName name="IQ_NON_OPER_INC">"c810"</definedName>
    <definedName name="IQ_NON_PERF_ASSETS_10YR_ANN_CAGR">"c6120"</definedName>
    <definedName name="IQ_NON_PERF_ASSETS_10YR_ANN_GROWTH">"c811"</definedName>
    <definedName name="IQ_NON_PERF_ASSETS_1YR_ANN_GROWTH">"c812"</definedName>
    <definedName name="IQ_NON_PERF_ASSETS_2YR_ANN_CAGR">"c6121"</definedName>
    <definedName name="IQ_NON_PERF_ASSETS_2YR_ANN_GROWTH">"c813"</definedName>
    <definedName name="IQ_NON_PERF_ASSETS_3YR_ANN_CAGR">"c6122"</definedName>
    <definedName name="IQ_NON_PERF_ASSETS_3YR_ANN_GROWTH">"c814"</definedName>
    <definedName name="IQ_NON_PERF_ASSETS_5YR_ANN_CAGR">"c6123"</definedName>
    <definedName name="IQ_NON_PERF_ASSETS_5YR_ANN_GROWTH">"c815"</definedName>
    <definedName name="IQ_NON_PERF_ASSETS_7YR_ANN_CAGR">"c6124"</definedName>
    <definedName name="IQ_NON_PERF_ASSETS_7YR_ANN_GROWTH">"c816"</definedName>
    <definedName name="IQ_NON_PERF_ASSETS_TOTAL_ASSETS">"c817"</definedName>
    <definedName name="IQ_NON_PERF_LOANS_10YR_ANN_CAGR">"c6125"</definedName>
    <definedName name="IQ_NON_PERF_LOANS_10YR_ANN_GROWTH">"c818"</definedName>
    <definedName name="IQ_NON_PERF_LOANS_1YR_ANN_GROWTH">"c819"</definedName>
    <definedName name="IQ_NON_PERF_LOANS_2YR_ANN_CAGR">"c6126"</definedName>
    <definedName name="IQ_NON_PERF_LOANS_2YR_ANN_GROWTH">"c820"</definedName>
    <definedName name="IQ_NON_PERF_LOANS_3YR_ANN_CAGR">"c6127"</definedName>
    <definedName name="IQ_NON_PERF_LOANS_3YR_ANN_GROWTH">"c821"</definedName>
    <definedName name="IQ_NON_PERF_LOANS_5YR_ANN_CAGR">"c6128"</definedName>
    <definedName name="IQ_NON_PERF_LOANS_5YR_ANN_GROWTH">"c822"</definedName>
    <definedName name="IQ_NON_PERF_LOANS_7YR_ANN_CAGR">"c6129"</definedName>
    <definedName name="IQ_NON_PERF_LOANS_7YR_ANN_GROWTH">"c823"</definedName>
    <definedName name="IQ_NON_PERF_LOANS_TOTAL_ASSETS">"c824"</definedName>
    <definedName name="IQ_NON_PERF_LOANS_TOTAL_LOANS">"c825"</definedName>
    <definedName name="IQ_NON_PERFORMING_ASSETS">"c826"</definedName>
    <definedName name="IQ_NON_PERFORMING_LOANS">"c827"</definedName>
    <definedName name="IQ_NON_US_ADDRESSEES_TOTAL_LOANS_FOREIGN_FDIC">"c6443"</definedName>
    <definedName name="IQ_NON_US_CHARGE_OFFS_AND_RECOVERIES_FDIC">"c6650"</definedName>
    <definedName name="IQ_NON_US_CHARGE_OFFS_FDIC">"c6648"</definedName>
    <definedName name="IQ_NON_US_COMMERCIAL_INDUSTRIAL_CHARGE_OFFS_FDIC">"c6651"</definedName>
    <definedName name="IQ_NON_US_NET_LOANS_FDIC">"c6376"</definedName>
    <definedName name="IQ_NON_US_RECOVERIES_FDIC">"c6649"</definedName>
    <definedName name="IQ_NONCASH_PENSION_EXP">"c3000"</definedName>
    <definedName name="IQ_NONCURRENT_LOANS_1_4_FAMILY_FDIC">"c6770"</definedName>
    <definedName name="IQ_NONCURRENT_LOANS_COMMERCIAL_INDUSTRIAL_FDIC">"c6773"</definedName>
    <definedName name="IQ_NONCURRENT_LOANS_COMMERCIAL_RE_FDIC">"c6768"</definedName>
    <definedName name="IQ_NONCURRENT_LOANS_COMMERCIAL_RE_NOT_SECURED_FDIC">"c6778"</definedName>
    <definedName name="IQ_NONCURRENT_LOANS_CONSTRUCTION_LAND_DEV_FDIC">"c6767"</definedName>
    <definedName name="IQ_NONCURRENT_LOANS_CREDIT_CARD_FDIC">"c6775"</definedName>
    <definedName name="IQ_NONCURRENT_LOANS_GUARANTEED_FDIC">"c6358"</definedName>
    <definedName name="IQ_NONCURRENT_LOANS_HOME_EQUITY_FDIC">"c6771"</definedName>
    <definedName name="IQ_NONCURRENT_LOANS_INDIVIDUALS_FDIC">"c6774"</definedName>
    <definedName name="IQ_NONCURRENT_LOANS_LEASES_FDIC">"c6357"</definedName>
    <definedName name="IQ_NONCURRENT_LOANS_MULTIFAMILY_FDIC">"c6769"</definedName>
    <definedName name="IQ_NONCURRENT_LOANS_OTHER_FAMILY_FDIC">"c6772"</definedName>
    <definedName name="IQ_NONCURRENT_LOANS_OTHER_INDIVIDUAL_FDIC">"c6776"</definedName>
    <definedName name="IQ_NONCURRENT_LOANS_OTHER_LOANS_FDIC">"c6777"</definedName>
    <definedName name="IQ_NONCURRENT_LOANS_RE_FDIC">"c6766"</definedName>
    <definedName name="IQ_NONCURRENT_LOANS_TOTAL_LOANS_FDIC">"c6765"</definedName>
    <definedName name="IQ_NONCURRENT_OREO_ASSETS_FDIC">"c6741"</definedName>
    <definedName name="IQ_NONINTEREST_BEARING_BALANCES_FDIC">"c6394"</definedName>
    <definedName name="IQ_NONINTEREST_BEARING_DEPOSITS_DOMESTIC_FDIC">"c6477"</definedName>
    <definedName name="IQ_NONINTEREST_BEARING_DEPOSITS_FOREIGN_FDIC">"c6484"</definedName>
    <definedName name="IQ_NONINTEREST_EXPENSE_EARNING_ASSETS_FDIC">"c6728"</definedName>
    <definedName name="IQ_NONINTEREST_INCOME_EARNING_ASSETS_FDIC">"c6727"</definedName>
    <definedName name="IQ_NONMORTGAGE_SERVICING_FDIC">"c6336"</definedName>
    <definedName name="IQ_NONRECOURSE_DEBT">"c2550"</definedName>
    <definedName name="IQ_NONRECOURSE_DEBT_PCT">"c2551"</definedName>
    <definedName name="IQ_NONTRANSACTION_ACCOUNTS_FDIC">"c6552"</definedName>
    <definedName name="IQ_NONUTIL_REV">"c2089"</definedName>
    <definedName name="IQ_NORM_EPS_ACT_OR_EST">"c2249"</definedName>
    <definedName name="IQ_NORMAL_INC_AFTER">"c1605"</definedName>
    <definedName name="IQ_NORMAL_INC_AVAIL">"c1606"</definedName>
    <definedName name="IQ_NORMAL_INC_BEFORE">"c1607"</definedName>
    <definedName name="IQ_NOTES_PAY">"c1423"</definedName>
    <definedName name="IQ_NOTIONAL_AMOUNT_CREDIT_DERIVATIVES_FDIC">"c6507"</definedName>
    <definedName name="IQ_NOTIONAL_VALUE_EXCHANGE_SWAPS_FDIC">"c6516"</definedName>
    <definedName name="IQ_NOTIONAL_VALUE_OTHER_SWAPS_FDIC">"c6521"</definedName>
    <definedName name="IQ_NOTIONAL_VALUE_RATE_SWAPS_FDIC">"c6511"</definedName>
    <definedName name="IQ_NOW_ACCOUNT">"c828"</definedName>
    <definedName name="IQ_NPPE">"c829"</definedName>
    <definedName name="IQ_NPPE_10YR_ANN_CAGR">"c6130"</definedName>
    <definedName name="IQ_NPPE_10YR_ANN_GROWTH">"c830"</definedName>
    <definedName name="IQ_NPPE_1YR_ANN_GROWTH">"c831"</definedName>
    <definedName name="IQ_NPPE_2YR_ANN_CAGR">"c6131"</definedName>
    <definedName name="IQ_NPPE_2YR_ANN_GROWTH">"c832"</definedName>
    <definedName name="IQ_NPPE_3YR_ANN_CAGR">"c6132"</definedName>
    <definedName name="IQ_NPPE_3YR_ANN_GROWTH">"c833"</definedName>
    <definedName name="IQ_NPPE_5YR_ANN_CAGR">"c6133"</definedName>
    <definedName name="IQ_NPPE_5YR_ANN_GROWTH">"c834"</definedName>
    <definedName name="IQ_NPPE_7YR_ANN_CAGR">"c6134"</definedName>
    <definedName name="IQ_NPPE_7YR_ANN_GROWTH">"c835"</definedName>
    <definedName name="IQ_NTM">6000</definedName>
    <definedName name="IQ_NUKE">"c836"</definedName>
    <definedName name="IQ_NUKE_CF">"c837"</definedName>
    <definedName name="IQ_NUKE_CONTR">"c838"</definedName>
    <definedName name="IQ_NUM_BRANCHES">"c2088"</definedName>
    <definedName name="IQ_NUMBER_ADRHOLDERS">"c1970"</definedName>
    <definedName name="IQ_NUMBER_DAYS">"c1904"</definedName>
    <definedName name="IQ_NUMBER_DEPOSITS_LESS_THAN_100K_FDIC">"c6495"</definedName>
    <definedName name="IQ_NUMBER_DEPOSITS_MORE_THAN_100K_FDIC">"c6493"</definedName>
    <definedName name="IQ_NUMBER_SHAREHOLDERS">"c1967"</definedName>
    <definedName name="IQ_NUMBER_SHAREHOLDERS_CLASSA">"c1968"</definedName>
    <definedName name="IQ_NUMBER_SHAREHOLDERS_OTHER">"c1969"</definedName>
    <definedName name="IQ_OBLIGATIONS_OF_STATES_TOTAL_LOANS_FOREIGN_FDIC">"c6447"</definedName>
    <definedName name="IQ_OBLIGATIONS_STATES_FDIC">"c6431"</definedName>
    <definedName name="IQ_OCCUPY_EXP">"c839"</definedName>
    <definedName name="IQ_OFFER_AMOUNT">"c2152"</definedName>
    <definedName name="IQ_OFFER_COUPON">"c2147"</definedName>
    <definedName name="IQ_OFFER_COUPON_TYPE">"c2148"</definedName>
    <definedName name="IQ_OFFER_DATE">"c2149"</definedName>
    <definedName name="IQ_OFFER_PRICE">"c2150"</definedName>
    <definedName name="IQ_OFFER_YIELD">"c2151"</definedName>
    <definedName name="IQ_OG_10DISC">"c1998"</definedName>
    <definedName name="IQ_OG_10DISC_GAS">"c2018"</definedName>
    <definedName name="IQ_OG_10DISC_OIL">"c2008"</definedName>
    <definedName name="IQ_OG_ACQ_COST_PROVED">"c1975"</definedName>
    <definedName name="IQ_OG_ACQ_COST_PROVED_GAS">"c1987"</definedName>
    <definedName name="IQ_OG_ACQ_COST_PROVED_OIL">"c1981"</definedName>
    <definedName name="IQ_OG_ACQ_COST_UNPROVED">"c1976"</definedName>
    <definedName name="IQ_OG_ACQ_COST_UNPROVED_GAS">"c1988"</definedName>
    <definedName name="IQ_OG_ACQ_COST_UNPROVED_OIL">"c1982"</definedName>
    <definedName name="IQ_OG_AVG_DAILY_PROD_GAS">"c2910"</definedName>
    <definedName name="IQ_OG_AVG_DAILY_PROD_NGL">"c2911"</definedName>
    <definedName name="IQ_OG_AVG_DAILY_PROD_OIL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>"c2049"</definedName>
    <definedName name="IQ_OG_CLOSE_BALANCE_NGL">"c2920"</definedName>
    <definedName name="IQ_OG_CLOSE_BALANCE_OIL">"c2037"</definedName>
    <definedName name="IQ_OG_DCF_BEFORE_TAXES">"c2023"</definedName>
    <definedName name="IQ_OG_DCF_BEFORE_TAXES_GAS">"c2025"</definedName>
    <definedName name="IQ_OG_DCF_BEFORE_TAXES_OIL">"c2024"</definedName>
    <definedName name="IQ_OG_DEVELOPED_ACRE_GROSS_EQ_INC">"c5802"</definedName>
    <definedName name="IQ_OG_DEVELOPED_ACRE_NET_EQ_INC">"c5803"</definedName>
    <definedName name="IQ_OG_DEVELOPED_RESERVES_GAS">"c2053"</definedName>
    <definedName name="IQ_OG_DEVELOPED_RESERVES_NGL">"c2922"</definedName>
    <definedName name="IQ_OG_DEVELOPED_RESERVES_OIL">"c2054"</definedName>
    <definedName name="IQ_OG_DEVELOPMENT_COSTS">"c1978"</definedName>
    <definedName name="IQ_OG_DEVELOPMENT_COSTS_GAS">"c1990"</definedName>
    <definedName name="IQ_OG_DEVELOPMENT_COSTS_OIL">"c1984"</definedName>
    <definedName name="IQ_OG_EQUITY_DCF">"c2002"</definedName>
    <definedName name="IQ_OG_EQUITY_DCF_GAS">"c2022"</definedName>
    <definedName name="IQ_OG_EQUITY_DCF_OIL">"c2012"</definedName>
    <definedName name="IQ_OG_EQUTY_RESERVES_GAS">"c2050"</definedName>
    <definedName name="IQ_OG_EQUTY_RESERVES_NGL">"c2921"</definedName>
    <definedName name="IQ_OG_EQUTY_RESERVES_OIL">"c2038"</definedName>
    <definedName name="IQ_OG_EXPLORATION_COSTS">"c1977"</definedName>
    <definedName name="IQ_OG_EXPLORATION_COSTS_GAS">"c1989"</definedName>
    <definedName name="IQ_OG_EXPLORATION_COSTS_OIL">"c1983"</definedName>
    <definedName name="IQ_OG_EXT_DISC_GAS">"c2043"</definedName>
    <definedName name="IQ_OG_EXT_DISC_NGL">"c2914"</definedName>
    <definedName name="IQ_OG_EXT_DISC_OIL">"c2031"</definedName>
    <definedName name="IQ_OG_FUTURE_CASH_INFLOWS">"c1993"</definedName>
    <definedName name="IQ_OG_FUTURE_CASH_INFLOWS_GAS">"c2013"</definedName>
    <definedName name="IQ_OG_FUTURE_CASH_INFLOWS_OIL">"c2003"</definedName>
    <definedName name="IQ_OG_FUTURE_DEVELOPMENT_COSTS">"c1995"</definedName>
    <definedName name="IQ_OG_FUTURE_DEVELOPMENT_COSTS_GAS">"c2015"</definedName>
    <definedName name="IQ_OG_FUTURE_DEVELOPMENT_COSTS_OIL">"c2005"</definedName>
    <definedName name="IQ_OG_FUTURE_INC_TAXES">"c1997"</definedName>
    <definedName name="IQ_OG_FUTURE_INC_TAXES_GAS">"c2017"</definedName>
    <definedName name="IQ_OG_FUTURE_INC_TAXES_OIL">"c2007"</definedName>
    <definedName name="IQ_OG_FUTURE_PRODUCTION_COSTS">"c1994"</definedName>
    <definedName name="IQ_OG_FUTURE_PRODUCTION_COSTS_GAS">"c2014"</definedName>
    <definedName name="IQ_OG_FUTURE_PRODUCTION_COSTS_OIL">"c2004"</definedName>
    <definedName name="IQ_OG_GAS_PRICE_HEDGED">"c2056"</definedName>
    <definedName name="IQ_OG_GAS_PRICE_UNHEDGED">"c2058"</definedName>
    <definedName name="IQ_OG_IMPROVED_RECOVERY_GAS">"c2044"</definedName>
    <definedName name="IQ_OG_IMPROVED_RECOVERY_NGL">"c2915"</definedName>
    <definedName name="IQ_OG_IMPROVED_RECOVERY_OIL">"c2032"</definedName>
    <definedName name="IQ_OG_LIQUID_GAS_PRICE_HEDGED">"c2233"</definedName>
    <definedName name="IQ_OG_LIQUID_GAS_PRICE_UNHEDGED">"c2234"</definedName>
    <definedName name="IQ_OG_NET_FUTURE_CASH_FLOWS">"c1996"</definedName>
    <definedName name="IQ_OG_NET_FUTURE_CASH_FLOWS_GAS">"c2016"</definedName>
    <definedName name="IQ_OG_NET_FUTURE_CASH_FLOWS_OIL">"c2006"</definedName>
    <definedName name="IQ_OG_OIL_PRICE_HEDGED">"c2055"</definedName>
    <definedName name="IQ_OG_OIL_PRICE_UNHEDGED">"c2057"</definedName>
    <definedName name="IQ_OG_OPEN_BALANCE_GAS">"c2041"</definedName>
    <definedName name="IQ_OG_OPEN_BALANCE_NGL">"c2912"</definedName>
    <definedName name="IQ_OG_OPEN_BALANCE_OIL">"c2029"</definedName>
    <definedName name="IQ_OG_OTHER_ADJ_FCF">"c1999"</definedName>
    <definedName name="IQ_OG_OTHER_ADJ_FCF_GAS">"c2019"</definedName>
    <definedName name="IQ_OG_OTHER_ADJ_FCF_OIL">"c2009"</definedName>
    <definedName name="IQ_OG_OTHER_ADJ_GAS">"c2048"</definedName>
    <definedName name="IQ_OG_OTHER_ADJ_NGL">"c2919"</definedName>
    <definedName name="IQ_OG_OTHER_ADJ_OIL">"c2036"</definedName>
    <definedName name="IQ_OG_OTHER_COSTS">"c1979"</definedName>
    <definedName name="IQ_OG_OTHER_COSTS_GAS">"c1991"</definedName>
    <definedName name="IQ_OG_OTHER_COSTS_OIL">"c1985"</definedName>
    <definedName name="IQ_OG_PRODUCTION_GAS">"c2047"</definedName>
    <definedName name="IQ_OG_PRODUCTION_NGL">"c2918"</definedName>
    <definedName name="IQ_OG_PRODUCTION_OIL">"c2035"</definedName>
    <definedName name="IQ_OG_PURCHASES_GAS">"c2045"</definedName>
    <definedName name="IQ_OG_PURCHASES_NGL">"c2916"</definedName>
    <definedName name="IQ_OG_PURCHASES_OIL">"c2033"</definedName>
    <definedName name="IQ_OG_RESERVE_REPLACEMENT_RATIO">"c5799"</definedName>
    <definedName name="IQ_OG_REVISIONS_GAS">"c2042"</definedName>
    <definedName name="IQ_OG_REVISIONS_NGL">"c2913"</definedName>
    <definedName name="IQ_OG_REVISIONS_OIL">"c2030"</definedName>
    <definedName name="IQ_OG_SALES_IN_PLACE_GAS">"c2046"</definedName>
    <definedName name="IQ_OG_SALES_IN_PLACE_NGL">"c2917"</definedName>
    <definedName name="IQ_OG_SALES_IN_PLACE_OIL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>"c2000"</definedName>
    <definedName name="IQ_OG_STANDARDIZED_DCF_GAS">"c2020"</definedName>
    <definedName name="IQ_OG_STANDARDIZED_DCF_HEDGED">"c2001"</definedName>
    <definedName name="IQ_OG_STANDARDIZED_DCF_HEDGED_GAS">"c2021"</definedName>
    <definedName name="IQ_OG_STANDARDIZED_DCF_HEDGED_OIL">"c2011"</definedName>
    <definedName name="IQ_OG_STANDARDIZED_DCF_OIL">"c2010"</definedName>
    <definedName name="IQ_OG_TAXES">"c2026"</definedName>
    <definedName name="IQ_OG_TAXES_GAS">"c2028"</definedName>
    <definedName name="IQ_OG_TAXES_OIL">"c2027"</definedName>
    <definedName name="IQ_OG_TOTAL_COSTS">"c1980"</definedName>
    <definedName name="IQ_OG_TOTAL_COSTS_GAS">"c1992"</definedName>
    <definedName name="IQ_OG_TOTAL_COSTS_OIL">"c1986"</definedName>
    <definedName name="IQ_OG_TOTAL_EST_PROVED_RESERVES_GAS">"c2052"</definedName>
    <definedName name="IQ_OG_TOTAL_GAS_PRODUCTION">"c2060"</definedName>
    <definedName name="IQ_OG_TOTAL_LIQUID_GAS_PRODUCTION">"c2235"</definedName>
    <definedName name="IQ_OG_TOTAL_OIL_PRODUCTION">"c2059"</definedName>
    <definedName name="IQ_OG_TOTAL_OIL_PRODUCTON">"c2059"</definedName>
    <definedName name="IQ_OG_UNDEVELOPED_ACRE_GROSS_EQ_INC">"c5800"</definedName>
    <definedName name="IQ_OG_UNDEVELOPED_ACRE_NET_EQ_INC">"c5801"</definedName>
    <definedName name="IQ_OG_UNDEVELOPED_RESERVES_GAS">"c2051"</definedName>
    <definedName name="IQ_OG_UNDEVELOPED_RESERVES_NGL">"c2923"</definedName>
    <definedName name="IQ_OG_UNDEVELOPED_RESERVES_OIL">"c2039"</definedName>
    <definedName name="IQ_OIL_IMPAIR">"c840"</definedName>
    <definedName name="IQ_OL_COMM_AFTER_FIVE">"c841"</definedName>
    <definedName name="IQ_OL_COMM_CY">"c842"</definedName>
    <definedName name="IQ_OL_COMM_CY1">"c843"</definedName>
    <definedName name="IQ_OL_COMM_CY2">"c844"</definedName>
    <definedName name="IQ_OL_COMM_CY3">"c845"</definedName>
    <definedName name="IQ_OL_COMM_CY4">"c846"</definedName>
    <definedName name="IQ_OL_COMM_NEXT_FIVE">"c847"</definedName>
    <definedName name="IQ_OPEB_ACCRUED_LIAB">"c3308"</definedName>
    <definedName name="IQ_OPEB_ACCRUED_LIAB_DOM">"c3306"</definedName>
    <definedName name="IQ_OPEB_ACCRUED_LIAB_FOREIGN">"c3307"</definedName>
    <definedName name="IQ_OPEB_ACCUM_OTHER_CI">"c3314"</definedName>
    <definedName name="IQ_OPEB_ACCUM_OTHER_CI_DOM">"c3312"</definedName>
    <definedName name="IQ_OPEB_ACCUM_OTHER_CI_FOREIGN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>"c3356"</definedName>
    <definedName name="IQ_OPEB_ASSETS_ACQ">"c3347"</definedName>
    <definedName name="IQ_OPEB_ASSETS_ACQ_DOM">"c3345"</definedName>
    <definedName name="IQ_OPEB_ASSETS_ACQ_FOREIGN">"c3346"</definedName>
    <definedName name="IQ_OPEB_ASSETS_ACTUAL_RETURN">"c3332"</definedName>
    <definedName name="IQ_OPEB_ASSETS_ACTUAL_RETURN_DOM">"c3330"</definedName>
    <definedName name="IQ_OPEB_ASSETS_ACTUAL_RETURN_FOREIGN">"c3331"</definedName>
    <definedName name="IQ_OPEB_ASSETS_BEG">"c3329"</definedName>
    <definedName name="IQ_OPEB_ASSETS_BEG_DOM">"c3327"</definedName>
    <definedName name="IQ_OPEB_ASSETS_BEG_FOREIGN">"c3328"</definedName>
    <definedName name="IQ_OPEB_ASSETS_BENEFITS_PAID">"c3341"</definedName>
    <definedName name="IQ_OPEB_ASSETS_BENEFITS_PAID_DOM">"c3339"</definedName>
    <definedName name="IQ_OPEB_ASSETS_BENEFITS_PAID_FOREIGN">"c3340"</definedName>
    <definedName name="IQ_OPEB_ASSETS_CURTAIL">"c3350"</definedName>
    <definedName name="IQ_OPEB_ASSETS_CURTAIL_DOM">"c3348"</definedName>
    <definedName name="IQ_OPEB_ASSETS_CURTAIL_FOREIGN">"c3349"</definedName>
    <definedName name="IQ_OPEB_ASSETS_DOM">"c3354"</definedName>
    <definedName name="IQ_OPEB_ASSETS_EMPLOYER_CONTRIBUTIONS">"c3335"</definedName>
    <definedName name="IQ_OPEB_ASSETS_EMPLOYER_CONTRIBUTIONS_DOM">"c3333"</definedName>
    <definedName name="IQ_OPEB_ASSETS_EMPLOYER_CONTRIBUTIONS_FOREIGN">"c3334"</definedName>
    <definedName name="IQ_OPEB_ASSETS_FOREIGN">"c3355"</definedName>
    <definedName name="IQ_OPEB_ASSETS_FX_ADJ">"c3344"</definedName>
    <definedName name="IQ_OPEB_ASSETS_FX_ADJ_DOM">"c3342"</definedName>
    <definedName name="IQ_OPEB_ASSETS_FX_ADJ_FOREIGN">"c3343"</definedName>
    <definedName name="IQ_OPEB_ASSETS_OTHER_PLAN_ADJ">"c3353"</definedName>
    <definedName name="IQ_OPEB_ASSETS_OTHER_PLAN_ADJ_DOM">"c3351"</definedName>
    <definedName name="IQ_OPEB_ASSETS_OTHER_PLAN_ADJ_FOREIGN">"c3352"</definedName>
    <definedName name="IQ_OPEB_ASSETS_PARTICIP_CONTRIBUTIONS">"c3338"</definedName>
    <definedName name="IQ_OPEB_ASSETS_PARTICIP_CONTRIBUTIONS_DOM">"c3336"</definedName>
    <definedName name="IQ_OPEB_ASSETS_PARTICIP_CONTRIBUTIONS_FOREIGN">"c3337"</definedName>
    <definedName name="IQ_OPEB_BENEFIT_INFO_DATE">"c3410"</definedName>
    <definedName name="IQ_OPEB_BENEFIT_INFO_DATE_DOM">"c3408"</definedName>
    <definedName name="IQ_OPEB_BENEFIT_INFO_DATE_FOREIGN">"c3409"</definedName>
    <definedName name="IQ_OPEB_BREAKDOWN_EQ">"c3275"</definedName>
    <definedName name="IQ_OPEB_BREAKDOWN_EQ_DOM">"c3273"</definedName>
    <definedName name="IQ_OPEB_BREAKDOWN_EQ_FOREIGN">"c3274"</definedName>
    <definedName name="IQ_OPEB_BREAKDOWN_FI">"c3278"</definedName>
    <definedName name="IQ_OPEB_BREAKDOWN_FI_DOM">"c3276"</definedName>
    <definedName name="IQ_OPEB_BREAKDOWN_FI_FOREIGN">"c3277"</definedName>
    <definedName name="IQ_OPEB_BREAKDOWN_OTHER">"c3284"</definedName>
    <definedName name="IQ_OPEB_BREAKDOWN_OTHER_DOM">"c3282"</definedName>
    <definedName name="IQ_OPEB_BREAKDOWN_OTHER_FOREIGN">"c3283"</definedName>
    <definedName name="IQ_OPEB_BREAKDOWN_PCT_EQ">"c3263"</definedName>
    <definedName name="IQ_OPEB_BREAKDOWN_PCT_EQ_DOM">"c3261"</definedName>
    <definedName name="IQ_OPEB_BREAKDOWN_PCT_EQ_FOREIGN">"c3262"</definedName>
    <definedName name="IQ_OPEB_BREAKDOWN_PCT_FI">"c3266"</definedName>
    <definedName name="IQ_OPEB_BREAKDOWN_PCT_FI_DOM">"c3264"</definedName>
    <definedName name="IQ_OPEB_BREAKDOWN_PCT_FI_FOREIGN">"c3265"</definedName>
    <definedName name="IQ_OPEB_BREAKDOWN_PCT_OTHER">"c3272"</definedName>
    <definedName name="IQ_OPEB_BREAKDOWN_PCT_OTHER_DOM">"c3270"</definedName>
    <definedName name="IQ_OPEB_BREAKDOWN_PCT_OTHER_FOREIGN">"c3271"</definedName>
    <definedName name="IQ_OPEB_BREAKDOWN_PCT_RE">"c3269"</definedName>
    <definedName name="IQ_OPEB_BREAKDOWN_PCT_RE_DOM">"c3267"</definedName>
    <definedName name="IQ_OPEB_BREAKDOWN_PCT_RE_FOREIGN">"c3268"</definedName>
    <definedName name="IQ_OPEB_BREAKDOWN_RE">"c3281"</definedName>
    <definedName name="IQ_OPEB_BREAKDOWN_RE_DOM">"c3279"</definedName>
    <definedName name="IQ_OPEB_BREAKDOWN_RE_FOREIGN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>"c3458"</definedName>
    <definedName name="IQ_OPEB_DECREASE_EFFECT_PBO_DOM">"c3456"</definedName>
    <definedName name="IQ_OPEB_DECREASE_EFFECT_PBO_FOREIGN">"c3457"</definedName>
    <definedName name="IQ_OPEB_DECREASE_EFFECT_SERVICE_INT_COST">"c3455"</definedName>
    <definedName name="IQ_OPEB_DECREASE_EFFECT_SERVICE_INT_COST_DOM">"c3453"</definedName>
    <definedName name="IQ_OPEB_DECREASE_EFFECT_SERVICE_INT_COST_FOREIGN">"c3454"</definedName>
    <definedName name="IQ_OPEB_DISC_RATE_MAX">"c3422"</definedName>
    <definedName name="IQ_OPEB_DISC_RATE_MAX_DOM">"c3420"</definedName>
    <definedName name="IQ_OPEB_DISC_RATE_MAX_FOREIGN">"c3421"</definedName>
    <definedName name="IQ_OPEB_DISC_RATE_MIN">"c3419"</definedName>
    <definedName name="IQ_OPEB_DISC_RATE_MIN_DOM">"c3417"</definedName>
    <definedName name="IQ_OPEB_DISC_RATE_MIN_FOREIGN">"c3418"</definedName>
    <definedName name="IQ_OPEB_EST_BENEFIT_1YR">"c3287"</definedName>
    <definedName name="IQ_OPEB_EST_BENEFIT_1YR_DOM">"c3285"</definedName>
    <definedName name="IQ_OPEB_EST_BENEFIT_1YR_FOREIGN">"c3286"</definedName>
    <definedName name="IQ_OPEB_EST_BENEFIT_2YR">"c3290"</definedName>
    <definedName name="IQ_OPEB_EST_BENEFIT_2YR_DOM">"c3288"</definedName>
    <definedName name="IQ_OPEB_EST_BENEFIT_2YR_FOREIGN">"c3289"</definedName>
    <definedName name="IQ_OPEB_EST_BENEFIT_3YR">"c3293"</definedName>
    <definedName name="IQ_OPEB_EST_BENEFIT_3YR_DOM">"c3291"</definedName>
    <definedName name="IQ_OPEB_EST_BENEFIT_3YR_FOREIGN">"c3292"</definedName>
    <definedName name="IQ_OPEB_EST_BENEFIT_4YR">"c3296"</definedName>
    <definedName name="IQ_OPEB_EST_BENEFIT_4YR_DOM">"c3294"</definedName>
    <definedName name="IQ_OPEB_EST_BENEFIT_4YR_FOREIGN">"c3295"</definedName>
    <definedName name="IQ_OPEB_EST_BENEFIT_5YR">"c3299"</definedName>
    <definedName name="IQ_OPEB_EST_BENEFIT_5YR_DOM">"c3297"</definedName>
    <definedName name="IQ_OPEB_EST_BENEFIT_5YR_FOREIGN">"c3298"</definedName>
    <definedName name="IQ_OPEB_EST_BENEFIT_AFTER5">"c3302"</definedName>
    <definedName name="IQ_OPEB_EST_BENEFIT_AFTER5_DOM">"c3300"</definedName>
    <definedName name="IQ_OPEB_EST_BENEFIT_AFTER5_FOREIGN">"c3301"</definedName>
    <definedName name="IQ_OPEB_EXP_RATE_RETURN_MAX">"c3434"</definedName>
    <definedName name="IQ_OPEB_EXP_RATE_RETURN_MAX_DOM">"c3432"</definedName>
    <definedName name="IQ_OPEB_EXP_RATE_RETURN_MAX_FOREIGN">"c3433"</definedName>
    <definedName name="IQ_OPEB_EXP_RATE_RETURN_MIN">"c3431"</definedName>
    <definedName name="IQ_OPEB_EXP_RATE_RETURN_MIN_DOM">"c3429"</definedName>
    <definedName name="IQ_OPEB_EXP_RATE_RETURN_MIN_FOREIGN">"c3430"</definedName>
    <definedName name="IQ_OPEB_EXP_RETURN">"c3398"</definedName>
    <definedName name="IQ_OPEB_EXP_RETURN_DOM">"c3396"</definedName>
    <definedName name="IQ_OPEB_EXP_RETURN_FOREIGN">"c3397"</definedName>
    <definedName name="IQ_OPEB_HEALTH_COST_TREND_INITIAL">"c3413"</definedName>
    <definedName name="IQ_OPEB_HEALTH_COST_TREND_INITIAL_DOM">"c3411"</definedName>
    <definedName name="IQ_OPEB_HEALTH_COST_TREND_INITIAL_FOREIGN">"c3412"</definedName>
    <definedName name="IQ_OPEB_HEALTH_COST_TREND_ULTIMATE">"c3416"</definedName>
    <definedName name="IQ_OPEB_HEALTH_COST_TREND_ULTIMATE_DOM">"c3414"</definedName>
    <definedName name="IQ_OPEB_HEALTH_COST_TREND_ULTIMATE_FOREIGN">"c3415"</definedName>
    <definedName name="IQ_OPEB_INCREASE_EFFECT_PBO">"c3452"</definedName>
    <definedName name="IQ_OPEB_INCREASE_EFFECT_PBO_DOM">"c3450"</definedName>
    <definedName name="IQ_OPEB_INCREASE_EFFECT_PBO_FOREIGN">"c3451"</definedName>
    <definedName name="IQ_OPEB_INCREASE_EFFECT_SERVICE_INT_COST">"c3449"</definedName>
    <definedName name="IQ_OPEB_INCREASE_EFFECT_SERVICE_INT_COST_DOM">"c3447"</definedName>
    <definedName name="IQ_OPEB_INCREASE_EFFECT_SERVICE_INT_COST_FOREIGN">"c3448"</definedName>
    <definedName name="IQ_OPEB_INTAN_ASSETS">"c3311"</definedName>
    <definedName name="IQ_OPEB_INTAN_ASSETS_DOM">"c3309"</definedName>
    <definedName name="IQ_OPEB_INTAN_ASSETS_FOREIGN">"c3310"</definedName>
    <definedName name="IQ_OPEB_INTEREST_COST">"c3395"</definedName>
    <definedName name="IQ_OPEB_INTEREST_COST_DOM">"c3393"</definedName>
    <definedName name="IQ_OPEB_INTEREST_COST_FOREIGN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>"c3326"</definedName>
    <definedName name="IQ_OPEB_NET_ASSET_RECOG_DOM">"c3324"</definedName>
    <definedName name="IQ_OPEB_NET_ASSET_RECOG_FOREIGN">"c3325"</definedName>
    <definedName name="IQ_OPEB_OBLIGATION_ACCUMULATED">"c3407"</definedName>
    <definedName name="IQ_OPEB_OBLIGATION_ACCUMULATED_DOM">"c3405"</definedName>
    <definedName name="IQ_OPEB_OBLIGATION_ACCUMULATED_FOREIGN">"c3406"</definedName>
    <definedName name="IQ_OPEB_OBLIGATION_ACQ">"c3380"</definedName>
    <definedName name="IQ_OPEB_OBLIGATION_ACQ_DOM">"c3378"</definedName>
    <definedName name="IQ_OPEB_OBLIGATION_ACQ_FOREIGN">"c3379"</definedName>
    <definedName name="IQ_OPEB_OBLIGATION_ACTUARIAL_GAIN_LOSS">"c3371"</definedName>
    <definedName name="IQ_OPEB_OBLIGATION_ACTUARIAL_GAIN_LOSS_DOM">"c3369"</definedName>
    <definedName name="IQ_OPEB_OBLIGATION_ACTUARIAL_GAIN_LOSS_FOREIGN">"c3370"</definedName>
    <definedName name="IQ_OPEB_OBLIGATION_BEG">"c3359"</definedName>
    <definedName name="IQ_OPEB_OBLIGATION_BEG_DOM">"c3357"</definedName>
    <definedName name="IQ_OPEB_OBLIGATION_BEG_FOREIGN">"c3358"</definedName>
    <definedName name="IQ_OPEB_OBLIGATION_CURTAIL">"c3383"</definedName>
    <definedName name="IQ_OPEB_OBLIGATION_CURTAIL_DOM">"c3381"</definedName>
    <definedName name="IQ_OPEB_OBLIGATION_CURTAIL_FOREIGN">"c3382"</definedName>
    <definedName name="IQ_OPEB_OBLIGATION_EMPLOYEE_CONTRIBUTIONS">"c3368"</definedName>
    <definedName name="IQ_OPEB_OBLIGATION_EMPLOYEE_CONTRIBUTIONS_DOM">"c3366"</definedName>
    <definedName name="IQ_OPEB_OBLIGATION_EMPLOYEE_CONTRIBUTIONS_FOREIGN">"c3367"</definedName>
    <definedName name="IQ_OPEB_OBLIGATION_FX_ADJ">"c3377"</definedName>
    <definedName name="IQ_OPEB_OBLIGATION_FX_ADJ_DOM">"c3375"</definedName>
    <definedName name="IQ_OPEB_OBLIGATION_FX_ADJ_FOREIGN">"c3376"</definedName>
    <definedName name="IQ_OPEB_OBLIGATION_INTEREST_COST">"c3365"</definedName>
    <definedName name="IQ_OPEB_OBLIGATION_INTEREST_COST_DOM">"c3363"</definedName>
    <definedName name="IQ_OPEB_OBLIGATION_INTEREST_COST_FOREIGN">"c3364"</definedName>
    <definedName name="IQ_OPEB_OBLIGATION_OTHER_PLAN_ADJ">"c3386"</definedName>
    <definedName name="IQ_OPEB_OBLIGATION_OTHER_PLAN_ADJ_DOM">"c3384"</definedName>
    <definedName name="IQ_OPEB_OBLIGATION_OTHER_PLAN_ADJ_FOREIGN">"c3385"</definedName>
    <definedName name="IQ_OPEB_OBLIGATION_PAID">"c3374"</definedName>
    <definedName name="IQ_OPEB_OBLIGATION_PAID_DOM">"c3372"</definedName>
    <definedName name="IQ_OPEB_OBLIGATION_PAID_FOREIGN">"c3373"</definedName>
    <definedName name="IQ_OPEB_OBLIGATION_PROJECTED">"c3389"</definedName>
    <definedName name="IQ_OPEB_OBLIGATION_PROJECTED_DOM">"c3387"</definedName>
    <definedName name="IQ_OPEB_OBLIGATION_PROJECTED_FOREIGN">"c3388"</definedName>
    <definedName name="IQ_OPEB_OBLIGATION_SERVICE_COST">"c3362"</definedName>
    <definedName name="IQ_OPEB_OBLIGATION_SERVICE_COST_DOM">"c3360"</definedName>
    <definedName name="IQ_OPEB_OBLIGATION_SERVICE_COST_FOREIGN">"c3361"</definedName>
    <definedName name="IQ_OPEB_OTHER">"c3317"</definedName>
    <definedName name="IQ_OPEB_OTHER_ADJ">"c3323"</definedName>
    <definedName name="IQ_OPEB_OTHER_ADJ_DOM">"c3321"</definedName>
    <definedName name="IQ_OPEB_OTHER_ADJ_FOREIGN">"c3322"</definedName>
    <definedName name="IQ_OPEB_OTHER_COST">"c3401"</definedName>
    <definedName name="IQ_OPEB_OTHER_COST_DOM">"c3399"</definedName>
    <definedName name="IQ_OPEB_OTHER_COST_FOREIGN">"c3400"</definedName>
    <definedName name="IQ_OPEB_OTHER_DOM">"c3315"</definedName>
    <definedName name="IQ_OPEB_OTHER_FOREIGN">"c3316"</definedName>
    <definedName name="IQ_OPEB_PBO_ASSUMED_RATE_RET_MAX">"c3440"</definedName>
    <definedName name="IQ_OPEB_PBO_ASSUMED_RATE_RET_MAX_DOM">"c3438"</definedName>
    <definedName name="IQ_OPEB_PBO_ASSUMED_RATE_RET_MAX_FOREIGN">"c3439"</definedName>
    <definedName name="IQ_OPEB_PBO_ASSUMED_RATE_RET_MIN">"c3437"</definedName>
    <definedName name="IQ_OPEB_PBO_ASSUMED_RATE_RET_MIN_DOM">"c3435"</definedName>
    <definedName name="IQ_OPEB_PBO_ASSUMED_RATE_RET_MIN_FOREIGN">"c3436"</definedName>
    <definedName name="IQ_OPEB_PBO_RATE_COMP_INCREASE_MAX">"c3446"</definedName>
    <definedName name="IQ_OPEB_PBO_RATE_COMP_INCREASE_MAX_DOM">"c3444"</definedName>
    <definedName name="IQ_OPEB_PBO_RATE_COMP_INCREASE_MAX_FOREIGN">"c3445"</definedName>
    <definedName name="IQ_OPEB_PBO_RATE_COMP_INCREASE_MIN">"c3443"</definedName>
    <definedName name="IQ_OPEB_PBO_RATE_COMP_INCREASE_MIN_DOM">"c3441"</definedName>
    <definedName name="IQ_OPEB_PBO_RATE_COMP_INCREASE_MIN_FOREIGN">"c3442"</definedName>
    <definedName name="IQ_OPEB_PREPAID_COST">"c3305"</definedName>
    <definedName name="IQ_OPEB_PREPAID_COST_DOM">"c3303"</definedName>
    <definedName name="IQ_OPEB_PREPAID_COST_FOREIGN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>"c3428"</definedName>
    <definedName name="IQ_OPEB_RATE_COMP_INCREASE_MAX_DOM">"c3426"</definedName>
    <definedName name="IQ_OPEB_RATE_COMP_INCREASE_MAX_FOREIGN">"c3427"</definedName>
    <definedName name="IQ_OPEB_RATE_COMP_INCREASE_MIN">"c3425"</definedName>
    <definedName name="IQ_OPEB_RATE_COMP_INCREASE_MIN_DOM">"c3423"</definedName>
    <definedName name="IQ_OPEB_RATE_COMP_INCREASE_MIN_FOREIGN">"c3424"</definedName>
    <definedName name="IQ_OPEB_SERVICE_COST">"c3392"</definedName>
    <definedName name="IQ_OPEB_SERVICE_COST_DOM">"c3390"</definedName>
    <definedName name="IQ_OPEB_SERVICE_COST_FOREIGN">"c3391"</definedName>
    <definedName name="IQ_OPEB_TOTAL_COST">"c3404"</definedName>
    <definedName name="IQ_OPEB_TOTAL_COST_DOM">"c3402"</definedName>
    <definedName name="IQ_OPEB_TOTAL_COST_FOREIGN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>"c3320"</definedName>
    <definedName name="IQ_OPEB_UNRECOG_PRIOR_DOM">"c3318"</definedName>
    <definedName name="IQ_OPEB_UNRECOG_PRIOR_FOREIGN">"c3319"</definedName>
    <definedName name="IQ_OPENPRICE">"c848"</definedName>
    <definedName name="IQ_OPER_INC">"c849"</definedName>
    <definedName name="IQ_OPER_INC_ACT_OR_EST">"c2220"</definedName>
    <definedName name="IQ_OPER_INC_BR">"c850"</definedName>
    <definedName name="IQ_OPER_INC_EST">"c1688"</definedName>
    <definedName name="IQ_OPER_INC_FIN">"c851"</definedName>
    <definedName name="IQ_OPER_INC_HIGH_EST">"c1690"</definedName>
    <definedName name="IQ_OPER_INC_INS">"c852"</definedName>
    <definedName name="IQ_OPER_INC_LOW_EST">"c1691"</definedName>
    <definedName name="IQ_OPER_INC_MARGIN">"c1448"</definedName>
    <definedName name="IQ_OPER_INC_MEDIAN_EST">"c1689"</definedName>
    <definedName name="IQ_OPER_INC_NUM_EST">"c1692"</definedName>
    <definedName name="IQ_OPER_INC_RE">"c6240"</definedName>
    <definedName name="IQ_OPER_INC_REIT">"c853"</definedName>
    <definedName name="IQ_OPER_INC_STDDEV_EST">"c1693"</definedName>
    <definedName name="IQ_OPER_INC_UTI">"c854"</definedName>
    <definedName name="IQ_OPERATIONS_EXP">"c855"</definedName>
    <definedName name="IQ_OPTIONS_BEG_OS">"c1572"</definedName>
    <definedName name="IQ_OPTIONS_CANCELLED">"c856"</definedName>
    <definedName name="IQ_OPTIONS_END_OS">"c1573"</definedName>
    <definedName name="IQ_OPTIONS_EXERCISABLE_END_OS">"c5804"</definedName>
    <definedName name="IQ_OPTIONS_EXERCISED">"c2116"</definedName>
    <definedName name="IQ_OPTIONS_GRANTED">"c2673"</definedName>
    <definedName name="IQ_OPTIONS_ISSUED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>"c2678"</definedName>
    <definedName name="IQ_OPTIONS_STRIKE_PRICE_OS">"c2677"</definedName>
    <definedName name="IQ_ORDER_BACKLOG">"c2090"</definedName>
    <definedName name="IQ_OREO_1_4_RESIDENTIAL_FDIC">"c6454"</definedName>
    <definedName name="IQ_OREO_COMMERCIAL_RE_FDIC">"c6456"</definedName>
    <definedName name="IQ_OREO_CONSTRUCTION_DEVELOPMENT_FDIC">"c6457"</definedName>
    <definedName name="IQ_OREO_FARMLAND_FDIC">"c6458"</definedName>
    <definedName name="IQ_OREO_FOREIGN_FDIC">"c6460"</definedName>
    <definedName name="IQ_OREO_MULTI_FAMILY_RESIDENTIAL_FDIC">"c6455"</definedName>
    <definedName name="IQ_OTHER_ADJUST_GROSS_LOANS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>"c860"</definedName>
    <definedName name="IQ_OTHER_ASSETS_BNK">"c861"</definedName>
    <definedName name="IQ_OTHER_ASSETS_BR">"c862"</definedName>
    <definedName name="IQ_OTHER_ASSETS_FDIC">"c6338"</definedName>
    <definedName name="IQ_OTHER_ASSETS_FIN">"c863"</definedName>
    <definedName name="IQ_OTHER_ASSETS_INS">"c864"</definedName>
    <definedName name="IQ_OTHER_ASSETS_RE">"c6241"</definedName>
    <definedName name="IQ_OTHER_ASSETS_REIT">"c865"</definedName>
    <definedName name="IQ_OTHER_ASSETS_SERV_RIGHTS">"c2243"</definedName>
    <definedName name="IQ_OTHER_ASSETS_UTI">"c866"</definedName>
    <definedName name="IQ_OTHER_BEARING_LIAB">"c1608"</definedName>
    <definedName name="IQ_OTHER_BENEFITS_OBLIGATION">"c867"</definedName>
    <definedName name="IQ_OTHER_BORROWED_FUNDS_FDIC">"c6345"</definedName>
    <definedName name="IQ_OTHER_CA">"c868"</definedName>
    <definedName name="IQ_OTHER_CA_SUPPL">"c869"</definedName>
    <definedName name="IQ_OTHER_CA_SUPPL_BNK">"c870"</definedName>
    <definedName name="IQ_OTHER_CA_SUPPL_BR">"c871"</definedName>
    <definedName name="IQ_OTHER_CA_SUPPL_FIN">"c872"</definedName>
    <definedName name="IQ_OTHER_CA_SUPPL_INS">"c873"</definedName>
    <definedName name="IQ_OTHER_CA_SUPPL_RE">"c6242"</definedName>
    <definedName name="IQ_OTHER_CA_SUPPL_REIT">"c874"</definedName>
    <definedName name="IQ_OTHER_CA_SUPPL_UTI">"c875"</definedName>
    <definedName name="IQ_OTHER_CA_UTI">"c876"</definedName>
    <definedName name="IQ_OTHER_CL">"c877"</definedName>
    <definedName name="IQ_OTHER_CL_SUPPL">"c878"</definedName>
    <definedName name="IQ_OTHER_CL_SUPPL_BNK">"c879"</definedName>
    <definedName name="IQ_OTHER_CL_SUPPL_BR">"c880"</definedName>
    <definedName name="IQ_OTHER_CL_SUPPL_FIN">"c881"</definedName>
    <definedName name="IQ_OTHER_CL_SUPPL_INS">"C6021"</definedName>
    <definedName name="IQ_OTHER_CL_SUPPL_RE">"c6243"</definedName>
    <definedName name="IQ_OTHER_CL_SUPPL_REIT">"c882"</definedName>
    <definedName name="IQ_OTHER_CL_SUPPL_UTI">"c883"</definedName>
    <definedName name="IQ_OTHER_CL_UTI">"c884"</definedName>
    <definedName name="IQ_OTHER_COMPREHENSIVE_INCOME_FDIC">"c6503"</definedName>
    <definedName name="IQ_OTHER_CURRENT_ASSETS">"c1403"</definedName>
    <definedName name="IQ_OTHER_CURRENT_LIAB">"c1404"</definedName>
    <definedName name="IQ_OTHER_DEBT">"c2507"</definedName>
    <definedName name="IQ_OTHER_DEBT_PCT">"c2508"</definedName>
    <definedName name="IQ_OTHER_DEP">"c885"</definedName>
    <definedName name="IQ_OTHER_DEPOSITORY_INSTITUTIONS_LOANS_FDIC">"c6436"</definedName>
    <definedName name="IQ_OTHER_DEPOSITORY_INSTITUTIONS_TOTAL_LOANS_FOREIGN_FDIC">"c6442"</definedName>
    <definedName name="IQ_OTHER_DOMESTIC_DEBT_SECURITIES_FDIC">"c6302"</definedName>
    <definedName name="IQ_OTHER_EARNING">"c1609"</definedName>
    <definedName name="IQ_OTHER_EQUITY">"c886"</definedName>
    <definedName name="IQ_OTHER_EQUITY_BNK">"c887"</definedName>
    <definedName name="IQ_OTHER_EQUITY_BR">"c888"</definedName>
    <definedName name="IQ_OTHER_EQUITY_FIN">"c889"</definedName>
    <definedName name="IQ_OTHER_EQUITY_INS">"c890"</definedName>
    <definedName name="IQ_OTHER_EQUITY_RE">"c6244"</definedName>
    <definedName name="IQ_OTHER_EQUITY_REIT">"c891"</definedName>
    <definedName name="IQ_OTHER_EQUITY_UTI">"c892"</definedName>
    <definedName name="IQ_OTHER_FINANCE_ACT">"c893"</definedName>
    <definedName name="IQ_OTHER_FINANCE_ACT_BNK">"c894"</definedName>
    <definedName name="IQ_OTHER_FINANCE_ACT_BR">"c895"</definedName>
    <definedName name="IQ_OTHER_FINANCE_ACT_FIN">"c896"</definedName>
    <definedName name="IQ_OTHER_FINANCE_ACT_INS">"c897"</definedName>
    <definedName name="IQ_OTHER_FINANCE_ACT_RE">"c6245"</definedName>
    <definedName name="IQ_OTHER_FINANCE_ACT_REIT">"c898"</definedName>
    <definedName name="IQ_OTHER_FINANCE_ACT_SUPPL">"c899"</definedName>
    <definedName name="IQ_OTHER_FINANCE_ACT_SUPPL_BNK">"c900"</definedName>
    <definedName name="IQ_OTHER_FINANCE_ACT_SUPPL_BR">"c901"</definedName>
    <definedName name="IQ_OTHER_FINANCE_ACT_SUPPL_FIN">"c902"</definedName>
    <definedName name="IQ_OTHER_FINANCE_ACT_SUPPL_INS">"c903"</definedName>
    <definedName name="IQ_OTHER_FINANCE_ACT_SUPPL_RE">"c6246"</definedName>
    <definedName name="IQ_OTHER_FINANCE_ACT_SUPPL_REIT">"c904"</definedName>
    <definedName name="IQ_OTHER_FINANCE_ACT_SUPPL_UTI">"c905"</definedName>
    <definedName name="IQ_OTHER_FINANCE_ACT_UTI">"c906"</definedName>
    <definedName name="IQ_OTHER_INSURANCE_FEES_FDIC">"c6672"</definedName>
    <definedName name="IQ_OTHER_INTAN">"c907"</definedName>
    <definedName name="IQ_OTHER_INTAN_BNK">"c908"</definedName>
    <definedName name="IQ_OTHER_INTAN_BR">"c909"</definedName>
    <definedName name="IQ_OTHER_INTAN_FIN">"c910"</definedName>
    <definedName name="IQ_OTHER_INTAN_INS">"c911"</definedName>
    <definedName name="IQ_OTHER_INTAN_RE">"c6247"</definedName>
    <definedName name="IQ_OTHER_INTAN_REIT">"c912"</definedName>
    <definedName name="IQ_OTHER_INTAN_UTI">"c913"</definedName>
    <definedName name="IQ_OTHER_INTANGIBLE_FDIC">"c6337"</definedName>
    <definedName name="IQ_OTHER_INV">"c914"</definedName>
    <definedName name="IQ_OTHER_INVEST">"c915"</definedName>
    <definedName name="IQ_OTHER_INVEST_ACT">"c916"</definedName>
    <definedName name="IQ_OTHER_INVEST_ACT_BNK">"c917"</definedName>
    <definedName name="IQ_OTHER_INVEST_ACT_BR">"c918"</definedName>
    <definedName name="IQ_OTHER_INVEST_ACT_FIN">"c919"</definedName>
    <definedName name="IQ_OTHER_INVEST_ACT_INS">"c920"</definedName>
    <definedName name="IQ_OTHER_INVEST_ACT_RE">"c6248"</definedName>
    <definedName name="IQ_OTHER_INVEST_ACT_REIT">"c921"</definedName>
    <definedName name="IQ_OTHER_INVEST_ACT_SUPPL">"c922"</definedName>
    <definedName name="IQ_OTHER_INVEST_ACT_SUPPL_BNK">"c923"</definedName>
    <definedName name="IQ_OTHER_INVEST_ACT_SUPPL_BR">"c924"</definedName>
    <definedName name="IQ_OTHER_INVEST_ACT_SUPPL_FIN">"c925"</definedName>
    <definedName name="IQ_OTHER_INVEST_ACT_SUPPL_INS">"c926"</definedName>
    <definedName name="IQ_OTHER_INVEST_ACT_SUPPL_RE">"c6249"</definedName>
    <definedName name="IQ_OTHER_INVEST_ACT_SUPPL_REIT">"c927"</definedName>
    <definedName name="IQ_OTHER_INVEST_ACT_SUPPL_UTI">"c928"</definedName>
    <definedName name="IQ_OTHER_INVEST_ACT_UTI">"c929"</definedName>
    <definedName name="IQ_OTHER_INVESTING">"c1408"</definedName>
    <definedName name="IQ_OTHER_LIAB">"c930"</definedName>
    <definedName name="IQ_OTHER_LIAB_BNK">"c931"</definedName>
    <definedName name="IQ_OTHER_LIAB_BR">"c932"</definedName>
    <definedName name="IQ_OTHER_LIAB_FIN">"c933"</definedName>
    <definedName name="IQ_OTHER_LIAB_INS">"c934"</definedName>
    <definedName name="IQ_OTHER_LIAB_LT">"c935"</definedName>
    <definedName name="IQ_OTHER_LIAB_LT_BNK">"c936"</definedName>
    <definedName name="IQ_OTHER_LIAB_LT_BR">"c937"</definedName>
    <definedName name="IQ_OTHER_LIAB_LT_FIN">"c938"</definedName>
    <definedName name="IQ_OTHER_LIAB_LT_INS">"c939"</definedName>
    <definedName name="IQ_OTHER_LIAB_LT_RE">"c6250"</definedName>
    <definedName name="IQ_OTHER_LIAB_LT_REIT">"c940"</definedName>
    <definedName name="IQ_OTHER_LIAB_LT_UTI">"c941"</definedName>
    <definedName name="IQ_OTHER_LIAB_RE">"c6251"</definedName>
    <definedName name="IQ_OTHER_LIAB_REIT">"c942"</definedName>
    <definedName name="IQ_OTHER_LIAB_UTI">"c943"</definedName>
    <definedName name="IQ_OTHER_LIAB_WRITTEN">"c944"</definedName>
    <definedName name="IQ_OTHER_LIABILITIES_FDIC">"c6347"</definedName>
    <definedName name="IQ_OTHER_LOANS">"c945"</definedName>
    <definedName name="IQ_OTHER_LOANS_CHARGE_OFFS_FDIC">"c6601"</definedName>
    <definedName name="IQ_OTHER_LOANS_FOREIGN_FDIC">"c6446"</definedName>
    <definedName name="IQ_OTHER_LOANS_LEASES_FDIC">"c6322"</definedName>
    <definedName name="IQ_OTHER_LOANS_NET_CHARGE_OFFS_FDIC">"c6639"</definedName>
    <definedName name="IQ_OTHER_LOANS_RECOVERIES_FDIC">"c6620"</definedName>
    <definedName name="IQ_OTHER_LOANS_TOTAL_FDIC">"c6432"</definedName>
    <definedName name="IQ_OTHER_LONG_TERM">"c1409"</definedName>
    <definedName name="IQ_OTHER_LT_ASSETS">"c946"</definedName>
    <definedName name="IQ_OTHER_LT_ASSETS_BNK">"c947"</definedName>
    <definedName name="IQ_OTHER_LT_ASSETS_BR">"c948"</definedName>
    <definedName name="IQ_OTHER_LT_ASSETS_FIN">"c949"</definedName>
    <definedName name="IQ_OTHER_LT_ASSETS_INS">"c950"</definedName>
    <definedName name="IQ_OTHER_LT_ASSETS_RE">"c6252"</definedName>
    <definedName name="IQ_OTHER_LT_ASSETS_REIT">"c951"</definedName>
    <definedName name="IQ_OTHER_LT_ASSETS_UTI">"c952"</definedName>
    <definedName name="IQ_OTHER_NET">"c1453"</definedName>
    <definedName name="IQ_OTHER_NON_INT_EXP">"c953"</definedName>
    <definedName name="IQ_OTHER_NON_INT_EXP_FDIC">"c6578"</definedName>
    <definedName name="IQ_OTHER_NON_INT_EXP_TOTAL">"c954"</definedName>
    <definedName name="IQ_OTHER_NON_INT_EXPENSE_FDIC">"c6679"</definedName>
    <definedName name="IQ_OTHER_NON_INT_INC">"c955"</definedName>
    <definedName name="IQ_OTHER_NON_INT_INC_FDIC">"c6676"</definedName>
    <definedName name="IQ_OTHER_NON_OPER_EXP">"c956"</definedName>
    <definedName name="IQ_OTHER_NON_OPER_EXP_BR">"c957"</definedName>
    <definedName name="IQ_OTHER_NON_OPER_EXP_FIN">"c958"</definedName>
    <definedName name="IQ_OTHER_NON_OPER_EXP_INS">"c959"</definedName>
    <definedName name="IQ_OTHER_NON_OPER_EXP_RE">"c6253"</definedName>
    <definedName name="IQ_OTHER_NON_OPER_EXP_REIT">"c960"</definedName>
    <definedName name="IQ_OTHER_NON_OPER_EXP_SUPPL">"c961"</definedName>
    <definedName name="IQ_OTHER_NON_OPER_EXP_SUPPL_BR">"c962"</definedName>
    <definedName name="IQ_OTHER_NON_OPER_EXP_SUPPL_FIN">"c963"</definedName>
    <definedName name="IQ_OTHER_NON_OPER_EXP_SUPPL_INS">"c964"</definedName>
    <definedName name="IQ_OTHER_NON_OPER_EXP_SUPPL_RE">"c6254"</definedName>
    <definedName name="IQ_OTHER_NON_OPER_EXP_SUPPL_REIT">"c965"</definedName>
    <definedName name="IQ_OTHER_NON_OPER_EXP_SUPPL_UTI">"c966"</definedName>
    <definedName name="IQ_OTHER_NON_OPER_EXP_UTI">"c967"</definedName>
    <definedName name="IQ_OTHER_OFF_BS_LIAB_FDIC">"c6533"</definedName>
    <definedName name="IQ_OTHER_OPER">"c982"</definedName>
    <definedName name="IQ_OTHER_OPER_ACT">"c983"</definedName>
    <definedName name="IQ_OTHER_OPER_ACT_BNK">"c984"</definedName>
    <definedName name="IQ_OTHER_OPER_ACT_BR">"c985"</definedName>
    <definedName name="IQ_OTHER_OPER_ACT_FIN">"c986"</definedName>
    <definedName name="IQ_OTHER_OPER_ACT_INS">"c987"</definedName>
    <definedName name="IQ_OTHER_OPER_ACT_RE">"c6255"</definedName>
    <definedName name="IQ_OTHER_OPER_ACT_REIT">"c988"</definedName>
    <definedName name="IQ_OTHER_OPER_ACT_UTI">"c989"</definedName>
    <definedName name="IQ_OTHER_OPER_BR">"c990"</definedName>
    <definedName name="IQ_OTHER_OPER_FIN">"c991"</definedName>
    <definedName name="IQ_OTHER_OPER_INS">"c992"</definedName>
    <definedName name="IQ_OTHER_OPER_RE">"c6256"</definedName>
    <definedName name="IQ_OTHER_OPER_REIT">"c993"</definedName>
    <definedName name="IQ_OTHER_OPER_SUPPL_BR">"c994"</definedName>
    <definedName name="IQ_OTHER_OPER_SUPPL_FIN">"c995"</definedName>
    <definedName name="IQ_OTHER_OPER_SUPPL_INS">"c996"</definedName>
    <definedName name="IQ_OTHER_OPER_SUPPL_RE">"c6257"</definedName>
    <definedName name="IQ_OTHER_OPER_SUPPL_REIT">"c997"</definedName>
    <definedName name="IQ_OTHER_OPER_SUPPL_UTI">"c998"</definedName>
    <definedName name="IQ_OTHER_OPER_TOT_BNK">"c999"</definedName>
    <definedName name="IQ_OTHER_OPER_TOT_BR">"c1000"</definedName>
    <definedName name="IQ_OTHER_OPER_TOT_FIN">"c1001"</definedName>
    <definedName name="IQ_OTHER_OPER_TOT_INS">"c1002"</definedName>
    <definedName name="IQ_OTHER_OPER_TOT_RE">"c6258"</definedName>
    <definedName name="IQ_OTHER_OPER_TOT_REIT">"c1003"</definedName>
    <definedName name="IQ_OTHER_OPER_TOT_UTI">"c1004"</definedName>
    <definedName name="IQ_OTHER_OPER_UTI">"c1005"</definedName>
    <definedName name="IQ_OTHER_OPTIONS_BEG_OS">"c2686"</definedName>
    <definedName name="IQ_OTHER_OPTIONS_CANCELLED">"c2689"</definedName>
    <definedName name="IQ_OTHER_OPTIONS_END_OS">"c2690"</definedName>
    <definedName name="IQ_OTHER_OPTIONS_EXERCISABLE_END_OS">"c5814"</definedName>
    <definedName name="IQ_OTHER_OPTIONS_EXERCISED">"c2688"</definedName>
    <definedName name="IQ_OTHER_OPTIONS_GRANTED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>"c2691"</definedName>
    <definedName name="IQ_OTHER_OUTSTANDING_BS_DATE">"c1972"</definedName>
    <definedName name="IQ_OTHER_OUTSTANDING_FILING_DATE">"c1974"</definedName>
    <definedName name="IQ_OTHER_PC_WRITTEN">"c1006"</definedName>
    <definedName name="IQ_OTHER_RE_OWNED_FDIC">"c6330"</definedName>
    <definedName name="IQ_OTHER_REAL_ESTATE">"c1007"</definedName>
    <definedName name="IQ_OTHER_RECEIV">"c1008"</definedName>
    <definedName name="IQ_OTHER_RECEIV_INS">"c1009"</definedName>
    <definedName name="IQ_OTHER_REV">"c1010"</definedName>
    <definedName name="IQ_OTHER_REV_BR">"c1011"</definedName>
    <definedName name="IQ_OTHER_REV_FIN">"c1012"</definedName>
    <definedName name="IQ_OTHER_REV_INS">"c1013"</definedName>
    <definedName name="IQ_OTHER_REV_RE">"c6259"</definedName>
    <definedName name="IQ_OTHER_REV_REIT">"c1014"</definedName>
    <definedName name="IQ_OTHER_REV_SUPPL">"c1015"</definedName>
    <definedName name="IQ_OTHER_REV_SUPPL_BR">"c1016"</definedName>
    <definedName name="IQ_OTHER_REV_SUPPL_FIN">"c1017"</definedName>
    <definedName name="IQ_OTHER_REV_SUPPL_INS">"c1018"</definedName>
    <definedName name="IQ_OTHER_REV_SUPPL_RE">"c6260"</definedName>
    <definedName name="IQ_OTHER_REV_SUPPL_REIT">"c1019"</definedName>
    <definedName name="IQ_OTHER_REV_SUPPL_UTI">"c1020"</definedName>
    <definedName name="IQ_OTHER_REV_UTI">"c1021"</definedName>
    <definedName name="IQ_OTHER_REVENUE">"c1410"</definedName>
    <definedName name="IQ_OTHER_SAVINGS_DEPOSITS_FDIC">"c6554"</definedName>
    <definedName name="IQ_OTHER_STRIKE_PRICE_GRANTED">"c2692"</definedName>
    <definedName name="IQ_OTHER_TRANSACTIONS_FDIC">"c6504"</definedName>
    <definedName name="IQ_OTHER_UNDRAWN">"c2522"</definedName>
    <definedName name="IQ_OTHER_UNUSED_COMMITMENTS_FDIC">"c6530"</definedName>
    <definedName name="IQ_OTHER_UNUSUAL">"c1488"</definedName>
    <definedName name="IQ_OTHER_UNUSUAL_BNK">"c1560"</definedName>
    <definedName name="IQ_OTHER_UNUSUAL_BR">"c1561"</definedName>
    <definedName name="IQ_OTHER_UNUSUAL_FIN">"c1562"</definedName>
    <definedName name="IQ_OTHER_UNUSUAL_INS">"c1563"</definedName>
    <definedName name="IQ_OTHER_UNUSUAL_RE">"c6282"</definedName>
    <definedName name="IQ_OTHER_UNUSUAL_REIT">"c1564"</definedName>
    <definedName name="IQ_OTHER_UNUSUAL_SUPPL">"c1494"</definedName>
    <definedName name="IQ_OTHER_UNUSUAL_SUPPL_BNK">"c1495"</definedName>
    <definedName name="IQ_OTHER_UNUSUAL_SUPPL_BR">"c1496"</definedName>
    <definedName name="IQ_OTHER_UNUSUAL_SUPPL_FIN">"c1497"</definedName>
    <definedName name="IQ_OTHER_UNUSUAL_SUPPL_INS">"c1498"</definedName>
    <definedName name="IQ_OTHER_UNUSUAL_SUPPL_RE">"c6281"</definedName>
    <definedName name="IQ_OTHER_UNUSUAL_SUPPL_REIT">"c1499"</definedName>
    <definedName name="IQ_OTHER_UNUSUAL_SUPPL_UTI">"c1500"</definedName>
    <definedName name="IQ_OTHER_UNUSUAL_UTI">"c1565"</definedName>
    <definedName name="IQ_OTHER_WARRANTS_BEG_OS">"c2712"</definedName>
    <definedName name="IQ_OTHER_WARRANTS_CANCELLED">"c2715"</definedName>
    <definedName name="IQ_OTHER_WARRANTS_END_OS">"c2716"</definedName>
    <definedName name="IQ_OTHER_WARRANTS_EXERCISED">"c2714"</definedName>
    <definedName name="IQ_OTHER_WARRANTS_ISSUED">"c2713"</definedName>
    <definedName name="IQ_OTHER_WARRANTS_STRIKE_PRICE_ISSUED">"c2718"</definedName>
    <definedName name="IQ_OTHER_WARRANTS_STRIKE_PRICE_OS">"c2717"</definedName>
    <definedName name="IQ_OUTSTANDING_BS_DATE">"c2128"</definedName>
    <definedName name="IQ_OUTSTANDING_FILING_DATE">"c2127"</definedName>
    <definedName name="IQ_OVER_FIFETEEN_YEAR_MORTGAGE_PASS_THROUGHS_FDIC">"c6416"</definedName>
    <definedName name="IQ_OVER_FIFTEEN_YEAR_FIXED_AND_FLOATING_RATE_FDIC">"c6424"</definedName>
    <definedName name="IQ_OVER_THREE_YEARS_FDIC">"c6418"</definedName>
    <definedName name="IQ_OWNERSHIP">"c2160"</definedName>
    <definedName name="IQ_PART_TIME">"c1024"</definedName>
    <definedName name="IQ_PARTICIPATION_POOLS_RESIDENTIAL_MORTGAGES_FDIC">"c6403"</definedName>
    <definedName name="IQ_PAST_DUE_30_1_4_FAMILY_LOANS_FDIC">"c6693"</definedName>
    <definedName name="IQ_PAST_DUE_30_AUTO_LOANS_FDIC">"c6687"</definedName>
    <definedName name="IQ_PAST_DUE_30_CL_LOANS_FDIC">"c6688"</definedName>
    <definedName name="IQ_PAST_DUE_30_CREDIT_CARDS_RECEIVABLES_FDIC">"c6690"</definedName>
    <definedName name="IQ_PAST_DUE_30_HOME_EQUITY_LINES_FDIC">"c6691"</definedName>
    <definedName name="IQ_PAST_DUE_30_OTHER_CONSUMER_LOANS_FDIC">"c6689"</definedName>
    <definedName name="IQ_PAST_DUE_30_OTHER_LOANS_FDIC">"c6692"</definedName>
    <definedName name="IQ_PAST_DUE_90_1_4_FAMILY_LOANS_FDIC">"c6700"</definedName>
    <definedName name="IQ_PAST_DUE_90_AUTO_LOANS_FDIC">"c6694"</definedName>
    <definedName name="IQ_PAST_DUE_90_CL_LOANS_FDIC">"c6695"</definedName>
    <definedName name="IQ_PAST_DUE_90_CREDIT_CARDS_RECEIVABLES_FDIC">"c6697"</definedName>
    <definedName name="IQ_PAST_DUE_90_HOME_EQUITY_LINES_FDIC">"c6698"</definedName>
    <definedName name="IQ_PAST_DUE_90_OTHER_CONSUMER_LOANS_FDIC">"c6696"</definedName>
    <definedName name="IQ_PAST_DUE_90_OTHER_LOANS_FDIC">"c6699"</definedName>
    <definedName name="IQ_PAY_ACCRUED">"c1457"</definedName>
    <definedName name="IQ_PAYOUT_RATIO">"c1900"</definedName>
    <definedName name="IQ_PBV">"c1025"</definedName>
    <definedName name="IQ_PBV_AVG">"c1026"</definedName>
    <definedName name="IQ_PC_EARNED">"c2749"</definedName>
    <definedName name="IQ_PC_GAAP_COMBINED_RATIO">"c2781"</definedName>
    <definedName name="IQ_PC_GAAP_COMBINED_RATIO_EXCL_CL">"c2782"</definedName>
    <definedName name="IQ_PC_GAAP_EXPENSE_RATIO">"c2780"</definedName>
    <definedName name="IQ_PC_GAAP_LOSS">"c2779"</definedName>
    <definedName name="IQ_PC_POLICY_BENEFITS_EXP">"c2790"</definedName>
    <definedName name="IQ_PC_STAT_COMBINED_RATIO">"c2778"</definedName>
    <definedName name="IQ_PC_STAT_COMBINED_RATIO_EXCL_DIV">"c2777"</definedName>
    <definedName name="IQ_PC_STAT_DIVIDEND_RATIO">"c2776"</definedName>
    <definedName name="IQ_PC_STAT_EXPENSE_RATIO">"c2775"</definedName>
    <definedName name="IQ_PC_STAT_LOSS_RATIO">"c2774"</definedName>
    <definedName name="IQ_PC_STATUTORY_SURPLUS">"c2770"</definedName>
    <definedName name="IQ_PC_WRITTEN">"c1027"</definedName>
    <definedName name="IQ_PE_EXCL">"c1028"</definedName>
    <definedName name="IQ_PE_EXCL_AVG">"c1029"</definedName>
    <definedName name="IQ_PE_EXCL_FWD">"c1030"</definedName>
    <definedName name="IQ_PE_EXCL_FWD_REUT">"c4049"</definedName>
    <definedName name="IQ_PE_NORMALIZED">"c2207"</definedName>
    <definedName name="IQ_PE_RATIO">"c1610"</definedName>
    <definedName name="IQ_PEG_FWD">"c1863"</definedName>
    <definedName name="IQ_PEG_FWD_REUT">"c4052"</definedName>
    <definedName name="IQ_PENSION">"c1031"</definedName>
    <definedName name="IQ_PENSION_ACCRUED_LIAB">"c3134"</definedName>
    <definedName name="IQ_PENSION_ACCRUED_LIAB_DOM">"c3132"</definedName>
    <definedName name="IQ_PENSION_ACCRUED_LIAB_FOREIGN">"c3133"</definedName>
    <definedName name="IQ_PENSION_ACCUM_OTHER_CI">"c3140"</definedName>
    <definedName name="IQ_PENSION_ACCUM_OTHER_CI_DOM">"c3138"</definedName>
    <definedName name="IQ_PENSION_ACCUM_OTHER_CI_FOREIGN">"c3139"</definedName>
    <definedName name="IQ_PENSION_ACCUMULATED_OBLIGATION">"c3570"</definedName>
    <definedName name="IQ_PENSION_ACCUMULATED_OBLIGATION_DOMESTIC">"c3568"</definedName>
    <definedName name="IQ_PENSION_ACCUMULATED_OBLIGATION_FOREIGN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>"c3182"</definedName>
    <definedName name="IQ_PENSION_ASSETS_ACQ">"c3173"</definedName>
    <definedName name="IQ_PENSION_ASSETS_ACQ_DOM">"c3171"</definedName>
    <definedName name="IQ_PENSION_ASSETS_ACQ_FOREIGN">"c3172"</definedName>
    <definedName name="IQ_PENSION_ASSETS_ACTUAL_RETURN">"c3158"</definedName>
    <definedName name="IQ_PENSION_ASSETS_ACTUAL_RETURN_DOM">"c3156"</definedName>
    <definedName name="IQ_PENSION_ASSETS_ACTUAL_RETURN_FOREIGN">"c3157"</definedName>
    <definedName name="IQ_PENSION_ASSETS_BEG">"c3155"</definedName>
    <definedName name="IQ_PENSION_ASSETS_BEG_DOM">"c3153"</definedName>
    <definedName name="IQ_PENSION_ASSETS_BEG_FOREIGN">"c3154"</definedName>
    <definedName name="IQ_PENSION_ASSETS_BENEFITS_PAID">"c3167"</definedName>
    <definedName name="IQ_PENSION_ASSETS_BENEFITS_PAID_DOM">"c3165"</definedName>
    <definedName name="IQ_PENSION_ASSETS_BENEFITS_PAID_FOREIGN">"c3166"</definedName>
    <definedName name="IQ_PENSION_ASSETS_CURTAIL">"c3176"</definedName>
    <definedName name="IQ_PENSION_ASSETS_CURTAIL_DOM">"c3174"</definedName>
    <definedName name="IQ_PENSION_ASSETS_CURTAIL_FOREIGN">"c3175"</definedName>
    <definedName name="IQ_PENSION_ASSETS_DOM">"c3180"</definedName>
    <definedName name="IQ_PENSION_ASSETS_EMPLOYER_CONTRIBUTIONS">"c3161"</definedName>
    <definedName name="IQ_PENSION_ASSETS_EMPLOYER_CONTRIBUTIONS_DOM">"c3159"</definedName>
    <definedName name="IQ_PENSION_ASSETS_EMPLOYER_CONTRIBUTIONS_FOREIGN">"c3160"</definedName>
    <definedName name="IQ_PENSION_ASSETS_FOREIGN">"c3181"</definedName>
    <definedName name="IQ_PENSION_ASSETS_FX_ADJ">"c3170"</definedName>
    <definedName name="IQ_PENSION_ASSETS_FX_ADJ_DOM">"c3168"</definedName>
    <definedName name="IQ_PENSION_ASSETS_FX_ADJ_FOREIGN">"c3169"</definedName>
    <definedName name="IQ_PENSION_ASSETS_OTHER_PLAN_ADJ">"c3179"</definedName>
    <definedName name="IQ_PENSION_ASSETS_OTHER_PLAN_ADJ_DOM">"c3177"</definedName>
    <definedName name="IQ_PENSION_ASSETS_OTHER_PLAN_ADJ_FOREIGN">"c3178"</definedName>
    <definedName name="IQ_PENSION_ASSETS_PARTICIP_CONTRIBUTIONS">"c3164"</definedName>
    <definedName name="IQ_PENSION_ASSETS_PARTICIP_CONTRIBUTIONS_DOM">"c3162"</definedName>
    <definedName name="IQ_PENSION_ASSETS_PARTICIP_CONTRIBUTIONS_FOREIGN">"c3163"</definedName>
    <definedName name="IQ_PENSION_BENEFIT_INFO_DATE">"c3230"</definedName>
    <definedName name="IQ_PENSION_BENEFIT_INFO_DATE_DOM">"c3228"</definedName>
    <definedName name="IQ_PENSION_BENEFIT_INFO_DATE_FOREIGN">"c3229"</definedName>
    <definedName name="IQ_PENSION_BREAKDOWN_EQ">"c3101"</definedName>
    <definedName name="IQ_PENSION_BREAKDOWN_EQ_DOM">"c3099"</definedName>
    <definedName name="IQ_PENSION_BREAKDOWN_EQ_FOREIGN">"c3100"</definedName>
    <definedName name="IQ_PENSION_BREAKDOWN_FI">"c3104"</definedName>
    <definedName name="IQ_PENSION_BREAKDOWN_FI_DOM">"c3102"</definedName>
    <definedName name="IQ_PENSION_BREAKDOWN_FI_FOREIGN">"c3103"</definedName>
    <definedName name="IQ_PENSION_BREAKDOWN_OTHER">"c3110"</definedName>
    <definedName name="IQ_PENSION_BREAKDOWN_OTHER_DOM">"c3108"</definedName>
    <definedName name="IQ_PENSION_BREAKDOWN_OTHER_FOREIGN">"c3109"</definedName>
    <definedName name="IQ_PENSION_BREAKDOWN_PCT_EQ">"c3089"</definedName>
    <definedName name="IQ_PENSION_BREAKDOWN_PCT_EQ_DOM">"c3087"</definedName>
    <definedName name="IQ_PENSION_BREAKDOWN_PCT_EQ_FOREIGN">"c3088"</definedName>
    <definedName name="IQ_PENSION_BREAKDOWN_PCT_FI">"c3092"</definedName>
    <definedName name="IQ_PENSION_BREAKDOWN_PCT_FI_DOM">"c3090"</definedName>
    <definedName name="IQ_PENSION_BREAKDOWN_PCT_FI_FOREIGN">"c3091"</definedName>
    <definedName name="IQ_PENSION_BREAKDOWN_PCT_OTHER">"c3098"</definedName>
    <definedName name="IQ_PENSION_BREAKDOWN_PCT_OTHER_DOM">"c3096"</definedName>
    <definedName name="IQ_PENSION_BREAKDOWN_PCT_OTHER_FOREIGN">"c3097"</definedName>
    <definedName name="IQ_PENSION_BREAKDOWN_PCT_RE">"c3095"</definedName>
    <definedName name="IQ_PENSION_BREAKDOWN_PCT_RE_DOM">"c3093"</definedName>
    <definedName name="IQ_PENSION_BREAKDOWN_PCT_RE_FOREIGN">"c3094"</definedName>
    <definedName name="IQ_PENSION_BREAKDOWN_RE">"c3107"</definedName>
    <definedName name="IQ_PENSION_BREAKDOWN_RE_DOM">"c3105"</definedName>
    <definedName name="IQ_PENSION_BREAKDOWN_RE_FOREIGN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>"c3559"</definedName>
    <definedName name="IQ_PENSION_DISC_RATE_MAX">"c3236"</definedName>
    <definedName name="IQ_PENSION_DISC_RATE_MAX_DOM">"c3234"</definedName>
    <definedName name="IQ_PENSION_DISC_RATE_MAX_FOREIGN">"c3235"</definedName>
    <definedName name="IQ_PENSION_DISC_RATE_MIN">"c3233"</definedName>
    <definedName name="IQ_PENSION_DISC_RATE_MIN_DOM">"c3231"</definedName>
    <definedName name="IQ_PENSION_DISC_RATE_MIN_FOREIGN">"c3232"</definedName>
    <definedName name="IQ_PENSION_DISCOUNT_RATE_DOMESTIC">"c3573"</definedName>
    <definedName name="IQ_PENSION_DISCOUNT_RATE_FOREIGN">"c3574"</definedName>
    <definedName name="IQ_PENSION_EST_BENEFIT_1YR">"c3113"</definedName>
    <definedName name="IQ_PENSION_EST_BENEFIT_1YR_DOM">"c3111"</definedName>
    <definedName name="IQ_PENSION_EST_BENEFIT_1YR_FOREIGN">"c3112"</definedName>
    <definedName name="IQ_PENSION_EST_BENEFIT_2YR">"c3116"</definedName>
    <definedName name="IQ_PENSION_EST_BENEFIT_2YR_DOM">"c3114"</definedName>
    <definedName name="IQ_PENSION_EST_BENEFIT_2YR_FOREIGN">"c3115"</definedName>
    <definedName name="IQ_PENSION_EST_BENEFIT_3YR">"c3119"</definedName>
    <definedName name="IQ_PENSION_EST_BENEFIT_3YR_DOM">"c3117"</definedName>
    <definedName name="IQ_PENSION_EST_BENEFIT_3YR_FOREIGN">"c3118"</definedName>
    <definedName name="IQ_PENSION_EST_BENEFIT_4YR">"c3122"</definedName>
    <definedName name="IQ_PENSION_EST_BENEFIT_4YR_DOM">"c3120"</definedName>
    <definedName name="IQ_PENSION_EST_BENEFIT_4YR_FOREIGN">"c3121"</definedName>
    <definedName name="IQ_PENSION_EST_BENEFIT_5YR">"c3125"</definedName>
    <definedName name="IQ_PENSION_EST_BENEFIT_5YR_DOM">"c3123"</definedName>
    <definedName name="IQ_PENSION_EST_BENEFIT_5YR_FOREIGN">"c3124"</definedName>
    <definedName name="IQ_PENSION_EST_BENEFIT_AFTER5">"c3128"</definedName>
    <definedName name="IQ_PENSION_EST_BENEFIT_AFTER5_DOM">"c3126"</definedName>
    <definedName name="IQ_PENSION_EST_BENEFIT_AFTER5_FOREIGN">"c3127"</definedName>
    <definedName name="IQ_PENSION_EST_CONTRIBUTIONS_NEXTYR">"c3218"</definedName>
    <definedName name="IQ_PENSION_EST_CONTRIBUTIONS_NEXTYR_DOM">"c3216"</definedName>
    <definedName name="IQ_PENSION_EST_CONTRIBUTIONS_NEXTYR_FOREIGN">"c3217"</definedName>
    <definedName name="IQ_PENSION_EXP_RATE_RETURN_MAX">"c3248"</definedName>
    <definedName name="IQ_PENSION_EXP_RATE_RETURN_MAX_DOM">"c3246"</definedName>
    <definedName name="IQ_PENSION_EXP_RATE_RETURN_MAX_FOREIGN">"c3247"</definedName>
    <definedName name="IQ_PENSION_EXP_RATE_RETURN_MIN">"c3245"</definedName>
    <definedName name="IQ_PENSION_EXP_RATE_RETURN_MIN_DOM">"c3243"</definedName>
    <definedName name="IQ_PENSION_EXP_RATE_RETURN_MIN_FOREIGN">"c3244"</definedName>
    <definedName name="IQ_PENSION_EXP_RETURN_DOMESTIC">"c3571"</definedName>
    <definedName name="IQ_PENSION_EXP_RETURN_FOREIGN">"c3572"</definedName>
    <definedName name="IQ_PENSION_INTAN_ASSETS">"c3137"</definedName>
    <definedName name="IQ_PENSION_INTAN_ASSETS_DOM">"c3135"</definedName>
    <definedName name="IQ_PENSION_INTAN_ASSETS_FOREIGN">"c3136"</definedName>
    <definedName name="IQ_PENSION_INTEREST_COST">"c3582"</definedName>
    <definedName name="IQ_PENSION_INTEREST_COST_DOM">"c3580"</definedName>
    <definedName name="IQ_PENSION_INTEREST_COST_FOREIGN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>"c3152"</definedName>
    <definedName name="IQ_PENSION_NET_ASSET_RECOG_DOM">"c3150"</definedName>
    <definedName name="IQ_PENSION_NET_ASSET_RECOG_FOREIGN">"c3151"</definedName>
    <definedName name="IQ_PENSION_OBLIGATION_ACQ">"c3206"</definedName>
    <definedName name="IQ_PENSION_OBLIGATION_ACQ_DOM">"c3204"</definedName>
    <definedName name="IQ_PENSION_OBLIGATION_ACQ_FOREIGN">"c3205"</definedName>
    <definedName name="IQ_PENSION_OBLIGATION_ACTUARIAL_GAIN_LOSS">"c3197"</definedName>
    <definedName name="IQ_PENSION_OBLIGATION_ACTUARIAL_GAIN_LOSS_DOM">"c3195"</definedName>
    <definedName name="IQ_PENSION_OBLIGATION_ACTUARIAL_GAIN_LOSS_FOREIGN">"c3196"</definedName>
    <definedName name="IQ_PENSION_OBLIGATION_BEG">"c3185"</definedName>
    <definedName name="IQ_PENSION_OBLIGATION_BEG_DOM">"c3183"</definedName>
    <definedName name="IQ_PENSION_OBLIGATION_BEG_FOREIGN">"c3184"</definedName>
    <definedName name="IQ_PENSION_OBLIGATION_CURTAIL">"c3209"</definedName>
    <definedName name="IQ_PENSION_OBLIGATION_CURTAIL_DOM">"c3207"</definedName>
    <definedName name="IQ_PENSION_OBLIGATION_CURTAIL_FOREIGN">"c3208"</definedName>
    <definedName name="IQ_PENSION_OBLIGATION_EMPLOYEE_CONTRIBUTIONS">"c3194"</definedName>
    <definedName name="IQ_PENSION_OBLIGATION_EMPLOYEE_CONTRIBUTIONS_DOM">"c3192"</definedName>
    <definedName name="IQ_PENSION_OBLIGATION_EMPLOYEE_CONTRIBUTIONS_FOREIGN">"c3193"</definedName>
    <definedName name="IQ_PENSION_OBLIGATION_FX_ADJ">"c3203"</definedName>
    <definedName name="IQ_PENSION_OBLIGATION_FX_ADJ_DOM">"c3201"</definedName>
    <definedName name="IQ_PENSION_OBLIGATION_FX_ADJ_FOREIGN">"c3202"</definedName>
    <definedName name="IQ_PENSION_OBLIGATION_INTEREST_COST">"c3191"</definedName>
    <definedName name="IQ_PENSION_OBLIGATION_INTEREST_COST_DOM">"c3189"</definedName>
    <definedName name="IQ_PENSION_OBLIGATION_INTEREST_COST_FOREIGN">"c3190"</definedName>
    <definedName name="IQ_PENSION_OBLIGATION_OTHER_COST">"c3555"</definedName>
    <definedName name="IQ_PENSION_OBLIGATION_OTHER_COST_DOM">"c3553"</definedName>
    <definedName name="IQ_PENSION_OBLIGATION_OTHER_COST_FOREIGN">"c3554"</definedName>
    <definedName name="IQ_PENSION_OBLIGATION_OTHER_PLAN_ADJ">"c3212"</definedName>
    <definedName name="IQ_PENSION_OBLIGATION_OTHER_PLAN_ADJ_DOM">"c3210"</definedName>
    <definedName name="IQ_PENSION_OBLIGATION_OTHER_PLAN_ADJ_FOREIGN">"c3211"</definedName>
    <definedName name="IQ_PENSION_OBLIGATION_PAID">"c3200"</definedName>
    <definedName name="IQ_PENSION_OBLIGATION_PAID_DOM">"c3198"</definedName>
    <definedName name="IQ_PENSION_OBLIGATION_PAID_FOREIGN">"c3199"</definedName>
    <definedName name="IQ_PENSION_OBLIGATION_PROJECTED">"c3215"</definedName>
    <definedName name="IQ_PENSION_OBLIGATION_PROJECTED_DOM">"c3213"</definedName>
    <definedName name="IQ_PENSION_OBLIGATION_PROJECTED_FOREIGN">"c3214"</definedName>
    <definedName name="IQ_PENSION_OBLIGATION_ROA">"c3552"</definedName>
    <definedName name="IQ_PENSION_OBLIGATION_ROA_DOM">"c3550"</definedName>
    <definedName name="IQ_PENSION_OBLIGATION_ROA_FOREIGN">"c3551"</definedName>
    <definedName name="IQ_PENSION_OBLIGATION_SERVICE_COST">"c3188"</definedName>
    <definedName name="IQ_PENSION_OBLIGATION_SERVICE_COST_DOM">"c3186"</definedName>
    <definedName name="IQ_PENSION_OBLIGATION_SERVICE_COST_FOREIGN">"c3187"</definedName>
    <definedName name="IQ_PENSION_OBLIGATION_TOTAL_COST">"c3558"</definedName>
    <definedName name="IQ_PENSION_OBLIGATION_TOTAL_COST_DOM">"c3556"</definedName>
    <definedName name="IQ_PENSION_OBLIGATION_TOTAL_COST_FOREIGN">"c3557"</definedName>
    <definedName name="IQ_PENSION_OTHER">"c3143"</definedName>
    <definedName name="IQ_PENSION_OTHER_ADJ">"c3149"</definedName>
    <definedName name="IQ_PENSION_OTHER_ADJ_DOM">"c3147"</definedName>
    <definedName name="IQ_PENSION_OTHER_ADJ_FOREIGN">"c3148"</definedName>
    <definedName name="IQ_PENSION_OTHER_DOM">"c3141"</definedName>
    <definedName name="IQ_PENSION_OTHER_FOREIGN">"c3142"</definedName>
    <definedName name="IQ_PENSION_PBO_ASSUMED_RATE_RET_MAX">"c3254"</definedName>
    <definedName name="IQ_PENSION_PBO_ASSUMED_RATE_RET_MAX_DOM">"c3252"</definedName>
    <definedName name="IQ_PENSION_PBO_ASSUMED_RATE_RET_MAX_FOREIGN">"c3253"</definedName>
    <definedName name="IQ_PENSION_PBO_ASSUMED_RATE_RET_MIN">"c3251"</definedName>
    <definedName name="IQ_PENSION_PBO_ASSUMED_RATE_RET_MIN_DOM">"c3249"</definedName>
    <definedName name="IQ_PENSION_PBO_ASSUMED_RATE_RET_MIN_FOREIGN">"c3250"</definedName>
    <definedName name="IQ_PENSION_PBO_RATE_COMP_INCREASE_MAX">"c3260"</definedName>
    <definedName name="IQ_PENSION_PBO_RATE_COMP_INCREASE_MAX_DOM">"c3258"</definedName>
    <definedName name="IQ_PENSION_PBO_RATE_COMP_INCREASE_MAX_FOREIGN">"c3259"</definedName>
    <definedName name="IQ_PENSION_PBO_RATE_COMP_INCREASE_MIN">"c3257"</definedName>
    <definedName name="IQ_PENSION_PBO_RATE_COMP_INCREASE_MIN_DOM">"c3255"</definedName>
    <definedName name="IQ_PENSION_PBO_RATE_COMP_INCREASE_MIN_FOREIGN">"c3256"</definedName>
    <definedName name="IQ_PENSION_PREPAID_COST">"c3131"</definedName>
    <definedName name="IQ_PENSION_PREPAID_COST_DOM">"c3129"</definedName>
    <definedName name="IQ_PENSION_PREPAID_COST_FOREIGN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>"c3566"</definedName>
    <definedName name="IQ_PENSION_PROJECTED_OBLIGATION_DOMESTIC">"c3564"</definedName>
    <definedName name="IQ_PENSION_PROJECTED_OBLIGATION_FOREIGN">"c3565"</definedName>
    <definedName name="IQ_PENSION_QUART_ADDL_CONTRIBUTIONS_EXP">"c3224"</definedName>
    <definedName name="IQ_PENSION_QUART_ADDL_CONTRIBUTIONS_EXP_DOM">"c3222"</definedName>
    <definedName name="IQ_PENSION_QUART_ADDL_CONTRIBUTIONS_EXP_FOREIGN">"c3223"</definedName>
    <definedName name="IQ_PENSION_QUART_EMPLOYER_CONTRIBUTIONS">"c3221"</definedName>
    <definedName name="IQ_PENSION_QUART_EMPLOYER_CONTRIBUTIONS_DOM">"c3219"</definedName>
    <definedName name="IQ_PENSION_QUART_EMPLOYER_CONTRIBUTIONS_FOREIGN">"c3220"</definedName>
    <definedName name="IQ_PENSION_RATE_COMP_GROWTH_DOMESTIC">"c3575"</definedName>
    <definedName name="IQ_PENSION_RATE_COMP_GROWTH_FOREIGN">"c3576"</definedName>
    <definedName name="IQ_PENSION_RATE_COMP_INCREASE_MAX">"c3242"</definedName>
    <definedName name="IQ_PENSION_RATE_COMP_INCREASE_MAX_DOM">"c3240"</definedName>
    <definedName name="IQ_PENSION_RATE_COMP_INCREASE_MAX_FOREIGN">"c3241"</definedName>
    <definedName name="IQ_PENSION_RATE_COMP_INCREASE_MIN">"c3239"</definedName>
    <definedName name="IQ_PENSION_RATE_COMP_INCREASE_MIN_DOM">"c3237"</definedName>
    <definedName name="IQ_PENSION_RATE_COMP_INCREASE_MIN_FOREIGN">"c3238"</definedName>
    <definedName name="IQ_PENSION_SERVICE_COST">"c3579"</definedName>
    <definedName name="IQ_PENSION_SERVICE_COST_DOM">"c3577"</definedName>
    <definedName name="IQ_PENSION_SERVICE_COST_FOREIGN">"c3578"</definedName>
    <definedName name="IQ_PENSION_TOTAL_ASSETS">"c3563"</definedName>
    <definedName name="IQ_PENSION_TOTAL_ASSETS_DOMESTIC">"c3561"</definedName>
    <definedName name="IQ_PENSION_TOTAL_ASSETS_FOREIGN">"c3562"</definedName>
    <definedName name="IQ_PENSION_TOTAL_EXP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>"c3227"</definedName>
    <definedName name="IQ_PENSION_UNFUNDED_ADDL_MIN_LIAB_DOM">"c3225"</definedName>
    <definedName name="IQ_PENSION_UNFUNDED_ADDL_MIN_LIAB_FOREIGN">"c3226"</definedName>
    <definedName name="IQ_PENSION_UNRECOG_PRIOR">"c3146"</definedName>
    <definedName name="IQ_PENSION_UNRECOG_PRIOR_DOM">"c3144"</definedName>
    <definedName name="IQ_PENSION_UNRECOG_PRIOR_FOREIGN">"c3145"</definedName>
    <definedName name="IQ_PENSION_UV_LIAB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CENT_INSURED_FDIC">"c6374"</definedName>
    <definedName name="IQ_PERIODDATE">"c1414"</definedName>
    <definedName name="IQ_PERIODDATE_BS">"c1032"</definedName>
    <definedName name="IQ_PERIODDATE_CF">"c1033"</definedName>
    <definedName name="IQ_PERIODDATE_IS">"c1034"</definedName>
    <definedName name="IQ_PERIODLENGTH_CF">"c1502"</definedName>
    <definedName name="IQ_PERIODLENGTH_IS">"c1503"</definedName>
    <definedName name="IQ_PERTYPE">"c1611"</definedName>
    <definedName name="IQ_PLEDGED_SECURITIES_FDIC">"c6401"</definedName>
    <definedName name="IQ_PLL">"c2114"</definedName>
    <definedName name="IQ_PMT_FREQ">"c2236"</definedName>
    <definedName name="IQ_POISON_PUT_EFFECT_DATE">"c2486"</definedName>
    <definedName name="IQ_POISON_PUT_EXPIRATION_DATE">"c2487"</definedName>
    <definedName name="IQ_POISON_PUT_PRICE">"c2488"</definedName>
    <definedName name="IQ_POLICY_BENEFITS">"c1036"</definedName>
    <definedName name="IQ_POLICY_COST">"c1037"</definedName>
    <definedName name="IQ_POLICY_LIAB">"c1612"</definedName>
    <definedName name="IQ_POLICY_LOANS">"c1038"</definedName>
    <definedName name="IQ_POST_RETIRE_EXP">"c1039"</definedName>
    <definedName name="IQ_POSTPAID_CHURN">"c2121"</definedName>
    <definedName name="IQ_POSTPAID_SUBS">"c2118"</definedName>
    <definedName name="IQ_POTENTIAL_UPSIDE">"c1855"</definedName>
    <definedName name="IQ_PRE_OPEN_COST">"c1040"</definedName>
    <definedName name="IQ_PRE_TAX_ACT_OR_EST">"c2221"</definedName>
    <definedName name="IQ_PRE_TAX_INCOME_FDIC">"c6581"</definedName>
    <definedName name="IQ_PREF_CONVERT">"c1041"</definedName>
    <definedName name="IQ_PREF_DIV_CF">"c1042"</definedName>
    <definedName name="IQ_PREF_DIV_OTHER">"c1043"</definedName>
    <definedName name="IQ_PREF_DIVID">"c1461"</definedName>
    <definedName name="IQ_PREF_EQUITY">"c1044"</definedName>
    <definedName name="IQ_PREF_ISSUED">"c1045"</definedName>
    <definedName name="IQ_PREF_ISSUED_BNK">"c1046"</definedName>
    <definedName name="IQ_PREF_ISSUED_BR">"c1047"</definedName>
    <definedName name="IQ_PREF_ISSUED_FIN">"c1048"</definedName>
    <definedName name="IQ_PREF_ISSUED_INS">"c1049"</definedName>
    <definedName name="IQ_PREF_ISSUED_RE">"c6261"</definedName>
    <definedName name="IQ_PREF_ISSUED_REIT">"c1050"</definedName>
    <definedName name="IQ_PREF_ISSUED_UTI">"c1051"</definedName>
    <definedName name="IQ_PREF_NON_REDEEM">"c1052"</definedName>
    <definedName name="IQ_PREF_OTHER">"c1053"</definedName>
    <definedName name="IQ_PREF_OTHER_BNK">"c1054"</definedName>
    <definedName name="IQ_PREF_OTHER_BR">"c1055"</definedName>
    <definedName name="IQ_PREF_OTHER_FIN">"c1056"</definedName>
    <definedName name="IQ_PREF_OTHER_INS">"c1057"</definedName>
    <definedName name="IQ_PREF_OTHER_RE">"c6262"</definedName>
    <definedName name="IQ_PREF_OTHER_REIT">"c1058"</definedName>
    <definedName name="IQ_PREF_OTHER_UTI">"C6022"</definedName>
    <definedName name="IQ_PREF_REDEEM">"c1059"</definedName>
    <definedName name="IQ_PREF_REP">"c1060"</definedName>
    <definedName name="IQ_PREF_REP_BNK">"c1061"</definedName>
    <definedName name="IQ_PREF_REP_BR">"c1062"</definedName>
    <definedName name="IQ_PREF_REP_FIN">"c1063"</definedName>
    <definedName name="IQ_PREF_REP_INS">"c1064"</definedName>
    <definedName name="IQ_PREF_REP_RE">"c6263"</definedName>
    <definedName name="IQ_PREF_REP_REIT">"c1065"</definedName>
    <definedName name="IQ_PREF_REP_UTI">"c1066"</definedName>
    <definedName name="IQ_PREF_STOCK">"c1416"</definedName>
    <definedName name="IQ_PREF_TOT">"c1415"</definedName>
    <definedName name="IQ_PREFERRED_FDIC">"c6349"</definedName>
    <definedName name="IQ_PREMISES_EQUIPMENT_FDIC">"c6577"</definedName>
    <definedName name="IQ_PREMIUMS_ANNUITY_REV">"c1067"</definedName>
    <definedName name="IQ_PREPAID_CHURN">"c2120"</definedName>
    <definedName name="IQ_PREPAID_EXP">"c1068"</definedName>
    <definedName name="IQ_PREPAID_EXPEN">"c1418"</definedName>
    <definedName name="IQ_PREPAID_SUBS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ETAX_RETURN_ASSETS_FDIC">"c6731"</definedName>
    <definedName name="IQ_PRICE_CFPS_FWD">"c2237"</definedName>
    <definedName name="IQ_PRICE_OVER_BVPS">"c1412"</definedName>
    <definedName name="IQ_PRICE_OVER_LTM_EPS">"c1413"</definedName>
    <definedName name="IQ_PRICE_TARGET">"c82"</definedName>
    <definedName name="IQ_PRICE_TARGET_REUT">"c3631"</definedName>
    <definedName name="IQ_PRICEDATE">"c1069"</definedName>
    <definedName name="IQ_PRICING_DATE">"c1613"</definedName>
    <definedName name="IQ_PRIMARY_INDUSTRY">"c1070"</definedName>
    <definedName name="IQ_PRINCIPAL_AMT">"c2157"</definedName>
    <definedName name="IQ_PRIVATELY_ISSUED_MORTGAGE_BACKED_SECURITIES_FDIC">"c6407"</definedName>
    <definedName name="IQ_PRIVATELY_ISSUED_MORTGAGE_PASS_THROUGHS_FDIC">"c6405"</definedName>
    <definedName name="IQ_PRO_FORMA_BASIC_EPS">"c1614"</definedName>
    <definedName name="IQ_PRO_FORMA_DILUT_EPS">"c1615"</definedName>
    <definedName name="IQ_PRO_FORMA_NET_INC">"c1452"</definedName>
    <definedName name="IQ_PROFESSIONAL">"c1071"</definedName>
    <definedName name="IQ_PROFESSIONAL_TITLE">"c1072"</definedName>
    <definedName name="IQ_PROJECTED_PENSION_OBLIGATION">"c1292"</definedName>
    <definedName name="IQ_PROJECTED_PENSION_OBLIGATION_DOMESTIC">"c2656"</definedName>
    <definedName name="IQ_PROJECTED_PENSION_OBLIGATION_FOREIGN">"c2664"</definedName>
    <definedName name="IQ_PROPERTY_EXP">"c1073"</definedName>
    <definedName name="IQ_PROPERTY_GROSS">"c1379"</definedName>
    <definedName name="IQ_PROPERTY_MGMT_FEE">"c1074"</definedName>
    <definedName name="IQ_PROPERTY_NET">"c1402"</definedName>
    <definedName name="IQ_PROV_BAD_DEBTS">"c1075"</definedName>
    <definedName name="IQ_PROV_BAD_DEBTS_CF">"c1076"</definedName>
    <definedName name="IQ_PROVISION_10YR_ANN_CAGR">"c6135"</definedName>
    <definedName name="IQ_PROVISION_10YR_ANN_GROWTH">"c1077"</definedName>
    <definedName name="IQ_PROVISION_1YR_ANN_GROWTH">"c1078"</definedName>
    <definedName name="IQ_PROVISION_2YR_ANN_CAGR">"c6136"</definedName>
    <definedName name="IQ_PROVISION_2YR_ANN_GROWTH">"c1079"</definedName>
    <definedName name="IQ_PROVISION_3YR_ANN_CAGR">"c6137"</definedName>
    <definedName name="IQ_PROVISION_3YR_ANN_GROWTH">"c1080"</definedName>
    <definedName name="IQ_PROVISION_5YR_ANN_CAGR">"c6138"</definedName>
    <definedName name="IQ_PROVISION_5YR_ANN_GROWTH">"c1081"</definedName>
    <definedName name="IQ_PROVISION_7YR_ANN_CAGR">"c6139"</definedName>
    <definedName name="IQ_PROVISION_7YR_ANN_GROWTH">"c1082"</definedName>
    <definedName name="IQ_PROVISION_CHARGE_OFFS">"c1083"</definedName>
    <definedName name="IQ_PTBV">"c1084"</definedName>
    <definedName name="IQ_PTBV_AVG">"c1085"</definedName>
    <definedName name="IQ_PURCHASE_FOREIGN_CURRENCIES_FDIC">"c6513"</definedName>
    <definedName name="IQ_PURCHASED_OPTION_CONTRACTS_FDIC">"c6510"</definedName>
    <definedName name="IQ_PURCHASED_OPTION_CONTRACTS_FX_RISK_FDIC">"c6515"</definedName>
    <definedName name="IQ_PURCHASED_OPTION_CONTRACTS_NON_FX_IR_FDIC">"c6520"</definedName>
    <definedName name="IQ_PUT_DATE_SCHEDULE">"c2483"</definedName>
    <definedName name="IQ_PUT_NOTIFICATION">"c2485"</definedName>
    <definedName name="IQ_PUT_PRICE_SCHEDULE">"c2484"</definedName>
    <definedName name="IQ_QUICK_RATIO">"c1086"</definedName>
    <definedName name="IQ_RATE_COMP_GROWTH_DOMESTIC">"c1087"</definedName>
    <definedName name="IQ_RATE_COMP_GROWTH_FOREIGN">"c1088"</definedName>
    <definedName name="IQ_RAW_INV">"c1089"</definedName>
    <definedName name="IQ_RC">"c2497"</definedName>
    <definedName name="IQ_RC_PCT">"c2498"</definedName>
    <definedName name="IQ_RD_EXP">"c1090"</definedName>
    <definedName name="IQ_RD_EXP_FN">"c1091"</definedName>
    <definedName name="IQ_RE">"c1092"</definedName>
    <definedName name="IQ_RE_FORECLOSURE_FDIC">"c6332"</definedName>
    <definedName name="IQ_RE_INVEST_FDIC">"c6331"</definedName>
    <definedName name="IQ_RE_LOANS_DOMESTIC_CHARGE_OFFS_FDIC">"c6589"</definedName>
    <definedName name="IQ_RE_LOANS_DOMESTIC_FDIC">"c6309"</definedName>
    <definedName name="IQ_RE_LOANS_DOMESTIC_NET_CHARGE_OFFS_FDIC">"c6627"</definedName>
    <definedName name="IQ_RE_LOANS_DOMESTIC_RECOVERIES_FDIC">"c6608"</definedName>
    <definedName name="IQ_RE_LOANS_FDIC">"c6308"</definedName>
    <definedName name="IQ_RE_LOANS_FOREIGN_CHARGE_OFFS_FDIC">"c6595"</definedName>
    <definedName name="IQ_RE_LOANS_FOREIGN_NET_CHARGE_OFFS_FDIC">"c6633"</definedName>
    <definedName name="IQ_RE_LOANS_FOREIGN_RECOVERIES_FDIC">"c6614"</definedName>
    <definedName name="IQ_REAL_ESTATE">"c1093"</definedName>
    <definedName name="IQ_REAL_ESTATE_ASSETS">"c1094"</definedName>
    <definedName name="IQ_RECOVERIES_1_4_FAMILY_LOANS_FDIC">"c6707"</definedName>
    <definedName name="IQ_RECOVERIES_AUTO_LOANS_FDIC">"c6701"</definedName>
    <definedName name="IQ_RECOVERIES_CL_LOANS_FDIC">"c6702"</definedName>
    <definedName name="IQ_RECOVERIES_CREDIT_CARDS_RECEIVABLES_FDIC">"c6704"</definedName>
    <definedName name="IQ_RECOVERIES_HOME_EQUITY_LINES_FDIC">"c6705"</definedName>
    <definedName name="IQ_RECOVERIES_OTHER_CONSUMER_LOANS_FDIC">"c6703"</definedName>
    <definedName name="IQ_RECOVERIES_OTHER_LOANS_FDIC">"c6706"</definedName>
    <definedName name="IQ_RECURRING_PROFIT_ACT_OR_EST">"c4507"</definedName>
    <definedName name="IQ_RECURRING_PROFIT_SHARE_ACT_OR_EST">"c4508"</definedName>
    <definedName name="IQ_REDEEM_PREF_STOCK">"c1417"</definedName>
    <definedName name="IQ_REF_ENTITY">"c6033"</definedName>
    <definedName name="IQ_REF_ENTITY_CIQID">"c6024"</definedName>
    <definedName name="IQ_REF_ENTITY_TICKER">"c6023"</definedName>
    <definedName name="IQ_REG_ASSETS">"c1095"</definedName>
    <definedName name="IQ_REINSUR_PAY">"c1096"</definedName>
    <definedName name="IQ_REINSUR_PAY_CF">"c1097"</definedName>
    <definedName name="IQ_REINSUR_RECOVER">"c1098"</definedName>
    <definedName name="IQ_REINSUR_RECOVER_CF">"c1099"</definedName>
    <definedName name="IQ_REINSURANCE">"c1100"</definedName>
    <definedName name="IQ_RELATED_PLANS_FDIC">"c6320"</definedName>
    <definedName name="IQ_RENTAL_REV">"c1101"</definedName>
    <definedName name="IQ_RESEARCH_DEV">"c1419"</definedName>
    <definedName name="IQ_RESIDENTIAL_LOANS">"c1102"</definedName>
    <definedName name="IQ_RESTATEMENT_BS">"c1643"</definedName>
    <definedName name="IQ_RESTATEMENT_CF">"c1644"</definedName>
    <definedName name="IQ_RESTATEMENT_IS">"c1642"</definedName>
    <definedName name="IQ_RESTATEMENTS_NET_FDIC">"c6500"</definedName>
    <definedName name="IQ_RESTR_STOCK_COMP">"c3506"</definedName>
    <definedName name="IQ_RESTR_STOCK_COMP_PRETAX">"c3504"</definedName>
    <definedName name="IQ_RESTR_STOCK_COMP_TAX">"c3505"</definedName>
    <definedName name="IQ_RESTRICTED_CASH">"c1103"</definedName>
    <definedName name="IQ_RESTRICTED_CASH_NON_CURRENT">"c6192"</definedName>
    <definedName name="IQ_RESTRICTED_CASH_TOTAL">"c6193"</definedName>
    <definedName name="IQ_RESTRUCTURE">"c1104"</definedName>
    <definedName name="IQ_RESTRUCTURE_BNK">"c1105"</definedName>
    <definedName name="IQ_RESTRUCTURE_BR">"c1106"</definedName>
    <definedName name="IQ_RESTRUCTURE_CF">"c1107"</definedName>
    <definedName name="IQ_RESTRUCTURE_FIN">"c1108"</definedName>
    <definedName name="IQ_RESTRUCTURE_INS">"c1109"</definedName>
    <definedName name="IQ_RESTRUCTURE_RE">"c6264"</definedName>
    <definedName name="IQ_RESTRUCTURE_REIT">"c1110"</definedName>
    <definedName name="IQ_RESTRUCTURE_UTI">"c1111"</definedName>
    <definedName name="IQ_RESTRUCTURED_LOANS">"c1112"</definedName>
    <definedName name="IQ_RESTRUCTURED_LOANS_1_4_RESIDENTIAL_FDIC">"c6378"</definedName>
    <definedName name="IQ_RESTRUCTURED_LOANS_LEASES_FDIC">"c6377"</definedName>
    <definedName name="IQ_RESTRUCTURED_LOANS_NON_1_4_FDIC">"c6379"</definedName>
    <definedName name="IQ_RETAIL_ACQUIRED_FRANCHISE_STORES">"c2895"</definedName>
    <definedName name="IQ_RETAIL_ACQUIRED_OWNED_STORES">"c2903"</definedName>
    <definedName name="IQ_RETAIL_ACQUIRED_STORES">"c2887"</definedName>
    <definedName name="IQ_RETAIL_AVG_STORE_SIZE_GROSS">"c2066"</definedName>
    <definedName name="IQ_RETAIL_AVG_STORE_SIZE_NET">"c2067"</definedName>
    <definedName name="IQ_RETAIL_AVG_WK_SALES">"c2891"</definedName>
    <definedName name="IQ_RETAIL_AVG_WK_SALES_FRANCHISE">"c2899"</definedName>
    <definedName name="IQ_RETAIL_AVG_WK_SALES_OWNED">"c2907"</definedName>
    <definedName name="IQ_RETAIL_CLOSED_FRANCHISE_STORES">"c2896"</definedName>
    <definedName name="IQ_RETAIL_CLOSED_OWNED_STORES">"c2904"</definedName>
    <definedName name="IQ_RETAIL_CLOSED_STORES">"c2063"</definedName>
    <definedName name="IQ_RETAIL_DEPOSITS_FDIC">"c6488"</definedName>
    <definedName name="IQ_RETAIL_FRANCHISE_STORES_BEG">"c2893"</definedName>
    <definedName name="IQ_RETAIL_OPENED_FRANCHISE_STORES">"c2894"</definedName>
    <definedName name="IQ_RETAIL_OPENED_OWNED_STORES">"c2902"</definedName>
    <definedName name="IQ_RETAIL_OPENED_STORES">"c2062"</definedName>
    <definedName name="IQ_RETAIL_OWNED_STORES_BEG">"c2901"</definedName>
    <definedName name="IQ_RETAIL_SALES_SQFT_ALL_GROSS">"c2138"</definedName>
    <definedName name="IQ_RETAIL_SALES_SQFT_ALL_NET">"c2139"</definedName>
    <definedName name="IQ_RETAIL_SALES_SQFT_COMPARABLE_GROSS">"c2136"</definedName>
    <definedName name="IQ_RETAIL_SALES_SQFT_COMPARABLE_NET">"c2137"</definedName>
    <definedName name="IQ_RETAIL_SALES_SQFT_OWNED_GROSS">"c2134"</definedName>
    <definedName name="IQ_RETAIL_SALES_SQFT_OWNED_NET">"c2135"</definedName>
    <definedName name="IQ_RETAIL_SOLD_FRANCHISE_STORES">"c2897"</definedName>
    <definedName name="IQ_RETAIL_SOLD_OWNED_STORES">"c2905"</definedName>
    <definedName name="IQ_RETAIL_SOLD_STORES">"c2889"</definedName>
    <definedName name="IQ_RETAIL_SQ_FOOTAGE">"c2064"</definedName>
    <definedName name="IQ_RETAIL_STORE_SELLING_AREA">"c2065"</definedName>
    <definedName name="IQ_RETAIL_STORES_BEG">"c2885"</definedName>
    <definedName name="IQ_RETAIL_TOTAL_FRANCHISE_STORES">"c2898"</definedName>
    <definedName name="IQ_RETAIL_TOTAL_OWNED_STORES">"c2906"</definedName>
    <definedName name="IQ_RETAIL_TOTAL_STORES">"c2061"</definedName>
    <definedName name="IQ_RETAINED_EARN">"c1420"</definedName>
    <definedName name="IQ_RETAINED_EARNINGS_AVERAGE_EQUITY_FDIC">"c6733"</definedName>
    <definedName name="IQ_RETURN_ASSETS">"c1113"</definedName>
    <definedName name="IQ_RETURN_ASSETS_BANK">"c1114"</definedName>
    <definedName name="IQ_RETURN_ASSETS_BROK">"c1115"</definedName>
    <definedName name="IQ_RETURN_ASSETS_FDIC">"c6730"</definedName>
    <definedName name="IQ_RETURN_ASSETS_FS">"c1116"</definedName>
    <definedName name="IQ_RETURN_CAPITAL">"c1117"</definedName>
    <definedName name="IQ_RETURN_EQUITY">"c1118"</definedName>
    <definedName name="IQ_RETURN_EQUITY_BANK">"c1119"</definedName>
    <definedName name="IQ_RETURN_EQUITY_BROK">"c1120"</definedName>
    <definedName name="IQ_RETURN_EQUITY_FDIC">"c6732"</definedName>
    <definedName name="IQ_RETURN_EQUITY_FS">"c1121"</definedName>
    <definedName name="IQ_RETURN_INVESTMENT">"c1421"</definedName>
    <definedName name="IQ_REV">"c1122"</definedName>
    <definedName name="IQ_REV_BEFORE_LL">"c1123"</definedName>
    <definedName name="IQ_REV_STDDEV_EST">"c1124"</definedName>
    <definedName name="IQ_REV_STDDEV_EST_REUT">"c3639"</definedName>
    <definedName name="IQ_REV_UTI">"c1125"</definedName>
    <definedName name="IQ_REVALUATION_GAINS_FDIC">"c6428"</definedName>
    <definedName name="IQ_REVALUATION_LOSSES_FDIC">"c6429"</definedName>
    <definedName name="IQ_REVENUE">"c1422"</definedName>
    <definedName name="IQ_REVENUE_ACT_OR_EST">"c2214"</definedName>
    <definedName name="IQ_REVENUE_EST">"c1126"</definedName>
    <definedName name="IQ_REVENUE_EST_REUT">"c3634"</definedName>
    <definedName name="IQ_REVENUE_HIGH_EST">"c1127"</definedName>
    <definedName name="IQ_REVENUE_HIGH_EST_REUT">"c3636"</definedName>
    <definedName name="IQ_REVENUE_LOW_EST">"c1128"</definedName>
    <definedName name="IQ_REVENUE_LOW_EST_REUT">"c3637"</definedName>
    <definedName name="IQ_REVENUE_MEDIAN_EST">"c1662"</definedName>
    <definedName name="IQ_REVENUE_MEDIAN_EST_REUT">"c3635"</definedName>
    <definedName name="IQ_REVENUE_NUM_EST">"c1129"</definedName>
    <definedName name="IQ_REVENUE_NUM_EST_REUT">"c3638"</definedName>
    <definedName name="IQ_REVISION_DATE_">39024.6706365741</definedName>
    <definedName name="IQ_RISK_ADJ_BANK_ASSETS">"c2670"</definedName>
    <definedName name="IQ_RISK_WEIGHTED_ASSETS_FDIC">"c6370"</definedName>
    <definedName name="IQ_SALARY">"c1130"</definedName>
    <definedName name="IQ_SALARY_FDIC">"c6576"</definedName>
    <definedName name="IQ_SALE_CONVERSION_RETIREMENT_STOCK_FDIC">"c6661"</definedName>
    <definedName name="IQ_SALE_INTAN_CF">"c1131"</definedName>
    <definedName name="IQ_SALE_INTAN_CF_BNK">"c1132"</definedName>
    <definedName name="IQ_SALE_INTAN_CF_BR">"c1133"</definedName>
    <definedName name="IQ_SALE_INTAN_CF_FIN">"c1134"</definedName>
    <definedName name="IQ_SALE_INTAN_CF_INS">"c1135"</definedName>
    <definedName name="IQ_SALE_INTAN_CF_RE">"c6284"</definedName>
    <definedName name="IQ_SALE_INTAN_CF_REIT">"c1627"</definedName>
    <definedName name="IQ_SALE_INTAN_CF_UTI">"c1136"</definedName>
    <definedName name="IQ_SALE_PPE_CF">"c1137"</definedName>
    <definedName name="IQ_SALE_PPE_CF_BNK">"c1138"</definedName>
    <definedName name="IQ_SALE_PPE_CF_BR">"c1139"</definedName>
    <definedName name="IQ_SALE_PPE_CF_FIN">"c1140"</definedName>
    <definedName name="IQ_SALE_PPE_CF_INS">"c1141"</definedName>
    <definedName name="IQ_SALE_PPE_CF_UTI">"c1142"</definedName>
    <definedName name="IQ_SALE_RE_ASSETS">"c1629"</definedName>
    <definedName name="IQ_SALE_REAL_ESTATE_CF">"c1143"</definedName>
    <definedName name="IQ_SALE_REAL_ESTATE_CF_BNK">"c1144"</definedName>
    <definedName name="IQ_SALE_REAL_ESTATE_CF_BR">"c1145"</definedName>
    <definedName name="IQ_SALE_REAL_ESTATE_CF_FIN">"c1146"</definedName>
    <definedName name="IQ_SALE_REAL_ESTATE_CF_INS">"c1147"</definedName>
    <definedName name="IQ_SALE_REAL_ESTATE_CF_UTI">"c1148"</definedName>
    <definedName name="IQ_SALES_MARKETING">"c2240"</definedName>
    <definedName name="IQ_SAME_STORE">"c1149"</definedName>
    <definedName name="IQ_SAME_STORE_FRANCHISE">"c2900"</definedName>
    <definedName name="IQ_SAME_STORE_OWNED">"c2908"</definedName>
    <definedName name="IQ_SAME_STORE_TOTAL">"c2892"</definedName>
    <definedName name="IQ_SAVING_DEP">"c1150"</definedName>
    <definedName name="IQ_SEC_PURCHASED_RESELL">"c5513"</definedName>
    <definedName name="IQ_SECUR_RECEIV">"c1151"</definedName>
    <definedName name="IQ_SECURED_1_4_FAMILY_RESIDENTIAL_CHARGE_OFFS_FDIC">"c6590"</definedName>
    <definedName name="IQ_SECURED_1_4_FAMILY_RESIDENTIAL_NET_CHARGE_OFFS_FDIC">"c6628"</definedName>
    <definedName name="IQ_SECURED_1_4_FAMILY_RESIDENTIAL_RECOVERIES_FDIC">"c6609"</definedName>
    <definedName name="IQ_SECURED_DEBT">"c2546"</definedName>
    <definedName name="IQ_SECURED_DEBT_PCT">"c2547"</definedName>
    <definedName name="IQ_SECURED_FARMLAND_CHARGE_OFFS_FDIC">"c6593"</definedName>
    <definedName name="IQ_SECURED_FARMLAND_NET_CHARGE_OFFS_FDIC">"c6631"</definedName>
    <definedName name="IQ_SECURED_FARMLAND_RECOVERIES_FDIC">"c6612"</definedName>
    <definedName name="IQ_SECURED_MULTIFAMILY_RESIDENTIAL_CHARGE_OFFS_FDIC">"c6591"</definedName>
    <definedName name="IQ_SECURED_MULTIFAMILY_RESIDENTIAL_NET_CHARGE_OFFS_FDIC">"c6629"</definedName>
    <definedName name="IQ_SECURED_MULTIFAMILY_RESIDENTIAL_RECOVERIES_FDIC">"c6610"</definedName>
    <definedName name="IQ_SECURED_NONFARM_NONRESIDENTIAL_CHARGE_OFFS_FDIC">"c6592"</definedName>
    <definedName name="IQ_SECURED_NONFARM_NONRESIDENTIAL_NET_CHARGE_OFFS_FDIC">"c6630"</definedName>
    <definedName name="IQ_SECURED_NONFARM_NONRESIDENTIAL_RECOVERIES_FDIC">"c6611"</definedName>
    <definedName name="IQ_SECURITIES_GAINS_FDIC">"c6584"</definedName>
    <definedName name="IQ_SECURITIES_ISSUED_STATES_FDIC">"c6300"</definedName>
    <definedName name="IQ_SECURITIES_LENT_FDIC">"c6532"</definedName>
    <definedName name="IQ_SECURITIES_UNDERWRITING_FDIC">"c6529"</definedName>
    <definedName name="IQ_SECURITY_BORROW">"c1152"</definedName>
    <definedName name="IQ_SECURITY_LEVEL">"c2159"</definedName>
    <definedName name="IQ_SECURITY_NOTES">"c2202"</definedName>
    <definedName name="IQ_SECURITY_OWN">"c1153"</definedName>
    <definedName name="IQ_SECURITY_RESELL">"c1154"</definedName>
    <definedName name="IQ_SECURITY_TYPE">"c2158"</definedName>
    <definedName name="IQ_SEPARATE_ACCT_ASSETS">"c1155"</definedName>
    <definedName name="IQ_SEPARATE_ACCT_LIAB">"c1156"</definedName>
    <definedName name="IQ_SERV_CHARGE_DEPOSITS">"c1157"</definedName>
    <definedName name="IQ_SERVICE_CHARGES_FDIC">"c6572"</definedName>
    <definedName name="IQ_SGA">"c1158"</definedName>
    <definedName name="IQ_SGA_BNK">"c1159"</definedName>
    <definedName name="IQ_SGA_INS">"c1160"</definedName>
    <definedName name="IQ_SGA_MARGIN">"c1898"</definedName>
    <definedName name="IQ_SGA_RE">"c6265"</definedName>
    <definedName name="IQ_SGA_REIT">"c1161"</definedName>
    <definedName name="IQ_SGA_SUPPL">"c1162"</definedName>
    <definedName name="IQ_SGA_UTI">"c1163"</definedName>
    <definedName name="IQ_SHAREOUTSTANDING">"c1347"</definedName>
    <definedName name="IQ_SHARES_PURCHASED_AVERAGE_PRICE">"c5821"</definedName>
    <definedName name="IQ_SHARES_PURCHASED_QUARTER">"c5820"</definedName>
    <definedName name="IQ_SHARESOUTSTANDING">"c1164"</definedName>
    <definedName name="IQ_SHORT_INTEREST">"c1165"</definedName>
    <definedName name="IQ_SHORT_INTEREST_OVER_FLOAT">"c1577"</definedName>
    <definedName name="IQ_SHORT_INTEREST_PERCENT">"c1576"</definedName>
    <definedName name="IQ_SHORT_TERM_INVEST">"c1425"</definedName>
    <definedName name="IQ_SMALL_INT_BEAR_CD">"c1166"</definedName>
    <definedName name="IQ_SOFTWARE">"c1167"</definedName>
    <definedName name="IQ_SOURCE">"c1168"</definedName>
    <definedName name="IQ_SP">"c2171"</definedName>
    <definedName name="IQ_SP_BANK">"c2637"</definedName>
    <definedName name="IQ_SP_BANK_ACTION">"c2636"</definedName>
    <definedName name="IQ_SP_BANK_DATE">"c2635"</definedName>
    <definedName name="IQ_SP_DATE">"c2172"</definedName>
    <definedName name="IQ_SP_FIN_ENHANCE_FX">"c2631"</definedName>
    <definedName name="IQ_SP_FIN_ENHANCE_FX_ACTION">"c2630"</definedName>
    <definedName name="IQ_SP_FIN_ENHANCE_FX_DATE">"c2629"</definedName>
    <definedName name="IQ_SP_FIN_ENHANCE_LC">"c2634"</definedName>
    <definedName name="IQ_SP_FIN_ENHANCE_LC_ACTION">"c2633"</definedName>
    <definedName name="IQ_SP_FIN_ENHANCE_LC_DATE">"c2632"</definedName>
    <definedName name="IQ_SP_FIN_STRENGTH_LC_ACTION_LT">"c2625"</definedName>
    <definedName name="IQ_SP_FIN_STRENGTH_LC_ACTION_ST">"c2626"</definedName>
    <definedName name="IQ_SP_FIN_STRENGTH_LC_DATE_LT">"c2623"</definedName>
    <definedName name="IQ_SP_FIN_STRENGTH_LC_DATE_ST">"c2624"</definedName>
    <definedName name="IQ_SP_FIN_STRENGTH_LC_LT">"c2627"</definedName>
    <definedName name="IQ_SP_FIN_STRENGTH_LC_ST">"c2628"</definedName>
    <definedName name="IQ_SP_FX_ACTION_LT">"c2613"</definedName>
    <definedName name="IQ_SP_FX_ACTION_ST">"c2614"</definedName>
    <definedName name="IQ_SP_FX_DATE_LT">"c2611"</definedName>
    <definedName name="IQ_SP_FX_DATE_ST">"c2612"</definedName>
    <definedName name="IQ_SP_FX_LT">"c2615"</definedName>
    <definedName name="IQ_SP_FX_ST">"c2616"</definedName>
    <definedName name="IQ_SP_ISSUE_ACTION">"c2644"</definedName>
    <definedName name="IQ_SP_ISSUE_DATE">"c2643"</definedName>
    <definedName name="IQ_SP_ISSUE_LT">"c2645"</definedName>
    <definedName name="IQ_SP_ISSUE_OUTLOOK_WATCH">"c2650"</definedName>
    <definedName name="IQ_SP_ISSUE_OUTLOOK_WATCH_DATE">"c2649"</definedName>
    <definedName name="IQ_SP_ISSUE_RECOVER">"c2648"</definedName>
    <definedName name="IQ_SP_ISSUE_RECOVER_ACTION">"c2647"</definedName>
    <definedName name="IQ_SP_ISSUE_RECOVER_DATE">"c2646"</definedName>
    <definedName name="IQ_SP_LC_ACTION_LT">"c2619"</definedName>
    <definedName name="IQ_SP_LC_ACTION_ST">"c2620"</definedName>
    <definedName name="IQ_SP_LC_DATE_LT">"c2617"</definedName>
    <definedName name="IQ_SP_LC_DATE_ST">"c2618"</definedName>
    <definedName name="IQ_SP_LC_LT">"c2621"</definedName>
    <definedName name="IQ_SP_LC_ST">"c2622"</definedName>
    <definedName name="IQ_SP_OUTLOOK_WATCH">"c2639"</definedName>
    <definedName name="IQ_SP_OUTLOOK_WATCH_DATE">"c2638"</definedName>
    <definedName name="IQ_SP_REASON">"c2174"</definedName>
    <definedName name="IQ_SP_STATUS">"c2173"</definedName>
    <definedName name="IQ_SPECIAL_DIV_CF">"c1169"</definedName>
    <definedName name="IQ_SPECIAL_DIV_CF_BNK">"c1170"</definedName>
    <definedName name="IQ_SPECIAL_DIV_CF_BR">"c1171"</definedName>
    <definedName name="IQ_SPECIAL_DIV_CF_FIN">"c1172"</definedName>
    <definedName name="IQ_SPECIAL_DIV_CF_INS">"c1173"</definedName>
    <definedName name="IQ_SPECIAL_DIV_CF_RE">"c6266"</definedName>
    <definedName name="IQ_SPECIAL_DIV_CF_REIT">"c1174"</definedName>
    <definedName name="IQ_SPECIAL_DIV_CF_UTI">"c1175"</definedName>
    <definedName name="IQ_SPECIAL_DIV_SHARE">"c3007"</definedName>
    <definedName name="IQ_SR_BONDS_NOTES">"c2501"</definedName>
    <definedName name="IQ_SR_BONDS_NOTES_PCT">"c2502"</definedName>
    <definedName name="IQ_SR_DEBT">"c2526"</definedName>
    <definedName name="IQ_SR_DEBT_EBITDA">"c2552"</definedName>
    <definedName name="IQ_SR_DEBT_EBITDA_CAPEX">"c2553"</definedName>
    <definedName name="IQ_SR_DEBT_PCT">"c2527"</definedName>
    <definedName name="IQ_SR_SUB_DEBT">"c2530"</definedName>
    <definedName name="IQ_SR_SUB_DEBT_EBITDA">"c2556"</definedName>
    <definedName name="IQ_SR_SUB_DEBT_EBITDA_CAPEX">"c2557"</definedName>
    <definedName name="IQ_SR_SUB_DEBT_PCT">"c2531"</definedName>
    <definedName name="IQ_ST_DEBT">"c1176"</definedName>
    <definedName name="IQ_ST_DEBT_BNK">"c1177"</definedName>
    <definedName name="IQ_ST_DEBT_BR">"c1178"</definedName>
    <definedName name="IQ_ST_DEBT_FIN">"c1179"</definedName>
    <definedName name="IQ_ST_DEBT_INS">"c1180"</definedName>
    <definedName name="IQ_ST_DEBT_ISSUED">"c1181"</definedName>
    <definedName name="IQ_ST_DEBT_ISSUED_BNK">"c1182"</definedName>
    <definedName name="IQ_ST_DEBT_ISSUED_BR">"c1183"</definedName>
    <definedName name="IQ_ST_DEBT_ISSUED_FIN">"c1184"</definedName>
    <definedName name="IQ_ST_DEBT_ISSUED_INS">"c1185"</definedName>
    <definedName name="IQ_ST_DEBT_ISSUED_RE">"c6267"</definedName>
    <definedName name="IQ_ST_DEBT_ISSUED_REIT">"c1186"</definedName>
    <definedName name="IQ_ST_DEBT_ISSUED_UTI">"c1187"</definedName>
    <definedName name="IQ_ST_DEBT_PCT">"c2539"</definedName>
    <definedName name="IQ_ST_DEBT_RE">"c6268"</definedName>
    <definedName name="IQ_ST_DEBT_REIT">"c1188"</definedName>
    <definedName name="IQ_ST_DEBT_REPAID">"c1189"</definedName>
    <definedName name="IQ_ST_DEBT_REPAID_BNK">"c1190"</definedName>
    <definedName name="IQ_ST_DEBT_REPAID_BR">"c1191"</definedName>
    <definedName name="IQ_ST_DEBT_REPAID_FIN">"c1192"</definedName>
    <definedName name="IQ_ST_DEBT_REPAID_INS">"c1193"</definedName>
    <definedName name="IQ_ST_DEBT_REPAID_RE">"c6269"</definedName>
    <definedName name="IQ_ST_DEBT_REPAID_REIT">"c1194"</definedName>
    <definedName name="IQ_ST_DEBT_REPAID_UTI">"c1195"</definedName>
    <definedName name="IQ_ST_DEBT_UTI">"c1196"</definedName>
    <definedName name="IQ_ST_FHLB_DEBT">"c5658"</definedName>
    <definedName name="IQ_ST_INVEST">"c1197"</definedName>
    <definedName name="IQ_ST_INVEST_UTI">"c1198"</definedName>
    <definedName name="IQ_ST_NOTE_RECEIV">"c1199"</definedName>
    <definedName name="IQ_STATE">"c1200"</definedName>
    <definedName name="IQ_STATES_NONTRANSACTION_ACCOUNTS_FDIC">"c6547"</definedName>
    <definedName name="IQ_STATES_TOTAL_DEPOSITS_FDIC">"c6473"</definedName>
    <definedName name="IQ_STATES_TRANSACTION_ACCOUNTS_FDIC">"c6539"</definedName>
    <definedName name="IQ_STATUTORY_SURPLUS">"c1201"</definedName>
    <definedName name="IQ_STOCK_BASED">"c1202"</definedName>
    <definedName name="IQ_STOCK_BASED_AT">"c2999"</definedName>
    <definedName name="IQ_STOCK_BASED_CF">"c1203"</definedName>
    <definedName name="IQ_STOCK_BASED_COGS">"c2990"</definedName>
    <definedName name="IQ_STOCK_BASED_COMP">"c3512"</definedName>
    <definedName name="IQ_STOCK_BASED_COMP_PRETAX">"c3510"</definedName>
    <definedName name="IQ_STOCK_BASED_COMP_TAX">"c3511"</definedName>
    <definedName name="IQ_STOCK_BASED_GA">"c2993"</definedName>
    <definedName name="IQ_STOCK_BASED_OTHER">"c2995"</definedName>
    <definedName name="IQ_STOCK_BASED_RD">"c2991"</definedName>
    <definedName name="IQ_STOCK_BASED_SGA">"c2994"</definedName>
    <definedName name="IQ_STOCK_BASED_SM">"c2992"</definedName>
    <definedName name="IQ_STOCK_BASED_TOTAL">"c3040"</definedName>
    <definedName name="IQ_STOCK_OPTIONS_COMP">"c3509"</definedName>
    <definedName name="IQ_STOCK_OPTIONS_COMP_PRETAX">"c3507"</definedName>
    <definedName name="IQ_STOCK_OPTIONS_COMP_TAX">"c3508"</definedName>
    <definedName name="IQ_STRATEGY_NOTE">"c6791"</definedName>
    <definedName name="IQ_STRIKE_PRICE_ISSUED">"c1645"</definedName>
    <definedName name="IQ_STRIKE_PRICE_OS">"c1646"</definedName>
    <definedName name="IQ_STW">"c2166"</definedName>
    <definedName name="IQ_SUB_BONDS_NOTES">"c2503"</definedName>
    <definedName name="IQ_SUB_BONDS_NOTES_PCT">"c2504"</definedName>
    <definedName name="IQ_SUB_DEBT">"c2532"</definedName>
    <definedName name="IQ_SUB_DEBT_EBITDA">"c2558"</definedName>
    <definedName name="IQ_SUB_DEBT_EBITDA_CAPEX">"c2559"</definedName>
    <definedName name="IQ_SUB_DEBT_FDIC">"c6346"</definedName>
    <definedName name="IQ_SUB_DEBT_PCT">"c2533"</definedName>
    <definedName name="IQ_SUB_LEASE_AFTER_FIVE">"c1207"</definedName>
    <definedName name="IQ_SUB_LEASE_INC_CY">"c1208"</definedName>
    <definedName name="IQ_SUB_LEASE_INC_CY1">"c1209"</definedName>
    <definedName name="IQ_SUB_LEASE_INC_CY2">"c1210"</definedName>
    <definedName name="IQ_SUB_LEASE_INC_CY3">"c1211"</definedName>
    <definedName name="IQ_SUB_LEASE_INC_CY4">"c1212"</definedName>
    <definedName name="IQ_SUB_LEASE_NEXT_FIVE">"c1213"</definedName>
    <definedName name="IQ_SURPLUS_FDIC">"c6351"</definedName>
    <definedName name="IQ_SVA">"c1214"</definedName>
    <definedName name="IQ_TARGET_PRICE_NUM">"c1653"</definedName>
    <definedName name="IQ_TARGET_PRICE_NUM_REUT">"c5319"</definedName>
    <definedName name="IQ_TARGET_PRICE_STDDEV">"c1654"</definedName>
    <definedName name="IQ_TARGET_PRICE_STDDEV_REUT">"c5320"</definedName>
    <definedName name="IQ_TAX_BENEFIT_CF_1YR">"c3483"</definedName>
    <definedName name="IQ_TAX_BENEFIT_CF_2YR">"c3484"</definedName>
    <definedName name="IQ_TAX_BENEFIT_CF_3YR">"c3485"</definedName>
    <definedName name="IQ_TAX_BENEFIT_CF_4YR">"c3486"</definedName>
    <definedName name="IQ_TAX_BENEFIT_CF_5YR">"c3487"</definedName>
    <definedName name="IQ_TAX_BENEFIT_CF_AFTER_FIVE">"c3488"</definedName>
    <definedName name="IQ_TAX_BENEFIT_CF_MAX_YEAR">"c3491"</definedName>
    <definedName name="IQ_TAX_BENEFIT_CF_NO_EXP">"c3489"</definedName>
    <definedName name="IQ_TAX_BENEFIT_CF_TOTAL">"c3490"</definedName>
    <definedName name="IQ_TAX_BENEFIT_OPTIONS">"c1215"</definedName>
    <definedName name="IQ_TAX_EQUIV_NET_INT_INC">"c1216"</definedName>
    <definedName name="IQ_TBV">"c1906"</definedName>
    <definedName name="IQ_TBV_10YR_ANN_CAGR">"c6169"</definedName>
    <definedName name="IQ_TBV_10YR_ANN_GROWTH">"c1936"</definedName>
    <definedName name="IQ_TBV_1YR_ANN_GROWTH">"c1931"</definedName>
    <definedName name="IQ_TBV_2YR_ANN_CAGR">"c6165"</definedName>
    <definedName name="IQ_TBV_2YR_ANN_GROWTH">"c1932"</definedName>
    <definedName name="IQ_TBV_3YR_ANN_CAGR">"c6166"</definedName>
    <definedName name="IQ_TBV_3YR_ANN_GROWTH">"c1933"</definedName>
    <definedName name="IQ_TBV_5YR_ANN_CAGR">"c6167"</definedName>
    <definedName name="IQ_TBV_5YR_ANN_GROWTH">"c1934"</definedName>
    <definedName name="IQ_TBV_7YR_ANN_CAGR">"c6168"</definedName>
    <definedName name="IQ_TBV_7YR_ANN_GROWTH">"c1935"</definedName>
    <definedName name="IQ_TBV_SHARE">"c1217"</definedName>
    <definedName name="IQ_TEMPLATE">"c1521"</definedName>
    <definedName name="IQ_TENANT">"c1218"</definedName>
    <definedName name="IQ_TERM_LOANS">"c2499"</definedName>
    <definedName name="IQ_TERM_LOANS_PCT">"c2500"</definedName>
    <definedName name="IQ_TEV">"c1219"</definedName>
    <definedName name="IQ_TEV_EBIT">"c1220"</definedName>
    <definedName name="IQ_TEV_EBIT_AVG">"c1221"</definedName>
    <definedName name="IQ_TEV_EBIT_FWD">"c2238"</definedName>
    <definedName name="IQ_TEV_EBITDA">"c1222"</definedName>
    <definedName name="IQ_TEV_EBITDA_AVG">"c1223"</definedName>
    <definedName name="IQ_TEV_EBITDA_FWD">"c1224"</definedName>
    <definedName name="IQ_TEV_EBITDA_FWD_REUT">"c4050"</definedName>
    <definedName name="IQ_TEV_EMPLOYEE_AVG">"c1225"</definedName>
    <definedName name="IQ_TEV_TOTAL_REV">"c1226"</definedName>
    <definedName name="IQ_TEV_TOTAL_REV_AVG">"c1227"</definedName>
    <definedName name="IQ_TEV_TOTAL_REV_FWD">"c1228"</definedName>
    <definedName name="IQ_TEV_TOTAL_REV_FWD_REUT">"c4051"</definedName>
    <definedName name="IQ_TEV_UFCF">"c2208"</definedName>
    <definedName name="IQ_THREE_MONTHS_FIXED_AND_FLOATING_FDIC">"c6419"</definedName>
    <definedName name="IQ_THREE_MONTHS_MORTGAGE_PASS_THROUGHS_FDIC">"c6411"</definedName>
    <definedName name="IQ_THREE_YEAR_FIXED_AND_FLOATING_RATE_FDIC">"c6421"</definedName>
    <definedName name="IQ_THREE_YEAR_MORTGAGE_PASS_THROUGHS_FDIC">"c6413"</definedName>
    <definedName name="IQ_THREE_YEARS_LESS_FDIC">"c6417"</definedName>
    <definedName name="IQ_TIER_1_RISK_BASED_CAPITAL_RATIO_FDIC">"c6746"</definedName>
    <definedName name="IQ_TIER_ONE_CAPITAL">"c2667"</definedName>
    <definedName name="IQ_TIER_ONE_FDIC">"c6369"</definedName>
    <definedName name="IQ_TIER_ONE_RATIO">"c1229"</definedName>
    <definedName name="IQ_TIER_TWO_CAPITAL">"c2669"</definedName>
    <definedName name="IQ_TIME_DEP">"c1230"</definedName>
    <definedName name="IQ_TIME_DEPOSITS_LESS_THAN_100K_FDIC">"c6465"</definedName>
    <definedName name="IQ_TIME_DEPOSITS_MORE_THAN_100K_FDIC">"c6470"</definedName>
    <definedName name="IQ_TODAY">0</definedName>
    <definedName name="IQ_TOT_ADJ_INC">"c1616"</definedName>
    <definedName name="IQ_TOTAL_AR_BR">"c1231"</definedName>
    <definedName name="IQ_TOTAL_AR_RE">"c6270"</definedName>
    <definedName name="IQ_TOTAL_AR_REIT">"c1232"</definedName>
    <definedName name="IQ_TOTAL_AR_UTI">"c1233"</definedName>
    <definedName name="IQ_TOTAL_ASSETS">"c1234"</definedName>
    <definedName name="IQ_TOTAL_ASSETS_10YR_ANN_CAGR">"c6140"</definedName>
    <definedName name="IQ_TOTAL_ASSETS_10YR_ANN_GROWTH">"c1235"</definedName>
    <definedName name="IQ_TOTAL_ASSETS_1YR_ANN_GROWTH">"c1236"</definedName>
    <definedName name="IQ_TOTAL_ASSETS_2YR_ANN_CAGR">"c6141"</definedName>
    <definedName name="IQ_TOTAL_ASSETS_2YR_ANN_GROWTH">"c1237"</definedName>
    <definedName name="IQ_TOTAL_ASSETS_3YR_ANN_CAGR">"c6142"</definedName>
    <definedName name="IQ_TOTAL_ASSETS_3YR_ANN_GROWTH">"c1238"</definedName>
    <definedName name="IQ_TOTAL_ASSETS_5YR_ANN_CAGR">"c6143"</definedName>
    <definedName name="IQ_TOTAL_ASSETS_5YR_ANN_GROWTH">"c1239"</definedName>
    <definedName name="IQ_TOTAL_ASSETS_7YR_ANN_CAGR">"c6144"</definedName>
    <definedName name="IQ_TOTAL_ASSETS_7YR_ANN_GROWTH">"c1240"</definedName>
    <definedName name="IQ_TOTAL_ASSETS_FDIC">"c6339"</definedName>
    <definedName name="IQ_TOTAL_AVG_CE_TOTAL_AVG_ASSETS">"c1241"</definedName>
    <definedName name="IQ_TOTAL_AVG_EQUITY_TOTAL_AVG_ASSETS">"c1242"</definedName>
    <definedName name="IQ_TOTAL_BANK_CAPITAL">"c2668"</definedName>
    <definedName name="IQ_TOTAL_CA">"c1243"</definedName>
    <definedName name="IQ_TOTAL_CAP">"c1507"</definedName>
    <definedName name="IQ_TOTAL_CAPITAL_RATIO">"c1244"</definedName>
    <definedName name="IQ_TOTAL_CASH_DIVID">"c1455"</definedName>
    <definedName name="IQ_TOTAL_CASH_FINAN">"c1352"</definedName>
    <definedName name="IQ_TOTAL_CASH_INVEST">"c1353"</definedName>
    <definedName name="IQ_TOTAL_CASH_OPER">"c1354"</definedName>
    <definedName name="IQ_TOTAL_CHARGE_OFFS_FDIC">"c6603"</definedName>
    <definedName name="IQ_TOTAL_CHURN">"c2122"</definedName>
    <definedName name="IQ_TOTAL_CL">"c1245"</definedName>
    <definedName name="IQ_TOTAL_COMMON">"c1411"</definedName>
    <definedName name="IQ_TOTAL_COMMON_EQUITY">"c1246"</definedName>
    <definedName name="IQ_TOTAL_CURRENT_ASSETS">"c1430"</definedName>
    <definedName name="IQ_TOTAL_CURRENT_LIAB">"c1431"</definedName>
    <definedName name="IQ_TOTAL_DEBT">"c1247"</definedName>
    <definedName name="IQ_TOTAL_DEBT_CAPITAL">"c1248"</definedName>
    <definedName name="IQ_TOTAL_DEBT_EBITDA">"c1249"</definedName>
    <definedName name="IQ_TOTAL_DEBT_EBITDA_CAPEX">"c2948"</definedName>
    <definedName name="IQ_TOTAL_DEBT_EQUITY">"c1250"</definedName>
    <definedName name="IQ_TOTAL_DEBT_EXCL_FIN">"c2937"</definedName>
    <definedName name="IQ_TOTAL_DEBT_ISSUED">"c1251"</definedName>
    <definedName name="IQ_TOTAL_DEBT_ISSUED_BNK">"c1252"</definedName>
    <definedName name="IQ_TOTAL_DEBT_ISSUED_BR">"c1253"</definedName>
    <definedName name="IQ_TOTAL_DEBT_ISSUED_FIN">"c1254"</definedName>
    <definedName name="IQ_TOTAL_DEBT_ISSUED_RE">"c6271"</definedName>
    <definedName name="IQ_TOTAL_DEBT_ISSUED_REIT">"c1255"</definedName>
    <definedName name="IQ_TOTAL_DEBT_ISSUED_UTI">"c1256"</definedName>
    <definedName name="IQ_TOTAL_DEBT_ISSUES_INS">"c1257"</definedName>
    <definedName name="IQ_TOTAL_DEBT_OVER_EBITDA">"c1433"</definedName>
    <definedName name="IQ_TOTAL_DEBT_OVER_TOTAL_BV">"c1434"</definedName>
    <definedName name="IQ_TOTAL_DEBT_OVER_TOTAL_CAP">"c1432"</definedName>
    <definedName name="IQ_TOTAL_DEBT_REPAID">"c1258"</definedName>
    <definedName name="IQ_TOTAL_DEBT_REPAID_BNK">"c1259"</definedName>
    <definedName name="IQ_TOTAL_DEBT_REPAID_BR">"c1260"</definedName>
    <definedName name="IQ_TOTAL_DEBT_REPAID_FIN">"c1261"</definedName>
    <definedName name="IQ_TOTAL_DEBT_REPAID_INS">"c1262"</definedName>
    <definedName name="IQ_TOTAL_DEBT_REPAID_RE">"c6272"</definedName>
    <definedName name="IQ_TOTAL_DEBT_REPAID_REIT">"c1263"</definedName>
    <definedName name="IQ_TOTAL_DEBT_REPAID_UTI">"c1264"</definedName>
    <definedName name="IQ_TOTAL_DEBT_SECURITIES_FDIC">"c6410"</definedName>
    <definedName name="IQ_TOTAL_DEPOSITS">"c1265"</definedName>
    <definedName name="IQ_TOTAL_DEPOSITS_FDIC">"c6342"</definedName>
    <definedName name="IQ_TOTAL_DIV_PAID_CF">"c1266"</definedName>
    <definedName name="IQ_TOTAL_EMPLOYEE">"c1522"</definedName>
    <definedName name="IQ_TOTAL_EMPLOYEES">"c1522"</definedName>
    <definedName name="IQ_TOTAL_EMPLOYEES_FDIC">"c6355"</definedName>
    <definedName name="IQ_TOTAL_EQUITY">"c1267"</definedName>
    <definedName name="IQ_TOTAL_EQUITY_10YR_ANN_CAGR">"c6145"</definedName>
    <definedName name="IQ_TOTAL_EQUITY_10YR_ANN_GROWTH">"c1268"</definedName>
    <definedName name="IQ_TOTAL_EQUITY_1YR_ANN_GROWTH">"c1269"</definedName>
    <definedName name="IQ_TOTAL_EQUITY_2YR_ANN_CAGR">"c6146"</definedName>
    <definedName name="IQ_TOTAL_EQUITY_2YR_ANN_GROWTH">"c1270"</definedName>
    <definedName name="IQ_TOTAL_EQUITY_3YR_ANN_CAGR">"c6147"</definedName>
    <definedName name="IQ_TOTAL_EQUITY_3YR_ANN_GROWTH">"c1271"</definedName>
    <definedName name="IQ_TOTAL_EQUITY_5YR_ANN_CAGR">"c6148"</definedName>
    <definedName name="IQ_TOTAL_EQUITY_5YR_ANN_GROWTH">"c1272"</definedName>
    <definedName name="IQ_TOTAL_EQUITY_7YR_ANN_CAGR">"c6149"</definedName>
    <definedName name="IQ_TOTAL_EQUITY_7YR_ANN_GROWTH">"c1273"</definedName>
    <definedName name="IQ_TOTAL_EQUITY_ALLOWANCE_TOTAL_LOANS">"c1274"</definedName>
    <definedName name="IQ_TOTAL_INTEREST_EXP">"c1382"</definedName>
    <definedName name="IQ_TOTAL_INVENTORY">"c1385"</definedName>
    <definedName name="IQ_TOTAL_INVEST">"c1275"</definedName>
    <definedName name="IQ_TOTAL_LIAB">"c1276"</definedName>
    <definedName name="IQ_TOTAL_LIAB_BNK">"c1277"</definedName>
    <definedName name="IQ_TOTAL_LIAB_BR">"c1278"</definedName>
    <definedName name="IQ_TOTAL_LIAB_EQUITY">"c1279"</definedName>
    <definedName name="IQ_TOTAL_LIAB_EQUITY_FDIC">"c6354"</definedName>
    <definedName name="IQ_TOTAL_LIAB_FIN">"c1280"</definedName>
    <definedName name="IQ_TOTAL_LIAB_INS">"c1281"</definedName>
    <definedName name="IQ_TOTAL_LIAB_RE">"c6273"</definedName>
    <definedName name="IQ_TOTAL_LIAB_REIT">"c1282"</definedName>
    <definedName name="IQ_TOTAL_LIAB_SHAREHOLD">"c1435"</definedName>
    <definedName name="IQ_TOTAL_LIAB_TOTAL_ASSETS">"c1283"</definedName>
    <definedName name="IQ_TOTAL_LIABILITIES_FDIC">"c6348"</definedName>
    <definedName name="IQ_TOTAL_LOANS">"c5653"</definedName>
    <definedName name="IQ_TOTAL_LONG_DEBT">"c1617"</definedName>
    <definedName name="IQ_TOTAL_NON_REC">"c1444"</definedName>
    <definedName name="IQ_TOTAL_OPER_EXP_BR">"c1284"</definedName>
    <definedName name="IQ_TOTAL_OPER_EXP_FIN">"c1285"</definedName>
    <definedName name="IQ_TOTAL_OPER_EXP_INS">"c1286"</definedName>
    <definedName name="IQ_TOTAL_OPER_EXP_RE">"c6274"</definedName>
    <definedName name="IQ_TOTAL_OPER_EXP_REIT">"c1287"</definedName>
    <definedName name="IQ_TOTAL_OPER_EXP_UTI">"c1288"</definedName>
    <definedName name="IQ_TOTAL_OPER_EXPEN">"c1445"</definedName>
    <definedName name="IQ_TOTAL_OPTIONS_BEG_OS">"c2693"</definedName>
    <definedName name="IQ_TOTAL_OPTIONS_CANCELLED">"c2696"</definedName>
    <definedName name="IQ_TOTAL_OPTIONS_END_OS">"c2697"</definedName>
    <definedName name="IQ_TOTAL_OPTIONS_EXERCISABLE_END_OS">"c5819"</definedName>
    <definedName name="IQ_TOTAL_OPTIONS_EXERCISED">"c2695"</definedName>
    <definedName name="IQ_TOTAL_OPTIONS_GRANTED">"c2694"</definedName>
    <definedName name="IQ_TOTAL_OTHER_OPER">"c1289"</definedName>
    <definedName name="IQ_TOTAL_OUTSTANDING_BS_DATE">"c1022"</definedName>
    <definedName name="IQ_TOTAL_OUTSTANDING_FILING_DATE">"c2107"</definedName>
    <definedName name="IQ_TOTAL_PENSION_ASSETS">"c1290"</definedName>
    <definedName name="IQ_TOTAL_PENSION_ASSETS_DOMESTIC">"c2658"</definedName>
    <definedName name="IQ_TOTAL_PENSION_ASSETS_FOREIGN">"c2666"</definedName>
    <definedName name="IQ_TOTAL_PENSION_EXP">"c1291"</definedName>
    <definedName name="IQ_TOTAL_PENSION_OBLIGATION">"c1292"</definedName>
    <definedName name="IQ_TOTAL_PRINCIPAL">"c2509"</definedName>
    <definedName name="IQ_TOTAL_PRINCIPAL_PCT">"c2510"</definedName>
    <definedName name="IQ_TOTAL_PROVED_RESERVES_NGL">"c2924"</definedName>
    <definedName name="IQ_TOTAL_PROVED_RESERVES_OIL">"c2040"</definedName>
    <definedName name="IQ_TOTAL_RECEIV">"c1293"</definedName>
    <definedName name="IQ_TOTAL_RECOVERIES_FDIC">"c6622"</definedName>
    <definedName name="IQ_TOTAL_REV">"c1294"</definedName>
    <definedName name="IQ_TOTAL_REV_10YR_ANN_CAGR">"c6150"</definedName>
    <definedName name="IQ_TOTAL_REV_10YR_ANN_GROWTH">"c1295"</definedName>
    <definedName name="IQ_TOTAL_REV_1YR_ANN_GROWTH">"c1296"</definedName>
    <definedName name="IQ_TOTAL_REV_2YR_ANN_CAGR">"c6151"</definedName>
    <definedName name="IQ_TOTAL_REV_2YR_ANN_GROWTH">"c1297"</definedName>
    <definedName name="IQ_TOTAL_REV_3YR_ANN_CAGR">"c6152"</definedName>
    <definedName name="IQ_TOTAL_REV_3YR_ANN_GROWTH">"c1298"</definedName>
    <definedName name="IQ_TOTAL_REV_5YR_ANN_CAGR">"c6153"</definedName>
    <definedName name="IQ_TOTAL_REV_5YR_ANN_GROWTH">"c1299"</definedName>
    <definedName name="IQ_TOTAL_REV_7YR_ANN_CAGR">"c6154"</definedName>
    <definedName name="IQ_TOTAL_REV_7YR_ANN_GROWTH">"c1300"</definedName>
    <definedName name="IQ_TOTAL_REV_AS_REPORTED">"c1301"</definedName>
    <definedName name="IQ_TOTAL_REV_BNK">"c1302"</definedName>
    <definedName name="IQ_TOTAL_REV_BNK_FDIC">"c6786"</definedName>
    <definedName name="IQ_TOTAL_REV_BR">"c1303"</definedName>
    <definedName name="IQ_TOTAL_REV_EMPLOYEE">"c1304"</definedName>
    <definedName name="IQ_TOTAL_REV_FIN">"c1305"</definedName>
    <definedName name="IQ_TOTAL_REV_INS">"c1306"</definedName>
    <definedName name="IQ_TOTAL_REV_RE">"c6275"</definedName>
    <definedName name="IQ_TOTAL_REV_REIT">"c1307"</definedName>
    <definedName name="IQ_TOTAL_REV_SHARE">"c1912"</definedName>
    <definedName name="IQ_TOTAL_REV_UTI">"c1308"</definedName>
    <definedName name="IQ_TOTAL_REVENUE">"c1436"</definedName>
    <definedName name="IQ_TOTAL_RISK_BASED_CAPITAL_RATIO_FDIC">"c6747"</definedName>
    <definedName name="IQ_TOTAL_SECURITIES_FDIC">"c6306"</definedName>
    <definedName name="IQ_TOTAL_SPECIAL">"c1618"</definedName>
    <definedName name="IQ_TOTAL_ST_BORROW">"c1424"</definedName>
    <definedName name="IQ_TOTAL_SUB_DEBT">"c2528"</definedName>
    <definedName name="IQ_TOTAL_SUB_DEBT_EBITDA">"c2554"</definedName>
    <definedName name="IQ_TOTAL_SUB_DEBT_EBITDA_CAPEX">"c2555"</definedName>
    <definedName name="IQ_TOTAL_SUB_DEBT_PCT">"c2529"</definedName>
    <definedName name="IQ_TOTAL_SUBS">"c2119"</definedName>
    <definedName name="IQ_TOTAL_TIME_DEPOSITS_FDIC">"c6497"</definedName>
    <definedName name="IQ_TOTAL_TIME_SAVINGS_DEPOSITS_FDIC">"c6498"</definedName>
    <definedName name="IQ_TOTAL_UNUSED_COMMITMENTS_FDIC">"c6536"</definedName>
    <definedName name="IQ_TOTAL_UNUSUAL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>"c2719"</definedName>
    <definedName name="IQ_TOTAL_WARRANTS_CANCELLED">"c2722"</definedName>
    <definedName name="IQ_TOTAL_WARRANTS_END_OS">"c2723"</definedName>
    <definedName name="IQ_TOTAL_WARRANTS_EXERCISED">"c2721"</definedName>
    <definedName name="IQ_TOTAL_WARRANTS_ISSUED">"c2720"</definedName>
    <definedName name="IQ_TR_ACCT_METHOD">"c2363"</definedName>
    <definedName name="IQ_TR_ACQ_52_WK_HI_PCT">"c2348"</definedName>
    <definedName name="IQ_TR_ACQ_52_WK_LOW_PCT">"c2347"</definedName>
    <definedName name="IQ_TR_ACQ_CASH_ST_INVEST">"c2372"</definedName>
    <definedName name="IQ_TR_ACQ_CLOSEPRICE_1D">"c3027"</definedName>
    <definedName name="IQ_TR_ACQ_DILUT_EPS_EXCL">"c3028"</definedName>
    <definedName name="IQ_TR_ACQ_EARNING_CO">"c2379"</definedName>
    <definedName name="IQ_TR_ACQ_EBIT">"c2380"</definedName>
    <definedName name="IQ_TR_ACQ_EBIT_EQ_INC">"c3611"</definedName>
    <definedName name="IQ_TR_ACQ_EBITDA">"c2381"</definedName>
    <definedName name="IQ_TR_ACQ_EBITDA_EQ_INC">"c3610"</definedName>
    <definedName name="IQ_TR_ACQ_FILING_CURRENCY">"c3033"</definedName>
    <definedName name="IQ_TR_ACQ_FILINGDATE">"c3607"</definedName>
    <definedName name="IQ_TR_ACQ_MCAP_1DAY">"c2345"</definedName>
    <definedName name="IQ_TR_ACQ_MIN_INT">"c2374"</definedName>
    <definedName name="IQ_TR_ACQ_NET_DEBT">"c2373"</definedName>
    <definedName name="IQ_TR_ACQ_NI">"c2378"</definedName>
    <definedName name="IQ_TR_ACQ_PERIODDATE">"c3606"</definedName>
    <definedName name="IQ_TR_ACQ_PRICEDATE_1D">"c2346"</definedName>
    <definedName name="IQ_TR_ACQ_RETURN">"c2349"</definedName>
    <definedName name="IQ_TR_ACQ_STOCKYEARHIGH_1D">"c2343"</definedName>
    <definedName name="IQ_TR_ACQ_STOCKYEARLOW_1D">"c2344"</definedName>
    <definedName name="IQ_TR_ACQ_TOTAL_ASSETS">"c2371"</definedName>
    <definedName name="IQ_TR_ACQ_TOTAL_COMMON_EQ">"c2377"</definedName>
    <definedName name="IQ_TR_ACQ_TOTAL_DEBT">"c2376"</definedName>
    <definedName name="IQ_TR_ACQ_TOTAL_PREF">"c2375"</definedName>
    <definedName name="IQ_TR_ACQ_TOTAL_REV">"c2382"</definedName>
    <definedName name="IQ_TR_ADJ_SIZE">"c3024"</definedName>
    <definedName name="IQ_TR_ANN_DATE">"c2395"</definedName>
    <definedName name="IQ_TR_ANN_DATE_BL">"c2394"</definedName>
    <definedName name="IQ_TR_BID_DATE">"c2357"</definedName>
    <definedName name="IQ_TR_BLUESKY_FEES">"c2277"</definedName>
    <definedName name="IQ_TR_BUY_ACC_ADVISORS">"c3048"</definedName>
    <definedName name="IQ_TR_BUY_FIN_ADVISORS">"c3045"</definedName>
    <definedName name="IQ_TR_BUY_LEG_ADVISORS">"c2387"</definedName>
    <definedName name="IQ_TR_BUYER_ID">"c2404"</definedName>
    <definedName name="IQ_TR_BUYERNAME">"c2401"</definedName>
    <definedName name="IQ_TR_CANCELLED_DATE">"c2284"</definedName>
    <definedName name="IQ_TR_CASH_CONSID_PCT">"c2296"</definedName>
    <definedName name="IQ_TR_CASH_ST_INVEST">"c3025"</definedName>
    <definedName name="IQ_TR_CHANGE_CONTROL">"c2365"</definedName>
    <definedName name="IQ_TR_CLOSED_DATE">"c2283"</definedName>
    <definedName name="IQ_TR_CO_NET_PROCEEDS">"c2268"</definedName>
    <definedName name="IQ_TR_CO_NET_PROCEEDS_PCT">"c2270"</definedName>
    <definedName name="IQ_TR_COMMENTS">"c2383"</definedName>
    <definedName name="IQ_TR_CURRENCY">"c3016"</definedName>
    <definedName name="IQ_TR_DEAL_ATTITUDE">"c2364"</definedName>
    <definedName name="IQ_TR_DEAL_CONDITIONS">"c2367"</definedName>
    <definedName name="IQ_TR_DEAL_RESOLUTION">"c2391"</definedName>
    <definedName name="IQ_TR_DEAL_RESPONSES">"c2366"</definedName>
    <definedName name="IQ_TR_DEBT_CONSID_PCT">"c2299"</definedName>
    <definedName name="IQ_TR_DEF_AGRMT_DATE">"c2285"</definedName>
    <definedName name="IQ_TR_DISCLOSED_FEES_EXP">"c2288"</definedName>
    <definedName name="IQ_TR_EARNOUTS">"c3023"</definedName>
    <definedName name="IQ_TR_EXPIRED_DATE">"c2412"</definedName>
    <definedName name="IQ_TR_GROSS_OFFERING_AMT">"c2262"</definedName>
    <definedName name="IQ_TR_HYBRID_CONSID_PCT">"c2300"</definedName>
    <definedName name="IQ_TR_IMPLIED_EQ">"c3018"</definedName>
    <definedName name="IQ_TR_IMPLIED_EQ_BV">"c3019"</definedName>
    <definedName name="IQ_TR_IMPLIED_EQ_NI_LTM">"c3020"</definedName>
    <definedName name="IQ_TR_IMPLIED_EV">"c2301"</definedName>
    <definedName name="IQ_TR_IMPLIED_EV_BV">"c2306"</definedName>
    <definedName name="IQ_TR_IMPLIED_EV_EBIT">"c2302"</definedName>
    <definedName name="IQ_TR_IMPLIED_EV_EBITDA">"c2303"</definedName>
    <definedName name="IQ_TR_IMPLIED_EV_NI_LTM">"c2307"</definedName>
    <definedName name="IQ_TR_IMPLIED_EV_REV">"c2304"</definedName>
    <definedName name="IQ_TR_INIT_FILED_DATE">"c3495"</definedName>
    <definedName name="IQ_TR_LOI_DATE">"c2282"</definedName>
    <definedName name="IQ_TR_MAJ_MIN_STAKE">"c2389"</definedName>
    <definedName name="IQ_TR_NEGOTIATED_BUYBACK_PRICE">"c2414"</definedName>
    <definedName name="IQ_TR_NET_ASSUM_LIABILITIES">"c2308"</definedName>
    <definedName name="IQ_TR_NET_PROCEEDS">"c2267"</definedName>
    <definedName name="IQ_TR_OFFER_DATE">"c2265"</definedName>
    <definedName name="IQ_TR_OFFER_DATE_MA">"c3035"</definedName>
    <definedName name="IQ_TR_OFFER_PER_SHARE">"c3017"</definedName>
    <definedName name="IQ_TR_OPTIONS_CONSID_PCT">"c2311"</definedName>
    <definedName name="IQ_TR_OTHER_CONSID">"c3022"</definedName>
    <definedName name="IQ_TR_PCT_SOUGHT">"c2309"</definedName>
    <definedName name="IQ_TR_PFEATURES">"c2384"</definedName>
    <definedName name="IQ_TR_PIPE_CONV_PRICE_SHARE">"c2292"</definedName>
    <definedName name="IQ_TR_PIPE_CPN_PCT">"c2291"</definedName>
    <definedName name="IQ_TR_PIPE_NUMBER_SHARES">"c2293"</definedName>
    <definedName name="IQ_TR_PIPE_PPS">"c2290"</definedName>
    <definedName name="IQ_TR_POSTMONEY_VAL">"c2286"</definedName>
    <definedName name="IQ_TR_PREDEAL_SITUATION">"c2390"</definedName>
    <definedName name="IQ_TR_PREF_CONSID_PCT">"c2310"</definedName>
    <definedName name="IQ_TR_PREMONEY_VAL">"c2287"</definedName>
    <definedName name="IQ_TR_PRINTING_FEES">"c2276"</definedName>
    <definedName name="IQ_TR_PT_MONETARY_VALUES">"c2415"</definedName>
    <definedName name="IQ_TR_PT_NUMBER_SHARES">"c2417"</definedName>
    <definedName name="IQ_TR_PT_PCT_SHARES">"c2416"</definedName>
    <definedName name="IQ_TR_RATING_FEES">"c2275"</definedName>
    <definedName name="IQ_TR_REG_EFFECT_DATE">"c2264"</definedName>
    <definedName name="IQ_TR_REG_FILED_DATE">"c2263"</definedName>
    <definedName name="IQ_TR_RENEWAL_BUYBACK">"c2413"</definedName>
    <definedName name="IQ_TR_ROUND_NUMBER">"c2295"</definedName>
    <definedName name="IQ_TR_SEC_FEES">"c2274"</definedName>
    <definedName name="IQ_TR_SECURITY_TYPE_REG">"c2279"</definedName>
    <definedName name="IQ_TR_SELL_ACC_ADVISORS">"c3049"</definedName>
    <definedName name="IQ_TR_SELL_FIN_ADVISORS">"c3046"</definedName>
    <definedName name="IQ_TR_SELL_LEG_ADVISORS">"c2388"</definedName>
    <definedName name="IQ_TR_SELLER_ID">"c2406"</definedName>
    <definedName name="IQ_TR_SELLERNAME">"c2402"</definedName>
    <definedName name="IQ_TR_SFEATURES">"c2385"</definedName>
    <definedName name="IQ_TR_SH_NET_PROCEEDS">"c2269"</definedName>
    <definedName name="IQ_TR_SH_NET_PROCEEDS_PCT">"c2271"</definedName>
    <definedName name="IQ_TR_SPECIAL_COMMITTEE">"c2362"</definedName>
    <definedName name="IQ_TR_STATUS">"c2399"</definedName>
    <definedName name="IQ_TR_STOCK_CONSID_PCT">"c2312"</definedName>
    <definedName name="IQ_TR_SUSPENDED_DATE">"c2407"</definedName>
    <definedName name="IQ_TR_TARGET_52WKHI_PCT">"c2351"</definedName>
    <definedName name="IQ_TR_TARGET_52WKLOW_PCT">"c2350"</definedName>
    <definedName name="IQ_TR_TARGET_ACC_ADVISORS">"c3047"</definedName>
    <definedName name="IQ_TR_TARGET_CASH_ST_INVEST">"c2327"</definedName>
    <definedName name="IQ_TR_TARGET_CLOSEPRICE_1D">"c2352"</definedName>
    <definedName name="IQ_TR_TARGET_CLOSEPRICE_1M">"c2354"</definedName>
    <definedName name="IQ_TR_TARGET_CLOSEPRICE_1W">"c2353"</definedName>
    <definedName name="IQ_TR_TARGET_DILUT_EPS_EXCL">"c2324"</definedName>
    <definedName name="IQ_TR_TARGET_EARNING_CO">"c2332"</definedName>
    <definedName name="IQ_TR_TARGET_EBIT">"c2333"</definedName>
    <definedName name="IQ_TR_TARGET_EBIT_EQ_INC">"c3609"</definedName>
    <definedName name="IQ_TR_TARGET_EBITDA">"c2334"</definedName>
    <definedName name="IQ_TR_TARGET_EBITDA_EQ_INC">"c3608"</definedName>
    <definedName name="IQ_TR_TARGET_FILING_CURRENCY">"c3034"</definedName>
    <definedName name="IQ_TR_TARGET_FILINGDATE">"c3605"</definedName>
    <definedName name="IQ_TR_TARGET_FIN_ADVISORS">"c3044"</definedName>
    <definedName name="IQ_TR_TARGET_ID">"c2405"</definedName>
    <definedName name="IQ_TR_TARGET_LEG_ADVISORS">"c2386"</definedName>
    <definedName name="IQ_TR_TARGET_MARKETCAP">"c2342"</definedName>
    <definedName name="IQ_TR_TARGET_MIN_INT">"c2328"</definedName>
    <definedName name="IQ_TR_TARGET_NET_DEBT">"c2326"</definedName>
    <definedName name="IQ_TR_TARGET_NI">"c2331"</definedName>
    <definedName name="IQ_TR_TARGET_PERIODDATE">"c3604"</definedName>
    <definedName name="IQ_TR_TARGET_PRICEDATE_1D">"c2341"</definedName>
    <definedName name="IQ_TR_TARGET_RETURN">"c2355"</definedName>
    <definedName name="IQ_TR_TARGET_SEC_DETAIL">"c3021"</definedName>
    <definedName name="IQ_TR_TARGET_SEC_TI_ID">"c2368"</definedName>
    <definedName name="IQ_TR_TARGET_SEC_TYPE">"c2369"</definedName>
    <definedName name="IQ_TR_TARGET_SPD">"c2313"</definedName>
    <definedName name="IQ_TR_TARGET_SPD_PCT">"c2314"</definedName>
    <definedName name="IQ_TR_TARGET_STOCKPREMIUM_1D">"c2336"</definedName>
    <definedName name="IQ_TR_TARGET_STOCKPREMIUM_1M">"c2337"</definedName>
    <definedName name="IQ_TR_TARGET_STOCKPREMIUM_1W">"c2338"</definedName>
    <definedName name="IQ_TR_TARGET_STOCKYEARHIGH_1D">"c2339"</definedName>
    <definedName name="IQ_TR_TARGET_STOCKYEARLOW_1D">"c2340"</definedName>
    <definedName name="IQ_TR_TARGET_TOTAL_ASSETS">"c2325"</definedName>
    <definedName name="IQ_TR_TARGET_TOTAL_COMMON_EQ">"c2421"</definedName>
    <definedName name="IQ_TR_TARGET_TOTAL_DEBT">"c2330"</definedName>
    <definedName name="IQ_TR_TARGET_TOTAL_PREF">"c2329"</definedName>
    <definedName name="IQ_TR_TARGET_TOTAL_REV">"c2335"</definedName>
    <definedName name="IQ_TR_TARGETNAME">"c2403"</definedName>
    <definedName name="IQ_TR_TERM_FEE">"c2298"</definedName>
    <definedName name="IQ_TR_TERM_FEE_PCT">"c2297"</definedName>
    <definedName name="IQ_TR_TODATE">"c3036"</definedName>
    <definedName name="IQ_TR_TODATE_MONETARY_VALUE">"c2418"</definedName>
    <definedName name="IQ_TR_TODATE_NUMBER_SHARES">"c2420"</definedName>
    <definedName name="IQ_TR_TODATE_PCT_SHARES">"c2419"</definedName>
    <definedName name="IQ_TR_TOTAL_ACCT_FEES">"c2273"</definedName>
    <definedName name="IQ_TR_TOTAL_CASH">"c2315"</definedName>
    <definedName name="IQ_TR_TOTAL_CONSID_SH">"c2316"</definedName>
    <definedName name="IQ_TR_TOTAL_DEBT">"c2317"</definedName>
    <definedName name="IQ_TR_TOTAL_GROSS_TV">"c2318"</definedName>
    <definedName name="IQ_TR_TOTAL_HYBRID">"c2319"</definedName>
    <definedName name="IQ_TR_TOTAL_LEGAL_FEES">"c2272"</definedName>
    <definedName name="IQ_TR_TOTAL_NET_TV">"c2320"</definedName>
    <definedName name="IQ_TR_TOTAL_NEWMONEY">"c2289"</definedName>
    <definedName name="IQ_TR_TOTAL_OPTIONS">"c2322"</definedName>
    <definedName name="IQ_TR_TOTAL_OPTIONS_BUYER">"c3026"</definedName>
    <definedName name="IQ_TR_TOTAL_PREFERRED">"c2321"</definedName>
    <definedName name="IQ_TR_TOTAL_REG_AMT">"c2261"</definedName>
    <definedName name="IQ_TR_TOTAL_STOCK">"c2323"</definedName>
    <definedName name="IQ_TR_TOTAL_TAKEDOWNS">"c2278"</definedName>
    <definedName name="IQ_TR_TOTAL_UW_COMP">"c2280"</definedName>
    <definedName name="IQ_TR_TOTALVALUE">"c2400"</definedName>
    <definedName name="IQ_TR_TRANSACTION_TYPE">"c2398"</definedName>
    <definedName name="IQ_TR_WITHDRAWN_DTE">"c2266"</definedName>
    <definedName name="IQ_TRADE_AR">"c1345"</definedName>
    <definedName name="IQ_TRADE_PRINCIPAL">"c1309"</definedName>
    <definedName name="IQ_TRADING_ACCOUNT_GAINS_FEES_FDIC">"c6573"</definedName>
    <definedName name="IQ_TRADING_ASSETS">"c1310"</definedName>
    <definedName name="IQ_TRADING_ASSETS_FDIC">"c6328"</definedName>
    <definedName name="IQ_TRADING_CURRENCY">"c2212"</definedName>
    <definedName name="IQ_TRADING_LIABILITIES_FDIC">"c6344"</definedName>
    <definedName name="IQ_TRANSACTION_ACCOUNTS_FDIC">"c6544"</definedName>
    <definedName name="IQ_TREASURY">"c1311"</definedName>
    <definedName name="IQ_TREASURY_OTHER_EQUITY">"c1312"</definedName>
    <definedName name="IQ_TREASURY_OTHER_EQUITY_BNK">"c1313"</definedName>
    <definedName name="IQ_TREASURY_OTHER_EQUITY_BR">"c1314"</definedName>
    <definedName name="IQ_TREASURY_OTHER_EQUITY_FIN">"c1315"</definedName>
    <definedName name="IQ_TREASURY_OTHER_EQUITY_INS">"c1316"</definedName>
    <definedName name="IQ_TREASURY_OTHER_EQUITY_RE">"c6276"</definedName>
    <definedName name="IQ_TREASURY_OTHER_EQUITY_REIT">"c1317"</definedName>
    <definedName name="IQ_TREASURY_OTHER_EQUITY_UTI">"c1318"</definedName>
    <definedName name="IQ_TREASURY_STOCK">"c1438"</definedName>
    <definedName name="IQ_TREASURY_STOCK_TRANSACTIONS_FDIC">"c6501"</definedName>
    <definedName name="IQ_TRUST_INC">"c1319"</definedName>
    <definedName name="IQ_TRUST_PREF">"c1320"</definedName>
    <definedName name="IQ_TRUST_PREFERRED">"c3029"</definedName>
    <definedName name="IQ_TRUST_PREFERRED_PCT">"c3030"</definedName>
    <definedName name="IQ_TWELVE_MONTHS_FIXED_AND_FLOATING_FDIC">"c6420"</definedName>
    <definedName name="IQ_TWELVE_MONTHS_MORTGAGE_PASS_THROUGHS_FDIC">"c6412"</definedName>
    <definedName name="IQ_UFCF_10YR_ANN_CAGR">"c6179"</definedName>
    <definedName name="IQ_UFCF_10YR_ANN_GROWTH">"c1948"</definedName>
    <definedName name="IQ_UFCF_1YR_ANN_GROWTH">"c1943"</definedName>
    <definedName name="IQ_UFCF_2YR_ANN_CAGR">"c6175"</definedName>
    <definedName name="IQ_UFCF_2YR_ANN_GROWTH">"c1944"</definedName>
    <definedName name="IQ_UFCF_3YR_ANN_CAGR">"c6176"</definedName>
    <definedName name="IQ_UFCF_3YR_ANN_GROWTH">"c1945"</definedName>
    <definedName name="IQ_UFCF_5YR_ANN_CAGR">"c6177"</definedName>
    <definedName name="IQ_UFCF_5YR_ANN_GROWTH">"c1946"</definedName>
    <definedName name="IQ_UFCF_7YR_ANN_CAGR">"c6178"</definedName>
    <definedName name="IQ_UFCF_7YR_ANN_GROWTH">"c1947"</definedName>
    <definedName name="IQ_UFCF_MARGIN">"c1962"</definedName>
    <definedName name="IQ_ULT_PARENT">"c3037"</definedName>
    <definedName name="IQ_ULT_PARENT_CIQID">"c3039"</definedName>
    <definedName name="IQ_ULT_PARENT_TICKER">"c3038"</definedName>
    <definedName name="IQ_UNAMORT_DISC">"c2513"</definedName>
    <definedName name="IQ_UNAMORT_DISC_PCT">"c2514"</definedName>
    <definedName name="IQ_UNAMORT_PREMIUM">"c2511"</definedName>
    <definedName name="IQ_UNAMORT_PREMIUM_PCT">"c2512"</definedName>
    <definedName name="IQ_UNDIVIDED_PROFITS_FDIC">"c6352"</definedName>
    <definedName name="IQ_UNDRAWN_CP">"c2518"</definedName>
    <definedName name="IQ_UNDRAWN_CREDIT">"c3032"</definedName>
    <definedName name="IQ_UNDRAWN_RC">"c2517"</definedName>
    <definedName name="IQ_UNDRAWN_TL">"c2519"</definedName>
    <definedName name="IQ_UNEARN_PREMIUM">"c1321"</definedName>
    <definedName name="IQ_UNEARN_REV_CURRENT">"c1322"</definedName>
    <definedName name="IQ_UNEARN_REV_CURRENT_BNK">"c1323"</definedName>
    <definedName name="IQ_UNEARN_REV_CURRENT_BR">"c1324"</definedName>
    <definedName name="IQ_UNEARN_REV_CURRENT_FIN">"c1325"</definedName>
    <definedName name="IQ_UNEARN_REV_CURRENT_INS">"c1326"</definedName>
    <definedName name="IQ_UNEARN_REV_CURRENT_RE">"c6277"</definedName>
    <definedName name="IQ_UNEARN_REV_CURRENT_REIT">"c1327"</definedName>
    <definedName name="IQ_UNEARN_REV_CURRENT_UTI">"c1328"</definedName>
    <definedName name="IQ_UNEARN_REV_LT">"c1329"</definedName>
    <definedName name="IQ_UNEARNED_INCOME_FDIC">"c6324"</definedName>
    <definedName name="IQ_UNEARNED_INCOME_FOREIGN_FDIC">"c6385"</definedName>
    <definedName name="IQ_UNLEVERED_FCF">"c1908"</definedName>
    <definedName name="IQ_UNPAID_CLAIMS">"c1330"</definedName>
    <definedName name="IQ_UNPROFITABLE_INSTITUTIONS_FDIC">"c6722"</definedName>
    <definedName name="IQ_UNREALIZED_GAIN">"c1619"</definedName>
    <definedName name="IQ_UNSECURED_DEBT">"c2548"</definedName>
    <definedName name="IQ_UNSECURED_DEBT_PCT">"c2549"</definedName>
    <definedName name="IQ_UNUSED_LOAN_COMMITMENTS_FDIC">"c6368"</definedName>
    <definedName name="IQ_UNUSUAL_EXP">"c1456"</definedName>
    <definedName name="IQ_US_BRANCHES_FOREIGN_BANK_LOANS_FDIC">"c6435"</definedName>
    <definedName name="IQ_US_BRANCHES_FOREIGN_BANKS_FDIC">"c6390"</definedName>
    <definedName name="IQ_US_GAAP">"c1331"</definedName>
    <definedName name="IQ_US_GAAP_BASIC_EPS_EXCL">"c2984"</definedName>
    <definedName name="IQ_US_GAAP_BASIC_EPS_INCL">"c2982"</definedName>
    <definedName name="IQ_US_GAAP_BASIC_WEIGHT">"c2980"</definedName>
    <definedName name="IQ_US_GAAP_CA_ADJ">"c2925"</definedName>
    <definedName name="IQ_US_GAAP_CASH_FINAN">"c2945"</definedName>
    <definedName name="IQ_US_GAAP_CASH_FINAN_ADJ">"c2941"</definedName>
    <definedName name="IQ_US_GAAP_CASH_INVEST">"c2944"</definedName>
    <definedName name="IQ_US_GAAP_CASH_INVEST_ADJ">"c2940"</definedName>
    <definedName name="IQ_US_GAAP_CASH_OPER">"c2943"</definedName>
    <definedName name="IQ_US_GAAP_CASH_OPER_ADJ">"c2939"</definedName>
    <definedName name="IQ_US_GAAP_CL_ADJ">"c2927"</definedName>
    <definedName name="IQ_US_GAAP_COST_REV_ADJ">"c2951"</definedName>
    <definedName name="IQ_US_GAAP_DILUT_EPS_EXCL">"c2985"</definedName>
    <definedName name="IQ_US_GAAP_DILUT_EPS_INCL">"c2983"</definedName>
    <definedName name="IQ_US_GAAP_DILUT_NI">"c2979"</definedName>
    <definedName name="IQ_US_GAAP_DILUT_WEIGHT">"c2981"</definedName>
    <definedName name="IQ_US_GAAP_DO_ADJ">"c2959"</definedName>
    <definedName name="IQ_US_GAAP_EXTRA_ACC_ITEMS_ADJ">"c2958"</definedName>
    <definedName name="IQ_US_GAAP_INC_TAX_ADJ">"c2961"</definedName>
    <definedName name="IQ_US_GAAP_INTEREST_EXP_ADJ">"c2957"</definedName>
    <definedName name="IQ_US_GAAP_LIAB_LT_ADJ">"c2928"</definedName>
    <definedName name="IQ_US_GAAP_LIAB_TOTAL_LIAB">"c2933"</definedName>
    <definedName name="IQ_US_GAAP_MINORITY_INTEREST_IS_ADJ">"c2960"</definedName>
    <definedName name="IQ_US_GAAP_NCA_ADJ">"c2926"</definedName>
    <definedName name="IQ_US_GAAP_NET_CHANGE">"c2946"</definedName>
    <definedName name="IQ_US_GAAP_NET_CHANGE_ADJ">"c2942"</definedName>
    <definedName name="IQ_US_GAAP_NI">"c2976"</definedName>
    <definedName name="IQ_US_GAAP_NI_ADJ">"c2963"</definedName>
    <definedName name="IQ_US_GAAP_NI_AVAIL_INCL">"c2978"</definedName>
    <definedName name="IQ_US_GAAP_OTHER_ADJ_ADJ">"c2962"</definedName>
    <definedName name="IQ_US_GAAP_OTHER_NON_OPER_ADJ">"c2955"</definedName>
    <definedName name="IQ_US_GAAP_OTHER_OPER_ADJ">"c2954"</definedName>
    <definedName name="IQ_US_GAAP_RD_ADJ">"c2953"</definedName>
    <definedName name="IQ_US_GAAP_SGA_ADJ">"c2952"</definedName>
    <definedName name="IQ_US_GAAP_TOTAL_ASSETS">"c2931"</definedName>
    <definedName name="IQ_US_GAAP_TOTAL_EQUITY">"c2934"</definedName>
    <definedName name="IQ_US_GAAP_TOTAL_EQUITY_ADJ">"c2929"</definedName>
    <definedName name="IQ_US_GAAP_TOTAL_REV_ADJ">"c2950"</definedName>
    <definedName name="IQ_US_GAAP_TOTAL_UNUSUAL_ADJ">"c2956"</definedName>
    <definedName name="IQ_US_GOV_AGENCIES_FDIC">"c6395"</definedName>
    <definedName name="IQ_US_GOV_DEPOSITS_FDIC">"c6483"</definedName>
    <definedName name="IQ_US_GOV_ENTERPRISES_FDIC">"c6396"</definedName>
    <definedName name="IQ_US_GOV_NONCURRENT_LOANS_TOTAL_NONCURRENT_FDIC">"c6779"</definedName>
    <definedName name="IQ_US_GOV_NONTRANSACTION_ACCOUNTS_FDIC">"c6546"</definedName>
    <definedName name="IQ_US_GOV_OBLIGATIONS_FDIC">"c6299"</definedName>
    <definedName name="IQ_US_GOV_SECURITIES_FDIC">"c6297"</definedName>
    <definedName name="IQ_US_GOV_TOTAL_DEPOSITS_FDIC">"c6472"</definedName>
    <definedName name="IQ_US_GOV_TRANSACTION_ACCOUNTS_FDIC">"c6538"</definedName>
    <definedName name="IQ_US_TREASURY_SECURITIES_FDIC">"c6298"</definedName>
    <definedName name="IQ_UTIL_PPE_NET">"c1620"</definedName>
    <definedName name="IQ_UTIL_REV">"c2091"</definedName>
    <definedName name="IQ_UV_PENSION_LIAB">"c1332"</definedName>
    <definedName name="IQ_VALUATION_ALLOWANCES_FDIC">"c6400"</definedName>
    <definedName name="IQ_VALUE_TRADED">"c1519"</definedName>
    <definedName name="IQ_VALUE_TRADED_LAST_3MTH">"c1530"</definedName>
    <definedName name="IQ_VALUE_TRADED_LAST_6MTH">"c1531"</definedName>
    <definedName name="IQ_VALUE_TRADED_LAST_MTH">"c1529"</definedName>
    <definedName name="IQ_VALUE_TRADED_LAST_WK">"c1528"</definedName>
    <definedName name="IQ_VALUE_TRADED_LAST_YR">"c1532"</definedName>
    <definedName name="IQ_VC_REVENUE_FDIC">"c6667"</definedName>
    <definedName name="IQ_VOL_LAST_3MTH">"c1525"</definedName>
    <definedName name="IQ_VOL_LAST_6MTH">"c1526"</definedName>
    <definedName name="IQ_VOL_LAST_MTH">"c1524"</definedName>
    <definedName name="IQ_VOL_LAST_WK">"c1523"</definedName>
    <definedName name="IQ_VOL_LAST_YR">"c1527"</definedName>
    <definedName name="IQ_VOLATILE_LIABILITIES_FDIC">"c6364"</definedName>
    <definedName name="IQ_VOLUME">"c1333"</definedName>
    <definedName name="IQ_WARRANTS_BEG_OS">"c2698"</definedName>
    <definedName name="IQ_WARRANTS_CANCELLED">"c2701"</definedName>
    <definedName name="IQ_WARRANTS_END_OS">"c2702"</definedName>
    <definedName name="IQ_WARRANTS_EXERCISED">"c2700"</definedName>
    <definedName name="IQ_WARRANTS_ISSUED">"c2699"</definedName>
    <definedName name="IQ_WARRANTS_STRIKE_PRICE_ISSUED">"c2704"</definedName>
    <definedName name="IQ_WARRANTS_STRIKE_PRICE_OS">"c2703"</definedName>
    <definedName name="IQ_WEIGHTED_AVG_PRICE">"c1334"</definedName>
    <definedName name="IQ_WIP_INV">"c1335"</definedName>
    <definedName name="IQ_WORKING_CAP">"c3494"</definedName>
    <definedName name="IQ_WORKMEN_WRITTEN">"c1336"</definedName>
    <definedName name="IQ_WRITTEN_OPTION_CONTRACTS_FDIC">"c6509"</definedName>
    <definedName name="IQ_WRITTEN_OPTION_CONTRACTS_FX_RISK_FDIC">"c6514"</definedName>
    <definedName name="IQ_WRITTEN_OPTION_CONTRACTS_NON_FX_IR_FDIC">"c6519"</definedName>
    <definedName name="IQ_XDIV_DATE">"c2104"</definedName>
    <definedName name="IQ_YEAR_FOUNDED">"c6793"</definedName>
    <definedName name="IQ_YEARHIGH">"c1337"</definedName>
    <definedName name="IQ_YEARHIGH_DATE">"c2250"</definedName>
    <definedName name="IQ_YEARLOW">"c1338"</definedName>
    <definedName name="IQ_YEARLOW_DATE">"c2251"</definedName>
    <definedName name="IQ_YTD">3000</definedName>
    <definedName name="IQ_YTW">"c2163"</definedName>
    <definedName name="IQ_YTW_DATE">"c2164"</definedName>
    <definedName name="IQ_YTW_DATE_TYPE">"c2165"</definedName>
    <definedName name="IQ_Z_SCORE">"c1339"</definedName>
    <definedName name="JUNK">{"'Table of Contents'!$A$1"}</definedName>
    <definedName name="KTO_BILGUV_1">'[15]Account balances'!$B$13:$B$19,'[15]Account balances'!$B$23:$B$36,'[15]Account balances'!$B$40:$B$59,'[15]Account balances'!$B$63:$B$75,'[15]Account balances'!$B$81:$B$83,'[15]Account balances'!$B$87,'[15]Account balances'!$B$91,'[15]Account balances'!$B$95:$B$100,'[15]Account balances'!$B$104:$B$109,'[15]Account balances'!$B$113:$B$114,'[15]Account balances'!$B$118:$B$133</definedName>
    <definedName name="KTO_BILGUV_2">'[15]Account balances'!$B$144:$B$155,'[15]Account balances'!$B$159:$B$161,'[15]Account balances'!$B$165:$B$178,'[15]Account balances'!$B$182:$B$187,'[15]Account balances'!$B$191:$B$194,'[15]Account balances'!$B$198:$B$216,'[15]Account balances'!$B$220:$B$221,'[15]Account balances'!$B$225:$B$231,'[15]Account balances'!$B$242:$B$244,'[15]Account balances'!$B$248:$B$249,'[15]Account balances'!$B$253,'[15]Account balances'!$B$257:$B$258,'[15]Account balances'!$B$260:$B$263,'[15]Account balances'!$B$271:$B$272,'[15]Account balances'!$B$282:$B$287,'[15]Account balances'!$B$531</definedName>
    <definedName name="KTO_BILGUV_3">'[15]Account balances'!$B$296:$B$329,'[15]Account balances'!$B$377:$B$380,'[15]Account balances'!$B$390:$B$402,'[15]Account balances'!$B$420:$B$421,'[15]Account balances'!$B$425:$B$429,'[15]Account balances'!$B$438:$B$443,'[15]Account balances'!$B$453:$B$460,'[15]Account balances'!$B$518,'[15]Account balances'!$B$523</definedName>
    <definedName name="KTO_BILGUV_4">'[15]Account balances'!$B$332:$B$372,'[15]Account balances'!$B$381:$B$385,'[15]Account balances'!$B$406:$B$415,'[15]Account balances'!$B$430:$B$434,'[15]Account balances'!$B$444:$B$449,'[15]Account balances'!$B$465:$B$468,'[15]Account balances'!$B$472:$B$501,'[15]Account balances'!$B$505:$B$510,'[15]Account balances'!$B$519,'[15]Account balances'!$B$524:$B$525</definedName>
    <definedName name="KTO_H">'[15]Account balances'!$B$144:$B$155,'[15]Account balances'!$B$159:$B$161,'[15]Account balances'!$B$165:$B$178,'[15]Account balances'!$B$182:$B$187,'[15]Account balances'!$B$191:$B$194,'[15]Account balances'!$B$198:$B$216,'[15]Account balances'!$B$220:$B$221,'[15]Account balances'!$B$225:$B$231,'[15]Account balances'!$B$242:$B$244,'[15]Account balances'!$B$248:$B$249,'[15]Account balances'!$B$253,'[15]Account balances'!$B$257:$B$258,'[15]Account balances'!$B$260:$B$263,'[15]Account balances'!$B$271:$B$272,'[15]Account balances'!$B$282:$B$287,'[15]Account balances'!$B$296:$B$329,'[15]Account balances'!$B$390:$B$402,'[15]Account balances'!$B$420:$B$421,'[15]Account balances'!$B$425:$B$434,'[15]Account balances'!$B$438:$B$449,'[15]Account balances'!$B$453:$B$460,'[15]Account balances'!$B$518:$B$519,'[15]Account balances'!$B$531</definedName>
    <definedName name="KTO_S">'[15]Account balances'!$B$13:$B$19,'[15]Account balances'!$B$23:$B$36,'[15]Account balances'!$B$40:$B$59,'[15]Account balances'!$B$63:$B$75,'[15]Account balances'!$B$81:$B$83,'[15]Account balances'!$B$87,'[15]Account balances'!$B$91,'[15]Account balances'!$B$95:$B$100,'[15]Account balances'!$B$104:$B$109,'[15]Account balances'!$B$113:$B$114,'[15]Account balances'!$B$118:$B$133,'[15]Account balances'!$B$332:$B$372,'[15]Account balances'!$B$377:$B$385,'[15]Account balances'!$B$406:$B$415,'[15]Account balances'!$B$465:$B$468,'[15]Account balances'!$B$472:$B$501,'[15]Account balances'!$B$505:$B$510,'[15]Account balances'!$B$523:$B$525</definedName>
    <definedName name="KtoKnz2_L">'[15]Account balances'!$B$260:$B$263,'[15]Account balances'!$B$531</definedName>
    <definedName name="limcount">1</definedName>
    <definedName name="ListOffset">1</definedName>
    <definedName name="MerrillPrintIt">[3]!MerrillPrintIt</definedName>
    <definedName name="NewRange">[3]!NewRange</definedName>
    <definedName name="Pal_Workbook_GUID">"LK5Q46E8GFJU8FUUFRKSSHPE"</definedName>
    <definedName name="PUB_UserID">"MAYERX"</definedName>
    <definedName name="q">[3]!q</definedName>
    <definedName name="qgq">[3]!qgq</definedName>
    <definedName name="Recover">[16]Macro1!$A$134</definedName>
    <definedName name="RedefinePrintTableRange">[3]!RedefinePrintTableRange</definedName>
    <definedName name="RiskAfterRecalcMacro">""</definedName>
    <definedName name="RiskAfterSimMacro">""</definedName>
    <definedName name="RiskBeforeRecalcMacro">""</definedName>
    <definedName name="RiskBeforeSimMacro">""</definedName>
    <definedName name="RiskCollectDistributionSamples">2</definedName>
    <definedName name="RiskFixedSeed">1</definedName>
    <definedName name="RiskHasSettings">5</definedName>
    <definedName name="RiskMinimizeOnStart">FALSE</definedName>
    <definedName name="RiskMonitorConvergence">FALSE</definedName>
    <definedName name="RiskMultipleCPUSupportEnabled">TRUE</definedName>
    <definedName name="RiskNumIterations">10000</definedName>
    <definedName name="RiskNumSimulations">1</definedName>
    <definedName name="RiskPauseOnError">FALSE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tandardRecalc">2</definedName>
    <definedName name="RiskUpdateDisplay">FALSE</definedName>
    <definedName name="RiskUseDifferentSeedForEachSim">FALSE</definedName>
    <definedName name="RiskUseFixedSeed">FALSE</definedName>
    <definedName name="RiskUseMultipleCPUs">TRUE</definedName>
    <definedName localSheetId="5" name="sadf">[3]!Combined.01.10</definedName>
    <definedName localSheetId="7" name="sadf">[3]!Combined.01.10</definedName>
    <definedName name="sadf">[3]!Combined.01.10</definedName>
    <definedName name="sencount">1</definedName>
    <definedName name="sfdffff">[3]!sfdffff</definedName>
    <definedName name="shshryhasyhj">[3]!shshryhasyhj</definedName>
    <definedName name="shss">[3]!shss</definedName>
    <definedName name="siva">[3]!siva</definedName>
    <definedName name="ssy">[3]!ssy</definedName>
    <definedName name="TableName">"Dummy"</definedName>
    <definedName name="TextRefCopyRangeCount">3</definedName>
    <definedName name="vaaaaaavavv">[3]!vaaaaaavavv</definedName>
    <definedName name="vertex42_copyright">"© 2008-2014 Vertex42 LLC"</definedName>
    <definedName name="vertex42_id">"balance-sheet.xlsx"</definedName>
    <definedName name="vertex42_title">"Balance Sheet Template"</definedName>
    <definedName localSheetId="5" name="w">[3]!Combined.01.10</definedName>
    <definedName localSheetId="7" name="w">[3]!Combined.01.10</definedName>
    <definedName name="w">[3]!Combined.01.10</definedName>
    <definedName name="wergqerrgqwergr">[3]!wergqerrgqwergr</definedName>
    <definedName name="werqerrgqwerger">[3]!werqerrgqwerger</definedName>
    <definedName name="xfhs">[3]!xfhs</definedName>
    <definedName name="_123__123Graph_BChart_1N">#REF!</definedName>
    <definedName name="_170__123Graph_CChart_1N">#REF!</definedName>
    <definedName name="_156__123Graph_CChart_1B">#REF!</definedName>
    <definedName name="_146__123Graph_BChart_9I">#REF!</definedName>
    <definedName name="gls_START_YEAR">#REF!</definedName>
    <definedName name="BLPH30053">#REF!</definedName>
    <definedName name="_138___123Graph_CChart_1H">#REF!</definedName>
    <definedName name="_369__123Graph_DChart_1C">#REF!</definedName>
    <definedName name="_47__123Graph_AChart_1J">#REF!</definedName>
    <definedName name="DATA_08">#REF!</definedName>
    <definedName name="_175__123Graph_CChart_1T">#REF!</definedName>
    <definedName name="_365__123Graph_DChart_10J">#REF!</definedName>
    <definedName name="_259__123Graph_AChart_2J">#REF!</definedName>
    <definedName name="_38__123Graph_AChart_1D">#REF!</definedName>
    <definedName name="_339__123Graph_CChart_1CA">#REF!</definedName>
    <definedName name="gls_GenComments">#REF!</definedName>
    <definedName name="_322__123Graph_BChart_2AE">#REF!</definedName>
    <definedName name="_19___123Graph_AChart_1AG">#REF!</definedName>
    <definedName name="_284__123Graph_BChart_1AM">#REF!</definedName>
    <definedName name="_285__123Graph_BChart_1AO">#REF!</definedName>
    <definedName name="_387__123Graph_EChart_3B">#REF!</definedName>
    <definedName name="BLPH30074">#REF!</definedName>
    <definedName name="_85___123Graph_BChart_1AM">#REF!</definedName>
    <definedName name="__123Graph_APRINCIPAL">#REF!</definedName>
    <definedName name="BLPH65">#REF!</definedName>
    <definedName name="_354__123Graph_CChart_1P">#REF!</definedName>
    <definedName name="gls_ShareholderName">#REF!</definedName>
    <definedName name="_17__123Graph_AChart_1AE">#REF!</definedName>
    <definedName name="_133___123Graph_CChart_1CE">#REF!</definedName>
    <definedName name="BLPH20">#REF!</definedName>
    <definedName name="BLPH30066">#REF!</definedName>
    <definedName name="_115___123Graph_BChart_2AE">#REF!</definedName>
    <definedName name="_26___123Graph_AChart_1AO">#REF!</definedName>
    <definedName name="DATA_01">#REF!</definedName>
    <definedName name="_43__123Graph_AChart_1G">#REF!</definedName>
    <definedName name="_280__123Graph_BChart_1AG">#REF!</definedName>
    <definedName name="gls_GenCurrency">#REF!</definedName>
    <definedName name="_254__123Graph_AChart_2CC">#REF!</definedName>
    <definedName name="_304__123Graph_BChart_1N">#REF!</definedName>
    <definedName name="_10___123Graph_AChart_10J">#REF!</definedName>
    <definedName name="_116___123Graph_BChart_2CC">#REF!</definedName>
    <definedName name="BLPH63">#REF!</definedName>
    <definedName name="_288__123Graph_BChart_1C">#REF!</definedName>
    <definedName name="_373__123Graph_DChart_1I">#REF!</definedName>
    <definedName name="BLPH30056">#REF!</definedName>
    <definedName name="_103___123Graph_BChart_1N">#REF!</definedName>
    <definedName name="_84___123Graph_BChart_1AJ">#REF!</definedName>
    <definedName name="_200__123Graph_EChart_1AB">#REF!</definedName>
    <definedName name="_272__123Graph_BChart_1A">#REF!</definedName>
    <definedName name="gls_EXTERNAL_COL_REF">#REF!</definedName>
    <definedName name="_165__123Graph_CChart_1H">#REF!</definedName>
    <definedName name="gls_START_LOCAL_NAMES">#REF!</definedName>
    <definedName name="_76__123Graph_AChart_2E">#REF!</definedName>
    <definedName name="_185__123Graph_DChart_1AB">#REF!</definedName>
    <definedName name="_71__123Graph_AChart_2AC">#REF!</definedName>
    <definedName name="gls_SASSEPS45AGR">#REF!</definedName>
    <definedName name="_207__123Graph_AChart_1AN">#REF!</definedName>
    <definedName name="_122__123Graph_BChart_1M">#REF!</definedName>
    <definedName name="_190__123Graph_DChart_1D">#REF!</definedName>
    <definedName name="_311__123Graph_BChart_1T">#REF!</definedName>
    <definedName name="_118__123Graph_BChart_1I">#REF!</definedName>
    <definedName name="_160__123Graph_CChart_1CE">#REF!</definedName>
    <definedName name="_96__123Graph_BChart_1AD">#REF!</definedName>
    <definedName name="BLPI3">#REF!</definedName>
    <definedName name="__123Graph_LBL_APRINCIPAL">#REF!</definedName>
    <definedName name="_123___123Graph_CChart_1AA">#REF!</definedName>
    <definedName name="_16___123Graph_AChart_1AD">#REF!</definedName>
    <definedName name="BLPH30048">#REF!</definedName>
    <definedName name="_98___123Graph_BChart_1I">#REF!</definedName>
    <definedName name="IntroPrintArea">#REF!</definedName>
    <definedName name="BLPH10">#REF!</definedName>
    <definedName name="_180__123Graph_CChart_2AE">#REF!</definedName>
    <definedName name="_155__123Graph_CChart_1AM">#REF!</definedName>
    <definedName name="USD_Rate_Fcst">#REF!</definedName>
    <definedName name="_150__123Graph_CChart_1AB">#REF!</definedName>
    <definedName name="_93__123Graph_BChart_1AB">#REF!</definedName>
    <definedName name="_265__123Graph_AChart_58BB">#REF!</definedName>
    <definedName name="_157__123Graph_CChart_1C">#REF!</definedName>
    <definedName name="_270__123Graph_BChart_13L">#REF!</definedName>
    <definedName name="_86__123Graph_AChart_9C">#REF!</definedName>
    <definedName name="_161__123Graph_CChart_1D">#REF!</definedName>
    <definedName name="_Table1_In1">#REF!</definedName>
    <definedName name="_46__123Graph_AChart_1I">#REF!</definedName>
    <definedName name="_144__123Graph_BChart_3B">#REF!</definedName>
    <definedName name="_212__123Graph_XChart_1A">#REF!</definedName>
    <definedName name="_58___123Graph_AChart_2A">#REF!</definedName>
    <definedName name="_23___123Graph_AChart_1AL">#REF!</definedName>
    <definedName name="_55___123Graph_AChart_1Y">#REF!</definedName>
    <definedName name="_16__123Graph_AChart_1AD">#REF!</definedName>
    <definedName name="_385__123Graph_EChart_1E">#REF!</definedName>
    <definedName name="_189__123Graph_AChart_10J">#REF!</definedName>
    <definedName name="_ag1">#REF!</definedName>
    <definedName name="_72__123Graph_AChart_2AE">#REF!</definedName>
    <definedName name="_95__123Graph_BChart_1AC">#REF!</definedName>
    <definedName name="_197__123Graph_AChart_1AD">#REF!</definedName>
    <definedName name="indeks0903">#REF!</definedName>
    <definedName name="_53__123Graph_AChart_1N">#REF!</definedName>
    <definedName name="Just">#REF!</definedName>
    <definedName name="BLPH16">#REF!</definedName>
    <definedName name="_331__123Graph_CChart_1AB">#REF!</definedName>
    <definedName name="_206__123Graph_AChart_1AM">#REF!</definedName>
    <definedName name="gls_ShareholderClassHeading">#REF!</definedName>
    <definedName name="BLPH2">#REF!</definedName>
    <definedName name="BLPH30050">#REF!</definedName>
    <definedName name="gls_FONT_STATUS">#REF!</definedName>
    <definedName name="BLPH21">#REF!</definedName>
    <definedName name="_173__123Graph_CChart_1P">#REF!</definedName>
    <definedName name="_147__123Graph_CChart_10J">#REF!</definedName>
    <definedName name="_60___123Graph_AChart_2AE">#REF!</definedName>
    <definedName name="_351__123Graph_CChart_1N">#REF!</definedName>
    <definedName name="_210__123Graph_FChart_3B">#REF!</definedName>
    <definedName name="BLPH30055">#REF!</definedName>
    <definedName name="gls_IssuedStockClassHeading">#REF!</definedName>
    <definedName name="_159___123Graph_DChart_1CE">#REF!</definedName>
    <definedName name="gls_GenLastPublished">#REF!</definedName>
    <definedName name="BLPH30038">#REF!</definedName>
    <definedName name="_34__123Graph_AChart_1CA">#REF!</definedName>
    <definedName name="_52___123Graph_AChart_1V">#REF!</definedName>
    <definedName name="_253__123Graph_AChart_2AE">#REF!</definedName>
    <definedName name="BLPH30067">#REF!</definedName>
    <definedName name="_301__123Graph_BChart_1K">#REF!</definedName>
    <definedName name="_156___123Graph_DChart_1AM">#REF!</definedName>
    <definedName name="_312__123Graph_BChart_1U">#REF!</definedName>
    <definedName name="_203__123Graph_AChart_1AJ">#REF!</definedName>
    <definedName name="_246__123Graph_AChart_1Y">#REF!</definedName>
    <definedName name="BLPH59">#REF!</definedName>
    <definedName name="_78___123Graph_BChart_1AC">#REF!</definedName>
    <definedName name="_Table2_Out">#REF!</definedName>
    <definedName name="_203__123Graph_EChart_1D">#REF!</definedName>
    <definedName name="gls_START_VALIDATION">#REF!</definedName>
    <definedName name="_131__123Graph_BChart_1U">#REF!</definedName>
    <definedName name="gls_AnalystEmpNoHeading">#REF!</definedName>
    <definedName name="_236__123Graph_AChart_1P">#REF!</definedName>
    <definedName name="BLPH19">#REF!</definedName>
    <definedName name="_180___123Graph_FChart_3B">#REF!</definedName>
    <definedName name="DATA_07">#REF!</definedName>
    <definedName name="_82___123Graph_BChart_1AG">#REF!</definedName>
    <definedName name="_343__123Graph_CChart_1E">#REF!</definedName>
    <definedName name="_346__123Graph_CChart_1H">#REF!</definedName>
    <definedName name="gls_PERIOD_INDICATOR">#REF!</definedName>
    <definedName name="_337__123Graph_CChart_1B">#REF!</definedName>
    <definedName name="_187__123Graph_DChart_1B">#REF!</definedName>
    <definedName name="_115__123Graph_BChart_1G">#REF!</definedName>
    <definedName name="_347__123Graph_CChart_1I">#REF!</definedName>
    <definedName name="_344__123Graph_CChart_1F">#REF!</definedName>
    <definedName name="_59__123Graph_AChart_1S">#REF!</definedName>
    <definedName name="_134___123Graph_CChart_1D">#REF!</definedName>
    <definedName name="_215__123Graph_AChart_1CA">#REF!</definedName>
    <definedName name="_84__123Graph_AChart_58BB">#REF!</definedName>
    <definedName name="_153___123Graph_CChart_9I">#REF!</definedName>
    <definedName name="_338__123Graph_CChart_1C">#REF!</definedName>
    <definedName name="_64___123Graph_AChart_2J">#REF!</definedName>
    <definedName name="BLPH30060">#REF!</definedName>
    <definedName name="_264__123Graph_AChart_3X">#REF!</definedName>
    <definedName name="gls_SASSLastAnnounce">#REF!</definedName>
    <definedName name="_13__123Graph_AChart_1AB">#REF!</definedName>
    <definedName name="_63___123Graph_AChart_2E">#REF!</definedName>
    <definedName name="_53___123Graph_AChart_1W">#REF!</definedName>
    <definedName name="_189__123Graph_DChart_1CE">#REF!</definedName>
    <definedName name="_262__123Graph_AChart_3B">#REF!</definedName>
    <definedName name="_12__123Graph_AChart_1AA">#REF!</definedName>
    <definedName name="_100___123Graph_BChart_1K">#REF!</definedName>
    <definedName name="BLPH30075">#REF!</definedName>
    <definedName name="_217__123Graph_AChart_1CE">#REF!</definedName>
    <definedName name="_107___123Graph_BChart_1T">#REF!</definedName>
    <definedName name="_367__123Graph_DChart_1AM">#REF!</definedName>
    <definedName name="_35___123Graph_AChart_1E">#REF!</definedName>
    <definedName name="BLPH35">#REF!</definedName>
    <definedName name="BLPH30057">#REF!</definedName>
    <definedName name="_116__123Graph_BChart_1H">#REF!</definedName>
    <definedName name="gls_IssuedStockFreeFloatHeading">#REF!</definedName>
    <definedName name="gls_TEMP_PERIOD_CODE">#REF!</definedName>
    <definedName name="BLPH6">#REF!</definedName>
    <definedName name="_38___123Graph_AChart_1H">#REF!</definedName>
    <definedName name="_204__123Graph_EChart_1E">#REF!</definedName>
    <definedName name="BLPH30063">#REF!</definedName>
    <definedName name="_Table1_Out">#REF!</definedName>
    <definedName name="_154___123Graph_DChart_10J">#REF!</definedName>
    <definedName name="_51__123Graph_AChart_1L">#REF!</definedName>
    <definedName name="gls_GenCompany">#REF!</definedName>
    <definedName name="_250__123Graph_AChart_2A">#REF!</definedName>
    <definedName name="Aa">#REF!</definedName>
    <definedName name="_157___123Graph_DChart_1B">#REF!</definedName>
    <definedName name="_27___123Graph_AChart_1AP">#REF!</definedName>
    <definedName name="_151__123Graph_CChart_1AE">#REF!</definedName>
    <definedName name="_86___123Graph_BChart_1AO">#REF!</definedName>
    <definedName name="BLPH30078">#REF!</definedName>
    <definedName name="gls_genStockRec">#REF!</definedName>
    <definedName name="_182__123Graph_CChart_9C">#REF!</definedName>
    <definedName name="_73__123Graph_AChart_2CC">#REF!</definedName>
    <definedName name="_328__123Graph_CChart_10J">#REF!</definedName>
    <definedName name="gls_SASSDirectorHoldings">#REF!</definedName>
    <definedName name="_398__123Graph_XChart_2AC">#REF!</definedName>
    <definedName name="_119__123Graph_BChart_1J">#REF!</definedName>
    <definedName name="_356__123Graph_CChart_1T">#REF!</definedName>
    <definedName name="_232__123Graph_AChart_1L">#REF!</definedName>
    <definedName name="_29___123Graph_AChart_1B">#REF!</definedName>
    <definedName name="_205__123Graph_AChart_1AL">#REF!</definedName>
    <definedName name="BLPH26">#REF!</definedName>
    <definedName name="gls_FIRST_PK">#REF!</definedName>
    <definedName name="_323__123Graph_BChart_2CC">#REF!</definedName>
    <definedName name="_27__123Graph_AChart_1AO">#REF!</definedName>
    <definedName name="_52__123Graph_AChart_1M">#REF!</definedName>
    <definedName name="BLPH30073">#REF!</definedName>
    <definedName name="_300__123Graph_BChart_1J">#REF!</definedName>
    <definedName name="_192__123Graph_AChart_1A">#REF!</definedName>
    <definedName name="_Regression_Y">#REF!</definedName>
    <definedName name="_375__123Graph_DChart_1K">#REF!</definedName>
    <definedName name="_145__123Graph_BChart_9C">#REF!</definedName>
    <definedName name="_184__123Graph_DChart_10J">#REF!</definedName>
    <definedName name="BLPH30040">#REF!</definedName>
    <definedName name="_341__123Graph_CChart_1CE">#REF!</definedName>
    <definedName name="_372__123Graph_DChart_1E">#REF!</definedName>
    <definedName name="_388__123Graph_FChart_1B">#REF!</definedName>
    <definedName name="_135___123Graph_CChart_1E">#REF!</definedName>
    <definedName name="BLPH7">#REF!</definedName>
    <definedName name="_104___123Graph_BChart_1O">#REF!</definedName>
    <definedName name="gls_START_FORMULA_OVERRIDEABLE">#REF!</definedName>
    <definedName name="_34___123Graph_AChart_1D">#REF!</definedName>
    <definedName name="_24__123Graph_AChart_1AL">#REF!</definedName>
    <definedName name="_31__123Graph_AChart_1B">#REF!</definedName>
    <definedName name="gls_GenHomeRegion">#REF!</definedName>
    <definedName name="_309__123Graph_BChart_1Q">#REF!</definedName>
    <definedName name="_204__123Graph_AChart_1AK">#REF!</definedName>
    <definedName name="BLPH30039">#REF!</definedName>
    <definedName name="_117___123Graph_BChart_2D">#REF!</definedName>
    <definedName name="_155___123Graph_DChart_1AB">#REF!</definedName>
    <definedName name="_140__123Graph_BChart_2AC">#REF!</definedName>
    <definedName name="_179__123Graph_CChart_1Y">#REF!</definedName>
    <definedName name="_43___123Graph_AChart_1M">#REF!</definedName>
    <definedName name="_Table2_In1">#REF!</definedName>
    <definedName name="_287__123Graph_BChart_1B">#REF!</definedName>
    <definedName name="_289__123Graph_BChart_1CA">#REF!</definedName>
    <definedName name="_316__123Graph_BChart_1Y">#REF!</definedName>
    <definedName name="gls_ShareholdingName">#REF!</definedName>
    <definedName name="_137___123Graph_CChart_1G">#REF!</definedName>
    <definedName name="_172___123Graph_EChart_1CE">#REF!</definedName>
    <definedName name="BLPH8">#REF!</definedName>
    <definedName name="_148___123Graph_CChart_1W">#REF!</definedName>
    <definedName name="_58__123Graph_AChart_1R">#REF!</definedName>
    <definedName name="_11___123Graph_AChart_13L">#REF!</definedName>
    <definedName name="_279__123Graph_BChart_1AF">#REF!</definedName>
    <definedName name="_207__123Graph_FChart_1B">#REF!</definedName>
    <definedName name="gls_EST_FORM_OFFSET">#REF!</definedName>
    <definedName name="_391__123Graph_FChart_3B">#REF!</definedName>
    <definedName name="_324__123Graph_BChart_2D">#REF!</definedName>
    <definedName name="_297__123Graph_BChart_1H">#REF!</definedName>
    <definedName name="_162__123Graph_CChart_1E">#REF!</definedName>
    <definedName name="_41___123Graph_AChart_1K">#REF!</definedName>
    <definedName name="gls_genStockCore">#REF!</definedName>
    <definedName name="BLPH30045">#REF!</definedName>
    <definedName name="_81__123Graph_AChart_3B">#REF!</definedName>
    <definedName name="_141___123Graph_CChart_1K">#REF!</definedName>
    <definedName name="_145___123Graph_CChart_1P">#REF!</definedName>
    <definedName name="_159__123Graph_CChart_1CD">#REF!</definedName>
    <definedName name="_42___123Graph_AChart_1L">#REF!</definedName>
    <definedName name="gls_SASSNETDIV45AGR">#REF!</definedName>
    <definedName name="_263__123Graph_AChart_3D">#REF!</definedName>
    <definedName name="_123">#REF!</definedName>
    <definedName name="_102___123Graph_BChart_1M">#REF!</definedName>
    <definedName name="_291__123Graph_BChart_1CE">#REF!</definedName>
    <definedName name="_299__123Graph_BChart_1I">#REF!</definedName>
    <definedName name="_22___123Graph_AChart_1AK">#REF!</definedName>
    <definedName name="_350__123Graph_CChart_1L">#REF!</definedName>
    <definedName name="_383__123Graph_EChart_1CE">#REF!</definedName>
    <definedName name="_321__123Graph_BChart_2AC">#REF!</definedName>
    <definedName name="_103__123Graph_BChart_1AM">#REF!</definedName>
    <definedName name="gls_PERIOD_TOTAL">#REF!</definedName>
    <definedName name="_45___123Graph_AChart_1O">#REF!</definedName>
    <definedName name="_283__123Graph_BChart_1AJ">#REF!</definedName>
    <definedName name="lll">#REF!</definedName>
    <definedName name="_71___123Graph_AChart_9C">#REF!</definedName>
    <definedName name="_257__123Graph_AChart_2E">#REF!</definedName>
    <definedName name="_336__123Graph_CChart_1AM">#REF!</definedName>
    <definedName name="_208__123Graph_FChart_1E">#REF!</definedName>
    <definedName name="_127___123Graph_CChart_1AJ">#REF!</definedName>
    <definedName name="_379__123Graph_DChart_3B">#REF!</definedName>
    <definedName name="_161___123Graph_DChart_1E">#REF!</definedName>
    <definedName name="_393__123Graph_XChart_1A">#REF!</definedName>
    <definedName name="_199__123Graph_AChart_1AF">#REF!</definedName>
    <definedName name="_140___123Graph_CChart_1J">#REF!</definedName>
    <definedName name="gls_SASS5ProjEPSGrowth">#REF!</definedName>
    <definedName name="_79___123Graph_BChart_1AD">#REF!</definedName>
    <definedName name="gls_GenCompanyInfo">#REF!</definedName>
    <definedName name="_15___123Graph_AChart_1AC">#REF!</definedName>
    <definedName name="_277__123Graph_BChart_1AD">#REF!</definedName>
    <definedName name="_174___123Graph_EChart_1E">#REF!</definedName>
    <definedName name="Z_2E9A6966_DEAA_11D2_82C4_006094EB48D1_.wvu.PrintTitles">#REF!</definedName>
    <definedName name="BLPH18">#REF!</definedName>
    <definedName name="_198__123Graph_AChart_1AE">#REF!</definedName>
    <definedName name="BLPH57">#REF!</definedName>
    <definedName name="_33___123Graph_AChart_1CE">#REF!</definedName>
    <definedName name="_191__123Graph_DChart_1E">#REF!</definedName>
    <definedName name="_268__123Graph_AChart_9I">#REF!</definedName>
    <definedName name="_133__123Graph_BChart_1W">#REF!</definedName>
    <definedName name="_241__123Graph_AChart_1T">#REF!</definedName>
    <definedName name="_327__123Graph_BChart_9I">#REF!</definedName>
    <definedName name="_330__123Graph_CChart_1AA">#REF!</definedName>
    <definedName name="_376__123Graph_DChart_1L">#REF!</definedName>
    <definedName name="_120__123Graph_BChart_1K">#REF!</definedName>
    <definedName name="_55__123Graph_AChart_1P">#REF!</definedName>
    <definedName name="_360__123Graph_CChart_1Y">#REF!</definedName>
    <definedName name="BLPH30065">#REF!</definedName>
    <definedName name="_219__123Graph_AChart_1D">#REF!</definedName>
    <definedName name="_129___123Graph_CChart_1B">#REF!</definedName>
    <definedName name="_121__123Graph_BChart_1L">#REF!</definedName>
    <definedName name="_212__123Graph_AChart_1B">#REF!</definedName>
    <definedName name="_128__123Graph_BChart_1Q">#REF!</definedName>
    <definedName name="_17___123Graph_AChart_1AE">#REF!</definedName>
    <definedName name="BLPH13">#REF!</definedName>
    <definedName name="BLPH24">#REF!</definedName>
    <definedName name="_64__123Graph_AChart_1X">#REF!</definedName>
    <definedName name="_62__123Graph_AChart_1V">#REF!</definedName>
    <definedName name="_151___123Graph_CChart_3B">#REF!</definedName>
    <definedName name="_111___123Graph_BChart_1Y">#REF!</definedName>
    <definedName name="_173___123Graph_EChart_1D">#REF!</definedName>
    <definedName name="DATA_02">#REF!</definedName>
    <definedName name="sds">#REF!</definedName>
    <definedName name="_135__123Graph_BChart_1Y">#REF!</definedName>
    <definedName name="gls_PrincipalStockClass">#REF!</definedName>
    <definedName name="_139___123Graph_CChart_1I">#REF!</definedName>
    <definedName name="gls_PERIOD_CODE">#REF!</definedName>
    <definedName name="_342__123Graph_CChart_1D">#REF!</definedName>
    <definedName name="gls_PERIOD_PARENT_OR_CONSOL">#REF!</definedName>
    <definedName name="_69___123Graph_AChart_58BB">#REF!</definedName>
    <definedName name="_302__123Graph_BChart_1L">#REF!</definedName>
    <definedName name="_82__123Graph_AChart_3D">#REF!</definedName>
    <definedName name="gls_GenCountry">#REF!</definedName>
    <definedName name="_126__123Graph_BChart_1P">#REF!</definedName>
    <definedName name="_54__123Graph_AChart_1O">#REF!</definedName>
    <definedName name="_110__123Graph_BChart_1CE">#REF!</definedName>
    <definedName name="fgfgdfg">#REF!</definedName>
    <definedName name="_178__123Graph_CChart_1W">#REF!</definedName>
    <definedName name="BLPH17">#REF!</definedName>
    <definedName name="_202__123Graph_EChart_1CE">#REF!</definedName>
    <definedName name="BLPH69">#REF!</definedName>
    <definedName name="gls_START_USER_STATUS">#REF!</definedName>
    <definedName name="_181__123Graph_CChart_3B">#REF!</definedName>
    <definedName name="_50___123Graph_AChart_1T">#REF!</definedName>
    <definedName name="_335__123Graph_CChart_1AJ">#REF!</definedName>
    <definedName name="_75___123Graph_BChart_1A">#REF!</definedName>
    <definedName name="BLPH62">#REF!</definedName>
    <definedName name="_164__123Graph_CChart_1G">#REF!</definedName>
    <definedName name="gls_GenNoteComment">#REF!</definedName>
    <definedName name="_119___123Graph_BChart_9C">#REF!</definedName>
    <definedName name="BLPH30054">#REF!</definedName>
    <definedName name="_382__123Graph_EChart_1B">#REF!</definedName>
    <definedName name="_245__123Graph_AChart_1X">#REF!</definedName>
    <definedName name="_44___123Graph_AChart_1N">#REF!</definedName>
    <definedName name="_13___123Graph_AChart_1AA">#REF!</definedName>
    <definedName name="_39___123Graph_AChart_1I">#REF!</definedName>
    <definedName name="_176___123Graph_EChart_3B">#REF!</definedName>
    <definedName name="_225__123Graph_AChart_1H">#REF!</definedName>
    <definedName name="BLPH30064">#REF!</definedName>
    <definedName name="_94___123Graph_BChart_1E">#REF!</definedName>
    <definedName name="_154__123Graph_CChart_1AJ">#REF!</definedName>
    <definedName name="_97__123Graph_BChart_1AE">#REF!</definedName>
    <definedName name="_352__123Graph_CChart_1O">#REF!</definedName>
    <definedName name="BLPH1">#REF!</definedName>
    <definedName name="_99___123Graph_BChart_1J">#REF!</definedName>
    <definedName name="BLPH30072">#REF!</definedName>
    <definedName name="BLPH30070">#REF!</definedName>
    <definedName name="_170___123Graph_EChart_1AB">#REF!</definedName>
    <definedName name="_126___123Graph_CChart_1AF">#REF!</definedName>
    <definedName name="_238__123Graph_AChart_1Q">#REF!</definedName>
    <definedName name="_69__123Graph_AChart_2A">#REF!</definedName>
    <definedName name="Sue">#REF!</definedName>
    <definedName name="_216__123Graph_AChart_1CD">#REF!</definedName>
    <definedName name="_160___123Graph_DChart_1D">#REF!</definedName>
    <definedName name="_389__123Graph_FChart_1E">#REF!</definedName>
    <definedName name="_97___123Graph_BChart_1H">#REF!</definedName>
    <definedName name="_30___123Graph_AChart_1C">#REF!</definedName>
    <definedName name="_121___123Graph_CChart_10J">#REF!</definedName>
    <definedName name="_196__123Graph_DChart_1O">#REF!</definedName>
    <definedName name="_47___123Graph_AChart_1Q">#REF!</definedName>
    <definedName name="_22__123Graph_AChart_1AJ">#REF!</definedName>
    <definedName name="_12___123Graph_AChart_1A">#REF!</definedName>
    <definedName name="_Regression_Out">#REF!</definedName>
    <definedName name="_166__123Graph_CChart_1I">#REF!</definedName>
    <definedName name="_130__123Graph_BChart_1T">#REF!</definedName>
    <definedName name="gls_YEAR_AE_CONTROL">#REF!</definedName>
    <definedName name="_359__123Graph_CChart_1W">#REF!</definedName>
    <definedName name="gls_ShareholderHolding">#REF!</definedName>
    <definedName name="gls_GenCurrencyMultiplier">#REF!</definedName>
    <definedName name="gls_Recommendations">#REF!</definedName>
    <definedName name="_223__123Graph_AChart_1F">#REF!</definedName>
    <definedName name="_227__123Graph_AChart_1I">#REF!</definedName>
    <definedName name="_296__123Graph_BChart_1G">#REF!</definedName>
    <definedName name="_235__123Graph_AChart_1O">#REF!</definedName>
    <definedName name="gls_GenAccountingConvention">#REF!</definedName>
    <definedName name="_292__123Graph_BChart_1D">#REF!</definedName>
    <definedName name="_99__123Graph_BChart_1AG">#REF!</definedName>
    <definedName name="_81___123Graph_BChart_1AF">#REF!</definedName>
    <definedName name="_25__123Graph_AChart_1AM">#REF!</definedName>
    <definedName name="BLPH66">#REF!</definedName>
    <definedName name="_33__123Graph_AChart_1C">#REF!</definedName>
    <definedName name="_230__123Graph_AChart_1K">#REF!</definedName>
    <definedName name="_333__123Graph_CChart_1AF">#REF!</definedName>
    <definedName name="_141__123Graph_BChart_2AE">#REF!</definedName>
    <definedName name="BLPH12">#REF!</definedName>
    <definedName name="BLPH3">#REF!</definedName>
    <definedName name="_24___123Graph_AChart_1AM">#REF!</definedName>
    <definedName name="_76___123Graph_BChart_1AA">#REF!</definedName>
    <definedName name="_102__123Graph_BChart_1AJ">#REF!</definedName>
    <definedName name="_19__123Graph_AChart_1AG">#REF!</definedName>
    <definedName name="_28__123Graph_AChart_1AP">#REF!</definedName>
    <definedName name="_209__123Graph_AChart_1AP">#REF!</definedName>
    <definedName name="_Table2_In2">#REF!</definedName>
    <definedName name="_114___123Graph_BChart_2AC">#REF!</definedName>
    <definedName name="_244__123Graph_AChart_1W">#REF!</definedName>
    <definedName name="_112__123Graph_BChart_1E">#REF!</definedName>
    <definedName name="_158__123Graph_CChart_1CA">#REF!</definedName>
    <definedName name="_89___123Graph_BChart_1C">#REF!</definedName>
    <definedName name="_147___123Graph_CChart_1U">#REF!</definedName>
    <definedName name="_107__123Graph_BChart_1C">#REF!</definedName>
    <definedName name="_101___123Graph_BChart_1L">#REF!</definedName>
    <definedName name="_163__123Graph_CChart_1F">#REF!</definedName>
    <definedName name="BLPH23">#REF!</definedName>
    <definedName name="_Key1">#REF!</definedName>
    <definedName name="_74__123Graph_AChart_2D">#REF!</definedName>
    <definedName name="gls_SPARE_YEARS">#REF!</definedName>
    <definedName name="_57__123Graph_AChart_1Q">#REF!</definedName>
    <definedName name="_120___123Graph_BChart_9I">#REF!</definedName>
    <definedName name="_128___123Graph_CChart_1AM">#REF!</definedName>
    <definedName name="_193__123Graph_DChart_1J">#REF!</definedName>
    <definedName name="_78__123Graph_AChart_2J">#REF!</definedName>
    <definedName name="_96___123Graph_BChart_1G">#REF!</definedName>
    <definedName name="_36__123Graph_AChart_1CE">#REF!</definedName>
    <definedName name="_18__123Graph_AChart_1AF">#REF!</definedName>
    <definedName name="_370__123Graph_DChart_1CE">#REF!</definedName>
    <definedName name="_178___123Graph_FChart_1E">#REF!</definedName>
    <definedName name="_315__123Graph_BChart_1X">#REF!</definedName>
    <definedName name="_290__123Graph_BChart_1CD">#REF!</definedName>
    <definedName name="_255__123Graph_AChart_2D">#REF!</definedName>
    <definedName name="BLPH30068">#REF!</definedName>
    <definedName name="BLPH22">#REF!</definedName>
    <definedName name="_136___123Graph_CChart_1F">#REF!</definedName>
    <definedName name="gls_GenSheetVersion">#REF!</definedName>
    <definedName name="gls_KEY_DATA">#REF!</definedName>
    <definedName name="_37___123Graph_AChart_1G">#REF!</definedName>
    <definedName name="_142__123Graph_BChart_2CC">#REF!</definedName>
    <definedName name="_">#REF!</definedName>
    <definedName name="gls_GenSalesSplitHeading">#REF!</definedName>
    <definedName name="_46___123Graph_AChart_1P">#REF!</definedName>
    <definedName name="_104__123Graph_BChart_1AO">#REF!</definedName>
    <definedName name="_363__123Graph_CChart_9C">#REF!</definedName>
    <definedName name="_73___123Graph_BChart_10J">#REF!</definedName>
    <definedName name="BLPH67">#REF!</definedName>
    <definedName name="gls_SASSIsInterimLastAnnounce">#REF!</definedName>
    <definedName name="gls_FIRST_UNITS">#REF!</definedName>
    <definedName name="_80___123Graph_BChart_1AE">#REF!</definedName>
    <definedName name="_340__123Graph_CChart_1CD">#REF!</definedName>
    <definedName name="_201__123Graph_EChart_1B">#REF!</definedName>
    <definedName name="_366__123Graph_DChart_1AB">#REF!</definedName>
    <definedName name="BLPH30043">#REF!</definedName>
    <definedName name="_150___123Graph_CChart_2AE">#REF!</definedName>
    <definedName name="_90___123Graph_BChart_1CA">#REF!</definedName>
    <definedName name="_21___123Graph_AChart_1AJ">#REF!</definedName>
    <definedName name="_142___123Graph_CChart_1L">#REF!</definedName>
    <definedName name="_348__123Graph_CChart_1J">#REF!</definedName>
    <definedName name="gls_GenSalesSplitByRegion">#REF!</definedName>
    <definedName name="gls_YEAR_END_ROW">#REF!</definedName>
    <definedName name="_242__123Graph_AChart_1U">#REF!</definedName>
    <definedName name="_217__123Graph_XChart_2AC">#REF!</definedName>
    <definedName name="gls_GenProfile">#REF!</definedName>
    <definedName name="_106__123Graph_BChart_1B">#REF!</definedName>
    <definedName name="BLPH68">#REF!</definedName>
    <definedName name="_190__123Graph_AChart_13L">#REF!</definedName>
    <definedName name="_201__123Graph_AChart_1AI">#REF!</definedName>
    <definedName name="_95___123Graph_BChart_1F">#REF!</definedName>
    <definedName name="_152___123Graph_CChart_9C">#REF!</definedName>
    <definedName name="_131___123Graph_CChart_1CA">#REF!</definedName>
    <definedName name="_234__123Graph_AChart_1N">#REF!</definedName>
    <definedName name="_63__123Graph_AChart_1W">#REF!</definedName>
    <definedName name="_239__123Graph_AChart_1R">#REF!</definedName>
    <definedName name="_233__123Graph_AChart_1M">#REF!</definedName>
    <definedName name="BLPH30062">#REF!</definedName>
    <definedName name="BLPH30037">#REF!</definedName>
    <definedName name="_186__123Graph_DChart_1AM">#REF!</definedName>
    <definedName name="_8__123Graph_AChart_10J">#REF!</definedName>
    <definedName name="_132___123Graph_CChart_1CD">#REF!</definedName>
    <definedName name="_146___123Graph_CChart_1T">#REF!</definedName>
    <definedName name="_195__123Graph_DChart_1L">#REF!</definedName>
    <definedName name="_91___123Graph_BChart_1CD">#REF!</definedName>
    <definedName name="b">#REF!</definedName>
    <definedName name="_60__123Graph_AChart_1T">#REF!</definedName>
    <definedName name="_92__123Graph_BChart_1AA">#REF!</definedName>
    <definedName name="_44__123Graph_AChart_1H">#REF!</definedName>
    <definedName name="_208__123Graph_AChart_1AO">#REF!</definedName>
    <definedName name="_314__123Graph_BChart_1W">#REF!</definedName>
    <definedName name="wa">#REF!</definedName>
    <definedName name="gls_GenSaleslineInfo">#REF!</definedName>
    <definedName name="gls_FIXED_NAMES">#REF!</definedName>
    <definedName name="_72___123Graph_AChart_9I">#REF!</definedName>
    <definedName name="gls_START_STATUS">#REF!</definedName>
    <definedName name="_273__123Graph_BChart_1AA">#REF!</definedName>
    <definedName name="_143___123Graph_CChart_1N">#REF!</definedName>
    <definedName name="_171__123Graph_CChart_1O">#REF!</definedName>
    <definedName name="BLPH30061">#REF!</definedName>
    <definedName name="_206__123Graph_EChart_3B">#REF!</definedName>
    <definedName name="_152__123Graph_CChart_1AF">#REF!</definedName>
    <definedName name="_199__123Graph_EChart_10J">#REF!</definedName>
    <definedName name="_371__123Graph_DChart_1D">#REF!</definedName>
    <definedName name="_188__123Graph_DChart_1C">#REF!</definedName>
    <definedName name="BLPI1">#REF!</definedName>
    <definedName name="_108___123Graph_BChart_1U">#REF!</definedName>
    <definedName name="_11__123Graph_AChart_1A">#REF!</definedName>
    <definedName name="_364__123Graph_CChart_9I">#REF!</definedName>
    <definedName name="BLPH4">#REF!</definedName>
    <definedName name="gls_START_USER_REQ">#REF!</definedName>
    <definedName name="gls_GenEnterCompInfo">#REF!</definedName>
    <definedName name="_77___123Graph_BChart_1AB">#REF!</definedName>
    <definedName name="_92___123Graph_BChart_1CE">#REF!</definedName>
    <definedName name="_325__123Graph_BChart_3B">#REF!</definedName>
    <definedName name="_305__123Graph_BChart_1O">#REF!</definedName>
    <definedName name="gls_ShareholderHoldingHeading">#REF!</definedName>
    <definedName name="_163___123Graph_DChart_1J">#REF!</definedName>
    <definedName name="_243__123Graph_AChart_1V">#REF!</definedName>
    <definedName name="_68___123Graph_AChart_3X">#REF!</definedName>
    <definedName name="_198__123Graph_DChart_3B">#REF!</definedName>
    <definedName name="_361__123Graph_CChart_2AE">#REF!</definedName>
    <definedName name="BLPH58">#REF!</definedName>
    <definedName name="_109__123Graph_BChart_1CD">#REF!</definedName>
    <definedName name="_377__123Graph_DChart_1O">#REF!</definedName>
    <definedName name="_224__123Graph_AChart_1G">#REF!</definedName>
    <definedName name="_48___123Graph_AChart_1R">#REF!</definedName>
    <definedName name="_114__123Graph_BChart_1F">#REF!</definedName>
    <definedName name="_293__123Graph_BChart_1E">#REF!</definedName>
    <definedName name="_83__123Graph_AChart_3X">#REF!</definedName>
    <definedName name="_x1">#REF!</definedName>
    <definedName name="_25___123Graph_AChart_1AN">#REF!</definedName>
    <definedName name="BLPH5">#REF!</definedName>
    <definedName name="_362__123Graph_CChart_3B">#REF!</definedName>
    <definedName name="_381__123Graph_EChart_1AB">#REF!</definedName>
    <definedName name="BLPH9">#REF!</definedName>
    <definedName name="_18___123Graph_AChart_1AF">#REF!</definedName>
    <definedName name="_67___123Graph_AChart_3D">#REF!</definedName>
    <definedName name="_303__123Graph_BChart_1M">#REF!</definedName>
    <definedName name="_87__123Graph_AChart_9I">#REF!</definedName>
    <definedName name="gls_ACT_FORM_OFFSET">#REF!</definedName>
    <definedName name="_61__123Graph_AChart_1U">#REF!</definedName>
    <definedName name="_194__123Graph_AChart_1AB">#REF!</definedName>
    <definedName name="_36___123Graph_AChart_1F">#REF!</definedName>
    <definedName name="_88___123Graph_BChart_1B">#REF!</definedName>
    <definedName name="_35__123Graph_AChart_1CD">#REF!</definedName>
    <definedName name="BLPH14">#REF!</definedName>
    <definedName name="_124___123Graph_CChart_1AB">#REF!</definedName>
    <definedName name="_345__123Graph_CChart_1G">#REF!</definedName>
    <definedName name="_349__123Graph_CChart_1K">#REF!</definedName>
    <definedName name="_252__123Graph_AChart_2AC">#REF!</definedName>
    <definedName name="_162___123Graph_DChart_1I">#REF!</definedName>
    <definedName name="_31___123Graph_AChart_1CA">#REF!</definedName>
    <definedName name="_105___123Graph_BChart_1P">#REF!</definedName>
    <definedName name="_Sort">#REF!</definedName>
    <definedName name="_40__123Graph_AChart_1E">#REF!</definedName>
    <definedName name="_62___123Graph_AChart_2D">#REF!</definedName>
    <definedName name="d">#REF!</definedName>
    <definedName name="_15__123Graph_AChart_1AC">#REF!</definedName>
    <definedName name="BLPH15">#REF!</definedName>
    <definedName name="BLPH11">#REF!</definedName>
    <definedName name="_149___123Graph_CChart_1Y">#REF!</definedName>
    <definedName name="_276__123Graph_BChart_1AC">#REF!</definedName>
    <definedName name="_91__123Graph_BChart_1A">#REF!</definedName>
    <definedName name="_26__123Graph_AChart_1AN">#REF!</definedName>
    <definedName name="_61___123Graph_AChart_2CC">#REF!</definedName>
    <definedName name="_357__123Graph_CChart_1U">#REF!</definedName>
    <definedName name="BLPH30069">#REF!</definedName>
    <definedName name="gls_GenRecComment">#REF!</definedName>
    <definedName name="gls_PERIOD_TYPE">#REF!</definedName>
    <definedName name="_Regression_X">#REF!</definedName>
    <definedName name="_278__123Graph_BChart_1AE">#REF!</definedName>
    <definedName name="_88__123Graph_BChart_10J">#REF!</definedName>
    <definedName name="_168___123Graph_DChart_3B">#REF!</definedName>
    <definedName name="_332__123Graph_CChart_1AE">#REF!</definedName>
    <definedName name="USD_Rate_Hist">#REF!</definedName>
    <definedName name="gls_FIRST_ITEM">#REF!</definedName>
    <definedName name="_32___123Graph_AChart_1CD">#REF!</definedName>
    <definedName name="_110___123Graph_BChart_1X">#REF!</definedName>
    <definedName name="BLPH30042">#REF!</definedName>
    <definedName name="_380__123Graph_EChart_10J">#REF!</definedName>
    <definedName name="gls_START_PERIOD_CURRENCY">#REF!</definedName>
    <definedName name="_384__123Graph_EChart_1D">#REF!</definedName>
    <definedName name="_109___123Graph_BChart_1W">#REF!</definedName>
    <definedName name="_40___123Graph_AChart_1J">#REF!</definedName>
    <definedName name="_214__123Graph_AChart_1C">#REF!</definedName>
    <definedName name="BLPH30071">#REF!</definedName>
    <definedName name="_14___123Graph_AChart_1AB">#REF!</definedName>
    <definedName name="_295__123Graph_BChart_1F">#REF!</definedName>
    <definedName name="gls_ShareholderNameHeading">#REF!</definedName>
    <definedName name="_134__123Graph_BChart_1X">#REF!</definedName>
    <definedName name="BLPH30059">#REF!</definedName>
    <definedName name="_111__123Graph_BChart_1D">#REF!</definedName>
    <definedName name="_171___123Graph_EChart_1B">#REF!</definedName>
    <definedName name="DATA_04">#REF!</definedName>
    <definedName name="_181___123Graph_XChart_1A">#REF!</definedName>
    <definedName name="_326__123Graph_BChart_9C">#REF!</definedName>
    <definedName name="_169___123Graph_EChart_10J">#REF!</definedName>
    <definedName name="_66___123Graph_AChart_3B">#REF!</definedName>
    <definedName name="BLPH27">#REF!</definedName>
    <definedName name="gls_GenAdditionalInfo">#REF!</definedName>
    <definedName name="_23__123Graph_AChart_1AK">#REF!</definedName>
    <definedName name="_20__123Graph_AChart_1AI">#REF!</definedName>
    <definedName name="BLPH30051">#REF!</definedName>
    <definedName name="_193__123Graph_AChart_1AA">#REF!</definedName>
    <definedName name="_118___123Graph_BChart_3B">#REF!</definedName>
    <definedName name="BLPH56">#REF!</definedName>
    <definedName name="_169__123Graph_CChart_1L">#REF!</definedName>
    <definedName name="_168__123Graph_CChart_1K">#REF!</definedName>
    <definedName name="_177___123Graph_FChart_1B">#REF!</definedName>
    <definedName name="gls_START_WHAT">#REF!</definedName>
    <definedName name="_158___123Graph_DChart_1C">#REF!</definedName>
    <definedName name="BLPH30041">#REF!</definedName>
    <definedName name="gls_KEY_VALUE">#REF!</definedName>
    <definedName name="gls_GenLastRecRevised">#REF!</definedName>
    <definedName name="_42__123Graph_AChart_1F">#REF!</definedName>
    <definedName name="_183__123Graph_CChart_9I">#REF!</definedName>
    <definedName name="_89__123Graph_BChart_13L">#REF!</definedName>
    <definedName name="_143__123Graph_BChart_2D">#REF!</definedName>
    <definedName name="BLPH30077">#REF!</definedName>
    <definedName name="_368__123Graph_DChart_1B">#REF!</definedName>
    <definedName name="_20___123Graph_AChart_1AI">#REF!</definedName>
    <definedName name="_267__123Graph_AChart_9C">#REF!</definedName>
    <definedName name="_49___123Graph_AChart_1S">#REF!</definedName>
    <definedName name="_51___123Graph_AChart_1U">#REF!</definedName>
    <definedName name="_167__123Graph_CChart_1J">#REF!</definedName>
    <definedName name="gls_ACT_EST_ROW">#REF!</definedName>
    <definedName name="_108__123Graph_BChart_1CA">#REF!</definedName>
    <definedName name="BLPH30047">#REF!</definedName>
    <definedName name="DATA_05">#REF!</definedName>
    <definedName name="_192__123Graph_DChart_1I">#REF!</definedName>
    <definedName name="_166___123Graph_DChart_1O">#REF!</definedName>
    <definedName name="_184___123Graph_XChart_2AC">#REF!</definedName>
    <definedName name="_307__123Graph_BChart_1P">#REF!</definedName>
    <definedName name="_49__123Graph_AChart_1K">#REF!</definedName>
    <definedName name="_274__123Graph_BChart_1AB">#REF!</definedName>
    <definedName name="_176__123Graph_CChart_1U">#REF!</definedName>
    <definedName name="_374__123Graph_DChart_1J">#REF!</definedName>
    <definedName name="_9__123Graph_AChart_13L">#REF!</definedName>
    <definedName name="_196__123Graph_AChart_1AC">#REF!</definedName>
    <definedName name="_144___123Graph_CChart_1O">#REF!</definedName>
    <definedName name="_130___123Graph_CChart_1C">#REF!</definedName>
    <definedName name="_228__123Graph_AChart_1J">#REF!</definedName>
    <definedName name="BLPH30049">#REF!</definedName>
    <definedName name="_200__123Graph_AChart_1AG">#REF!</definedName>
    <definedName name="_221__123Graph_AChart_1E">#REF!</definedName>
    <definedName name="_106___123Graph_BChart_1Q">#REF!</definedName>
    <definedName name="BLPH30058">#REF!</definedName>
    <definedName name="gls_FIRST_ROWMULT">#REF!</definedName>
    <definedName name="_149__123Graph_CChart_1AA">#REF!</definedName>
    <definedName name="BLPH25">#REF!</definedName>
    <definedName name="_65__123Graph_AChart_1Y">#REF!</definedName>
    <definedName name="DATA_03">#REF!</definedName>
    <definedName name="BLPH30044">#REF!</definedName>
    <definedName name="_125___123Graph_CChart_1AE">#REF!</definedName>
    <definedName name="BLPH30046">#REF!</definedName>
    <definedName name="_93___123Graph_BChart_1D">#REF!</definedName>
    <definedName name="gls_SASS5HistEPSGrowth">#REF!</definedName>
    <definedName name="ddd">#REF!</definedName>
    <definedName name="_240__123Graph_AChart_1S">#REF!</definedName>
    <definedName name="_124__123Graph_BChart_1O">#REF!</definedName>
    <definedName name="BLPH30076">#REF!</definedName>
    <definedName name="gls_AnalystNameHeading">#REF!</definedName>
    <definedName name="_164___123Graph_DChart_1K">#REF!</definedName>
    <definedName name="gls_GenMainInfo">#REF!</definedName>
    <definedName name="_54___123Graph_AChart_1X">#REF!</definedName>
    <definedName name="_74___123Graph_BChart_13L">#REF!</definedName>
    <definedName name="_59___123Graph_AChart_2AC">#REF!</definedName>
    <definedName name="BLPH30052">#REF!</definedName>
    <definedName name="_269__123Graph_BChart_10J">#REF!</definedName>
    <definedName name="_194__123Graph_DChart_1K">#REF!</definedName>
    <definedName name="_165___123Graph_DChart_1L">#REF!</definedName>
    <definedName name="gls_GenEPSComment">#REF!</definedName>
    <definedName name="ccc">#REF!</definedName>
    <definedName name="gls_IssuedStockCodeHeading">#REF!</definedName>
    <definedName name="_98__123Graph_BChart_1AF">#REF!</definedName>
    <definedName name="DATA_06">#REF!</definedName>
    <definedName hidden="1" localSheetId="5" name="_xlnm._FilterDatabase">'2'!$A$1:$J$1</definedName>
  </definedNames>
  <calcPr/>
  <extLst>
    <ext uri="GoogleSheetsCustomDataVersion2">
      <go:sheetsCustomData xmlns:go="http://customooxmlschemas.google.com/" r:id="rId31" roundtripDataChecksum="NWv8+B62JYJZlZVDkP74fgzDjVHc0rcWTv7X1MRvJI8="/>
    </ext>
  </extLst>
</workbook>
</file>

<file path=xl/sharedStrings.xml><?xml version="1.0" encoding="utf-8"?>
<sst xmlns="http://schemas.openxmlformats.org/spreadsheetml/2006/main" count="4824" uniqueCount="2249">
  <si>
    <t>Income Statement</t>
  </si>
  <si>
    <t xml:space="preserve">Mn Chemical - In USD M </t>
  </si>
  <si>
    <t>2020 FY</t>
  </si>
  <si>
    <t>2021 FY</t>
  </si>
  <si>
    <t>2022 3M</t>
  </si>
  <si>
    <t>2022 Frcst</t>
  </si>
  <si>
    <t>2023 Frcst</t>
  </si>
  <si>
    <t>All numbers in USD M</t>
  </si>
  <si>
    <t>2018 FY</t>
  </si>
  <si>
    <t>2019 FY</t>
  </si>
  <si>
    <t>Sales</t>
  </si>
  <si>
    <t>Mngrl</t>
  </si>
  <si>
    <t>CB</t>
  </si>
  <si>
    <t>COGS</t>
  </si>
  <si>
    <t>Gross Profit</t>
  </si>
  <si>
    <t>Gross margin</t>
  </si>
  <si>
    <t>Gross %</t>
  </si>
  <si>
    <t>EBITDA</t>
  </si>
  <si>
    <t>Admin. Salary</t>
  </si>
  <si>
    <t>EBITDA margin</t>
  </si>
  <si>
    <t>Utility</t>
  </si>
  <si>
    <t>NWC</t>
  </si>
  <si>
    <t>Other</t>
  </si>
  <si>
    <t>Dividend</t>
  </si>
  <si>
    <t>Total Op. expenses</t>
  </si>
  <si>
    <t>Debt Ending Bal.</t>
  </si>
  <si>
    <t>LT Debt</t>
  </si>
  <si>
    <t>EBITDA %</t>
  </si>
  <si>
    <t>ST Debt (WC)</t>
  </si>
  <si>
    <t>D&amp;A</t>
  </si>
  <si>
    <t>Equity</t>
  </si>
  <si>
    <t>Interest Expenses</t>
  </si>
  <si>
    <t>Debt/Equity</t>
  </si>
  <si>
    <t>Other gain/(loss)</t>
  </si>
  <si>
    <t>Debt/EBITDA</t>
  </si>
  <si>
    <t>Net Income</t>
  </si>
  <si>
    <t>Debt/EBITDA inc Sulfate loan</t>
  </si>
  <si>
    <t>LT Debt/EBITDA</t>
  </si>
  <si>
    <t>Retained Earnings</t>
  </si>
  <si>
    <t>DSCR CADS based</t>
  </si>
  <si>
    <t xml:space="preserve">DSCR </t>
  </si>
  <si>
    <t>Balance Sheet</t>
  </si>
  <si>
    <t>Cash and Cash eqv.</t>
  </si>
  <si>
    <t>Capex loan on deposit</t>
  </si>
  <si>
    <t>Accounts Receivable</t>
  </si>
  <si>
    <t>Inventory</t>
  </si>
  <si>
    <t>Total Current Assets</t>
  </si>
  <si>
    <t>Land and Building</t>
  </si>
  <si>
    <t>Equipment</t>
  </si>
  <si>
    <t xml:space="preserve">Other  Non - Current </t>
  </si>
  <si>
    <t>Total Non-Curr. Assets</t>
  </si>
  <si>
    <t>Total Assets</t>
  </si>
  <si>
    <t>Account Payable</t>
  </si>
  <si>
    <t>Salaries Payable</t>
  </si>
  <si>
    <t>ST Borrowings</t>
  </si>
  <si>
    <t>Other short term Liab.</t>
  </si>
  <si>
    <t>Total Current Liabilities</t>
  </si>
  <si>
    <t>Long Term loans</t>
  </si>
  <si>
    <t>Paid in Capital</t>
  </si>
  <si>
    <t>RE</t>
  </si>
  <si>
    <t>Total Equty</t>
  </si>
  <si>
    <t>Total Liabilities and Eq.</t>
  </si>
  <si>
    <t>check</t>
  </si>
  <si>
    <t>Cash flow</t>
  </si>
  <si>
    <t>2022 1Q</t>
  </si>
  <si>
    <t xml:space="preserve">Change in Debitors </t>
  </si>
  <si>
    <t xml:space="preserve">Change in Inventory </t>
  </si>
  <si>
    <t>Change in other curr.assets</t>
  </si>
  <si>
    <t>Change in Creditors</t>
  </si>
  <si>
    <t>Change in other curr.liabilities</t>
  </si>
  <si>
    <t>Total Change in WC</t>
  </si>
  <si>
    <t>Cash in Operating Activities</t>
  </si>
  <si>
    <t>Cash out for Capex</t>
  </si>
  <si>
    <t>Investment in other companies</t>
  </si>
  <si>
    <t>Cash from investing Activities</t>
  </si>
  <si>
    <t>Loan principal Repaiment</t>
  </si>
  <si>
    <t>Loan interest Repaiment</t>
  </si>
  <si>
    <t>Equity injection</t>
  </si>
  <si>
    <t>Other financing activities</t>
  </si>
  <si>
    <t>Cash from Financing Activities</t>
  </si>
  <si>
    <t>Cash for the period</t>
  </si>
  <si>
    <t>Beginning cash</t>
  </si>
  <si>
    <t>Ending Cash</t>
  </si>
  <si>
    <t>New Factory</t>
  </si>
  <si>
    <t>Model period ending</t>
  </si>
  <si>
    <t>7M vs &amp;M</t>
  </si>
  <si>
    <t>20 vs 19</t>
  </si>
  <si>
    <t>Actuals vs forecast</t>
  </si>
  <si>
    <t>Error chks</t>
  </si>
  <si>
    <t>Pre-forecast</t>
  </si>
  <si>
    <t>Forecast</t>
  </si>
  <si>
    <t>Change</t>
  </si>
  <si>
    <t>Financial year ending</t>
  </si>
  <si>
    <t>Constant</t>
  </si>
  <si>
    <t>Unit</t>
  </si>
  <si>
    <t>Total</t>
  </si>
  <si>
    <t>7M19</t>
  </si>
  <si>
    <t>7M20</t>
  </si>
  <si>
    <t xml:space="preserve">PROFIT AND LOSS </t>
  </si>
  <si>
    <t xml:space="preserve">BALANCE SHEET </t>
  </si>
  <si>
    <t>Check</t>
  </si>
  <si>
    <t>CASH FLOW</t>
  </si>
  <si>
    <t>EBITDA:</t>
  </si>
  <si>
    <t>(Increase) / Decrease in accounts receivable</t>
  </si>
  <si>
    <t>(Increase) / Decrease in Inventory</t>
  </si>
  <si>
    <t xml:space="preserve">Increase / (Decrease) in prepaid Tax </t>
  </si>
  <si>
    <t>Increase / (Decrease) in other S-T Assets</t>
  </si>
  <si>
    <t>Increase / (Decrease) in trade payable</t>
  </si>
  <si>
    <t>Increase / (Decrease) in salary payable</t>
  </si>
  <si>
    <t>Increase / (Decrease) in other S-T liabilities</t>
  </si>
  <si>
    <t>Increase / (Decrease) in interest payable</t>
  </si>
  <si>
    <t>Net Operating Cash Flow:</t>
  </si>
  <si>
    <t>Investing Activities Actual :</t>
  </si>
  <si>
    <t>Acquisition of Fixed Assets (adjusted with depreciation and revaluation reserve)</t>
  </si>
  <si>
    <t>Investments in new Factories</t>
  </si>
  <si>
    <t>Investment in Intangible Assets</t>
  </si>
  <si>
    <t>Cash flow from investments</t>
  </si>
  <si>
    <t>Financing Activities:</t>
  </si>
  <si>
    <t>ST Loan principal paid/received</t>
  </si>
  <si>
    <t>LT Loan principal paid</t>
  </si>
  <si>
    <t>Interest paid- actuals</t>
  </si>
  <si>
    <t>Other income / loss</t>
  </si>
  <si>
    <t>Exchange rate gain loss</t>
  </si>
  <si>
    <t>RE Correction</t>
  </si>
  <si>
    <t>Tax Expense</t>
  </si>
  <si>
    <t>Share Capital Change</t>
  </si>
  <si>
    <t>Financing cash flow</t>
  </si>
  <si>
    <t>Change in cash</t>
  </si>
  <si>
    <t>Beginning Cash</t>
  </si>
  <si>
    <t>მეფინგის bucket-ს</t>
  </si>
  <si>
    <t>Cash &amp; Cash equivalents</t>
  </si>
  <si>
    <t>Accounts Receivables</t>
  </si>
  <si>
    <t>Tax assets</t>
  </si>
  <si>
    <t>Inventories</t>
  </si>
  <si>
    <t>Advances Paid</t>
  </si>
  <si>
    <t>Other current assets</t>
  </si>
  <si>
    <t>Net PPE</t>
  </si>
  <si>
    <t>Net Intangible Assets</t>
  </si>
  <si>
    <t>Other fixed assets</t>
  </si>
  <si>
    <t>Accounts Payables</t>
  </si>
  <si>
    <t>Salary Payables</t>
  </si>
  <si>
    <t>Short-Term Loans</t>
  </si>
  <si>
    <t>Taxes Payable</t>
  </si>
  <si>
    <t>Interest Payable</t>
  </si>
  <si>
    <t>Other Short term liabilities</t>
  </si>
  <si>
    <t>Long-term loan</t>
  </si>
  <si>
    <t>Other long term liabilities</t>
  </si>
  <si>
    <t>Share Capital</t>
  </si>
  <si>
    <t>Retained Earning</t>
  </si>
  <si>
    <t>Other reserves</t>
  </si>
  <si>
    <t>Sales Revenue</t>
  </si>
  <si>
    <t>ჩაგდება არასაოპერაციოში</t>
  </si>
  <si>
    <t>Salary Expense</t>
  </si>
  <si>
    <t>Rent Expense</t>
  </si>
  <si>
    <t>Utility Expense</t>
  </si>
  <si>
    <t>Maintenance Expense</t>
  </si>
  <si>
    <t>Marketing and Advertising</t>
  </si>
  <si>
    <t>Transportation expense</t>
  </si>
  <si>
    <t>Insurance</t>
  </si>
  <si>
    <t>Office Supplies</t>
  </si>
  <si>
    <t>Depreciation </t>
  </si>
  <si>
    <t>Services cost</t>
  </si>
  <si>
    <t>Other operating Expense</t>
  </si>
  <si>
    <t>Interest income</t>
  </si>
  <si>
    <t>FX Gain/Loss</t>
  </si>
  <si>
    <t>Interest Expense</t>
  </si>
  <si>
    <t>Income Tax Expense</t>
  </si>
  <si>
    <t>Other non-operating gain/loss</t>
  </si>
  <si>
    <t>ნაბიჯი</t>
  </si>
  <si>
    <t>ბრუნვითი უწყისის ატვირთვა</t>
  </si>
  <si>
    <t>იმ ანგარიშების დატოვება, რომლების a) LEN=4, b) მთავრდება მარტო 1 ნულიანით, "B,C,D" სვეტი</t>
  </si>
  <si>
    <t>მეფინგის შესაბამება ბიბლიოთეკიდან, "E" სვეტი</t>
  </si>
  <si>
    <t>კალკულაციის გაკეთება, სვეტი "O"</t>
  </si>
  <si>
    <t>ბიბლიოთეკიდან ბალანსის ანგარიშების წამოღება და შესაბასი მეფინგების ჩაყრა</t>
  </si>
  <si>
    <t>ანგარიში +</t>
  </si>
  <si>
    <t>საწყისი დებეტი</t>
  </si>
  <si>
    <t>საწყისი კრედიტი</t>
  </si>
  <si>
    <t>ბრუნვა დებეტი</t>
  </si>
  <si>
    <t>ბრუნვა კრედიტი</t>
  </si>
  <si>
    <t>საბოლოო დებეტი</t>
  </si>
  <si>
    <t>საბოლოო კრედიტი</t>
  </si>
  <si>
    <t>1000</t>
  </si>
  <si>
    <t>1100</t>
  </si>
  <si>
    <t>1110</t>
  </si>
  <si>
    <t>1200</t>
  </si>
  <si>
    <t>1210</t>
  </si>
  <si>
    <t>1210 01</t>
  </si>
  <si>
    <t>1210 02</t>
  </si>
  <si>
    <t>1210 05</t>
  </si>
  <si>
    <t>1210 06</t>
  </si>
  <si>
    <t>1210 08</t>
  </si>
  <si>
    <t>1210 96</t>
  </si>
  <si>
    <t>1210 98</t>
  </si>
  <si>
    <t>1210 99</t>
  </si>
  <si>
    <t>1220</t>
  </si>
  <si>
    <t>1220 013</t>
  </si>
  <si>
    <t>1220 100</t>
  </si>
  <si>
    <t>1220 101</t>
  </si>
  <si>
    <t>1220 118</t>
  </si>
  <si>
    <t>1220 55</t>
  </si>
  <si>
    <t>1220 7</t>
  </si>
  <si>
    <t>1220 96</t>
  </si>
  <si>
    <t>1400</t>
  </si>
  <si>
    <t>1410</t>
  </si>
  <si>
    <t>1410 01</t>
  </si>
  <si>
    <t>1410 01 1119</t>
  </si>
  <si>
    <t>1410 01 1128</t>
  </si>
  <si>
    <t>1410 01 1336</t>
  </si>
  <si>
    <t>1410 01 1568</t>
  </si>
  <si>
    <t>1410 01 49</t>
  </si>
  <si>
    <t>1410 01 808</t>
  </si>
  <si>
    <t>1410 01 828</t>
  </si>
  <si>
    <t>1410 02</t>
  </si>
  <si>
    <t>1410 02 1633</t>
  </si>
  <si>
    <t>1410 03</t>
  </si>
  <si>
    <t>1410 03 0</t>
  </si>
  <si>
    <t>1410 03 0 189</t>
  </si>
  <si>
    <t>1410 03 1</t>
  </si>
  <si>
    <t>1410 03 1 1136</t>
  </si>
  <si>
    <t>1410 03 1 296</t>
  </si>
  <si>
    <t>1410 03 1 424</t>
  </si>
  <si>
    <t>1410 03 1 54</t>
  </si>
  <si>
    <t>1410 03 1 896</t>
  </si>
  <si>
    <t>1410 03 1071</t>
  </si>
  <si>
    <t>1410 03 110</t>
  </si>
  <si>
    <t>1410 03 1114</t>
  </si>
  <si>
    <t>1410 03 1199</t>
  </si>
  <si>
    <t>1410 03 1462</t>
  </si>
  <si>
    <t>1410 03 1503</t>
  </si>
  <si>
    <t>1410 03 203</t>
  </si>
  <si>
    <t>1410 03 208</t>
  </si>
  <si>
    <t>1410 03 297</t>
  </si>
  <si>
    <t>1410 03 401</t>
  </si>
  <si>
    <t>1410 03 410</t>
  </si>
  <si>
    <t>1410 03 57</t>
  </si>
  <si>
    <t>1410 03 59</t>
  </si>
  <si>
    <t>1410 03 61</t>
  </si>
  <si>
    <t>1410 03 625</t>
  </si>
  <si>
    <t>1410 03 85</t>
  </si>
  <si>
    <t>1410 03 86</t>
  </si>
  <si>
    <t>1410 03 97</t>
  </si>
  <si>
    <t>1410 04</t>
  </si>
  <si>
    <t>1410 04 203</t>
  </si>
  <si>
    <t>1411</t>
  </si>
  <si>
    <t>1420</t>
  </si>
  <si>
    <t>1430</t>
  </si>
  <si>
    <t>1430 0002</t>
  </si>
  <si>
    <t>1430 0004</t>
  </si>
  <si>
    <t>1430 0005</t>
  </si>
  <si>
    <t>1430 0006</t>
  </si>
  <si>
    <t>1430 0013</t>
  </si>
  <si>
    <t>1430 0024</t>
  </si>
  <si>
    <t>1430 0025</t>
  </si>
  <si>
    <t>1430 0026</t>
  </si>
  <si>
    <t>1430 0040</t>
  </si>
  <si>
    <t>1430 0052</t>
  </si>
  <si>
    <t>1430 0085</t>
  </si>
  <si>
    <t>1430 0086</t>
  </si>
  <si>
    <t>1600</t>
  </si>
  <si>
    <t>1610</t>
  </si>
  <si>
    <t>1610 00276</t>
  </si>
  <si>
    <t>1610 01644</t>
  </si>
  <si>
    <t>1610 02011</t>
  </si>
  <si>
    <t>1610 02296</t>
  </si>
  <si>
    <t>1610 02297</t>
  </si>
  <si>
    <t>1620</t>
  </si>
  <si>
    <t>1620 00001</t>
  </si>
  <si>
    <t>1620 00002</t>
  </si>
  <si>
    <t>1620 00002 00150</t>
  </si>
  <si>
    <t>1620 00002 00230</t>
  </si>
  <si>
    <t>1620 00002 07543</t>
  </si>
  <si>
    <t>1620 00003</t>
  </si>
  <si>
    <t>1620 00004</t>
  </si>
  <si>
    <t>1620 00004 07500</t>
  </si>
  <si>
    <t>1620 00132</t>
  </si>
  <si>
    <t>1620 00185</t>
  </si>
  <si>
    <t>1620 00187</t>
  </si>
  <si>
    <t>1620 00306</t>
  </si>
  <si>
    <t>1620 00340</t>
  </si>
  <si>
    <t>1620 00383</t>
  </si>
  <si>
    <t>1620 00419</t>
  </si>
  <si>
    <t>1620 00422</t>
  </si>
  <si>
    <t>1620 00512</t>
  </si>
  <si>
    <t>1620 00557</t>
  </si>
  <si>
    <t>1620 00609</t>
  </si>
  <si>
    <t>1620 00808</t>
  </si>
  <si>
    <t>1620 00809</t>
  </si>
  <si>
    <t>1620 00810</t>
  </si>
  <si>
    <t>1620 00846</t>
  </si>
  <si>
    <t>1620 00906</t>
  </si>
  <si>
    <t>1620 01062</t>
  </si>
  <si>
    <t>1620 01067</t>
  </si>
  <si>
    <t>1620 01068</t>
  </si>
  <si>
    <t>1620 01069</t>
  </si>
  <si>
    <t>1620 01109</t>
  </si>
  <si>
    <t>1620 01115</t>
  </si>
  <si>
    <t>1620 01190</t>
  </si>
  <si>
    <t>1620 01235</t>
  </si>
  <si>
    <t>1620 01283</t>
  </si>
  <si>
    <t>1620 01303</t>
  </si>
  <si>
    <t>1620 01443</t>
  </si>
  <si>
    <t>1620 01466</t>
  </si>
  <si>
    <t>1620 01467</t>
  </si>
  <si>
    <t>1620 01542</t>
  </si>
  <si>
    <t>1620 01557</t>
  </si>
  <si>
    <t>1620 01586</t>
  </si>
  <si>
    <t>1620 01596</t>
  </si>
  <si>
    <t>1620 01599</t>
  </si>
  <si>
    <t>1620 01607</t>
  </si>
  <si>
    <t>1620 01631</t>
  </si>
  <si>
    <t>1620 01648</t>
  </si>
  <si>
    <t>1620 01680</t>
  </si>
  <si>
    <t>1620 01683</t>
  </si>
  <si>
    <t>1620 01753</t>
  </si>
  <si>
    <t>1620 01770</t>
  </si>
  <si>
    <t>1620 01813</t>
  </si>
  <si>
    <t>1620 01829</t>
  </si>
  <si>
    <t>1620 01982</t>
  </si>
  <si>
    <t>1620 02012</t>
  </si>
  <si>
    <t>1620 02051</t>
  </si>
  <si>
    <t>1620 02052</t>
  </si>
  <si>
    <t>1620 02091</t>
  </si>
  <si>
    <t>1620 02093</t>
  </si>
  <si>
    <t>1620 02094</t>
  </si>
  <si>
    <t>1620 02104</t>
  </si>
  <si>
    <t>1620 02126</t>
  </si>
  <si>
    <t>1620 02139</t>
  </si>
  <si>
    <t>1620 02164</t>
  </si>
  <si>
    <t>1620 02222</t>
  </si>
  <si>
    <t>1620 02247</t>
  </si>
  <si>
    <t>1620 02248</t>
  </si>
  <si>
    <t>1620 02249</t>
  </si>
  <si>
    <t>1620 02250</t>
  </si>
  <si>
    <t>1620 02251</t>
  </si>
  <si>
    <t>1620 02252</t>
  </si>
  <si>
    <t>1620 02253</t>
  </si>
  <si>
    <t>1620 02282</t>
  </si>
  <si>
    <t>1620 02290</t>
  </si>
  <si>
    <t>1620 02292</t>
  </si>
  <si>
    <t>1620 02294</t>
  </si>
  <si>
    <t>1620 02295</t>
  </si>
  <si>
    <t>1620 02305</t>
  </si>
  <si>
    <t>1620 02309</t>
  </si>
  <si>
    <t>1620 02311</t>
  </si>
  <si>
    <t>1620 02314</t>
  </si>
  <si>
    <t>1620 02315</t>
  </si>
  <si>
    <t>1620 02316</t>
  </si>
  <si>
    <t>1620 02317</t>
  </si>
  <si>
    <t>1620 02318</t>
  </si>
  <si>
    <t>1620 02321</t>
  </si>
  <si>
    <t>1620 02322</t>
  </si>
  <si>
    <t>1620 02323</t>
  </si>
  <si>
    <t>1620 02325</t>
  </si>
  <si>
    <t>1620 02330</t>
  </si>
  <si>
    <t>1620 02339</t>
  </si>
  <si>
    <t>1620 02340</t>
  </si>
  <si>
    <t>1620 02342</t>
  </si>
  <si>
    <t>1620 02455</t>
  </si>
  <si>
    <t>1620 02456</t>
  </si>
  <si>
    <t>1620 02519</t>
  </si>
  <si>
    <t>1620 02586</t>
  </si>
  <si>
    <t>1620 02660</t>
  </si>
  <si>
    <t>1620 02662</t>
  </si>
  <si>
    <t>1620 02700</t>
  </si>
  <si>
    <t>1620 02717</t>
  </si>
  <si>
    <t>1620 02758</t>
  </si>
  <si>
    <t>1620 02790</t>
  </si>
  <si>
    <t>1620 02857</t>
  </si>
  <si>
    <t>1620 02873</t>
  </si>
  <si>
    <t>1620 02879</t>
  </si>
  <si>
    <t>1620 02894</t>
  </si>
  <si>
    <t>1620 02895</t>
  </si>
  <si>
    <t>1620 02918</t>
  </si>
  <si>
    <t>1620 02980</t>
  </si>
  <si>
    <t>1620 02981</t>
  </si>
  <si>
    <t>1620 02982</t>
  </si>
  <si>
    <t>1620 02992</t>
  </si>
  <si>
    <t>1620 02993</t>
  </si>
  <si>
    <t>1620 02994</t>
  </si>
  <si>
    <t>1620 02995</t>
  </si>
  <si>
    <t>1620 02996</t>
  </si>
  <si>
    <t>1620 02997</t>
  </si>
  <si>
    <t>1620 02998</t>
  </si>
  <si>
    <t>1620 02999</t>
  </si>
  <si>
    <t>1620 03024</t>
  </si>
  <si>
    <t>1620 03025</t>
  </si>
  <si>
    <t>1620 03040</t>
  </si>
  <si>
    <t>1620 03041</t>
  </si>
  <si>
    <t>1620 03062</t>
  </si>
  <si>
    <t>1620 03063</t>
  </si>
  <si>
    <t>1620 03067</t>
  </si>
  <si>
    <t>1620 03073</t>
  </si>
  <si>
    <t>1620 03075</t>
  </si>
  <si>
    <t>1620 03083</t>
  </si>
  <si>
    <t>1620 03103</t>
  </si>
  <si>
    <t>1620 03142</t>
  </si>
  <si>
    <t>1620 03143</t>
  </si>
  <si>
    <t>1620 03144</t>
  </si>
  <si>
    <t>1620 03145</t>
  </si>
  <si>
    <t>1620 03146</t>
  </si>
  <si>
    <t>1620 03147</t>
  </si>
  <si>
    <t>1620 03148</t>
  </si>
  <si>
    <t>1620 03160</t>
  </si>
  <si>
    <t>1620 03161</t>
  </si>
  <si>
    <t>1620 03162</t>
  </si>
  <si>
    <t>1620 03163</t>
  </si>
  <si>
    <t>1620 03167</t>
  </si>
  <si>
    <t>1620 03199</t>
  </si>
  <si>
    <t>1620 03200</t>
  </si>
  <si>
    <t>1620 03201</t>
  </si>
  <si>
    <t>1620 03211</t>
  </si>
  <si>
    <t>1620 03212</t>
  </si>
  <si>
    <t>1620 03305</t>
  </si>
  <si>
    <t>1620 03800</t>
  </si>
  <si>
    <t>1620 04130</t>
  </si>
  <si>
    <t>1620 04332</t>
  </si>
  <si>
    <t>1620 04333</t>
  </si>
  <si>
    <t>1620 04399</t>
  </si>
  <si>
    <t>1620 04401</t>
  </si>
  <si>
    <t>1620 04402</t>
  </si>
  <si>
    <t>1620 04403</t>
  </si>
  <si>
    <t>1620 04412</t>
  </si>
  <si>
    <t>1620 04443</t>
  </si>
  <si>
    <t>1620 04460</t>
  </si>
  <si>
    <t>1620 04514</t>
  </si>
  <si>
    <t>1620 04602</t>
  </si>
  <si>
    <t>1620 04640</t>
  </si>
  <si>
    <t>1620 04816</t>
  </si>
  <si>
    <t>1620 04818</t>
  </si>
  <si>
    <t>1620 04843</t>
  </si>
  <si>
    <t>1620 04913</t>
  </si>
  <si>
    <t>1620 04985</t>
  </si>
  <si>
    <t>1620 05015</t>
  </si>
  <si>
    <t>1620 05140</t>
  </si>
  <si>
    <t>1620 05159</t>
  </si>
  <si>
    <t>1620 05306</t>
  </si>
  <si>
    <t>1620 05313</t>
  </si>
  <si>
    <t>1620 05314</t>
  </si>
  <si>
    <t>1620 05431</t>
  </si>
  <si>
    <t>1620 05474</t>
  </si>
  <si>
    <t>1620 05557</t>
  </si>
  <si>
    <t>1620 05577</t>
  </si>
  <si>
    <t>1620 05583</t>
  </si>
  <si>
    <t>1620 05776</t>
  </si>
  <si>
    <t>1620 05810</t>
  </si>
  <si>
    <t>1620 05811</t>
  </si>
  <si>
    <t>1620 05814</t>
  </si>
  <si>
    <t>1620 05858</t>
  </si>
  <si>
    <t>1620 05944</t>
  </si>
  <si>
    <t>1620 05947</t>
  </si>
  <si>
    <t>1620 05959</t>
  </si>
  <si>
    <t>1620 05973</t>
  </si>
  <si>
    <t>1620 06117</t>
  </si>
  <si>
    <t>1620 06138</t>
  </si>
  <si>
    <t>1620 06284</t>
  </si>
  <si>
    <t>1620 06346</t>
  </si>
  <si>
    <t>1620 06351</t>
  </si>
  <si>
    <t>1620 06375</t>
  </si>
  <si>
    <t>1620 06427</t>
  </si>
  <si>
    <t>1620 06459</t>
  </si>
  <si>
    <t>1620 06494</t>
  </si>
  <si>
    <t>1620 06579</t>
  </si>
  <si>
    <t>1620 06711</t>
  </si>
  <si>
    <t>1620 06747</t>
  </si>
  <si>
    <t>1620 06757</t>
  </si>
  <si>
    <t>1620 06846</t>
  </si>
  <si>
    <t>1620 06972</t>
  </si>
  <si>
    <t>1620 07003</t>
  </si>
  <si>
    <t>1620 07075</t>
  </si>
  <si>
    <t>1620 07222</t>
  </si>
  <si>
    <t>1620 07294</t>
  </si>
  <si>
    <t>1620 07295</t>
  </si>
  <si>
    <t>1620 07465</t>
  </si>
  <si>
    <t>1620 07470</t>
  </si>
  <si>
    <t>1620 07523</t>
  </si>
  <si>
    <t>1620 07524</t>
  </si>
  <si>
    <t>1620 07525</t>
  </si>
  <si>
    <t>1620 07555</t>
  </si>
  <si>
    <t>1620 07577</t>
  </si>
  <si>
    <t>1620 07578</t>
  </si>
  <si>
    <t>1620 07587</t>
  </si>
  <si>
    <t>1620 07605</t>
  </si>
  <si>
    <t>1620 07678</t>
  </si>
  <si>
    <t>1620 07698</t>
  </si>
  <si>
    <t>1620 07741</t>
  </si>
  <si>
    <t>1620 07760</t>
  </si>
  <si>
    <t>1620 07813</t>
  </si>
  <si>
    <t>1620 07869</t>
  </si>
  <si>
    <t>1620 07958</t>
  </si>
  <si>
    <t>1620 07967</t>
  </si>
  <si>
    <t>1620 08050</t>
  </si>
  <si>
    <t>1620 08051</t>
  </si>
  <si>
    <t>1620 08052</t>
  </si>
  <si>
    <t>1620 08053</t>
  </si>
  <si>
    <t>1620 08055</t>
  </si>
  <si>
    <t>1620 08056</t>
  </si>
  <si>
    <t>1620 08057</t>
  </si>
  <si>
    <t>1620 08058</t>
  </si>
  <si>
    <t>1620 08121</t>
  </si>
  <si>
    <t>1620 08142</t>
  </si>
  <si>
    <t>1620 08179</t>
  </si>
  <si>
    <t>1620 08197</t>
  </si>
  <si>
    <t>1620 08218</t>
  </si>
  <si>
    <t>1620 08266</t>
  </si>
  <si>
    <t>1620 08267</t>
  </si>
  <si>
    <t>1620 08278</t>
  </si>
  <si>
    <t>1620 08290</t>
  </si>
  <si>
    <t>1620 08295</t>
  </si>
  <si>
    <t>1620 08337</t>
  </si>
  <si>
    <t>1620 08338</t>
  </si>
  <si>
    <t>1620 08339</t>
  </si>
  <si>
    <t>1620 08340</t>
  </si>
  <si>
    <t>1620 08341</t>
  </si>
  <si>
    <t>1620 08342</t>
  </si>
  <si>
    <t>1620 08343</t>
  </si>
  <si>
    <t>1620 08344</t>
  </si>
  <si>
    <t>1620 08345</t>
  </si>
  <si>
    <t>1620 08347</t>
  </si>
  <si>
    <t>1620 08366</t>
  </si>
  <si>
    <t>1620 08372</t>
  </si>
  <si>
    <t>1620 08428</t>
  </si>
  <si>
    <t>1620 08455</t>
  </si>
  <si>
    <t>1620 08536</t>
  </si>
  <si>
    <t>1620 08537</t>
  </si>
  <si>
    <t>1620 08571</t>
  </si>
  <si>
    <t>1620 08572</t>
  </si>
  <si>
    <t>1620 08573</t>
  </si>
  <si>
    <t>1620 08574</t>
  </si>
  <si>
    <t>1620 08575</t>
  </si>
  <si>
    <t>1620 08584</t>
  </si>
  <si>
    <t>1620 08600</t>
  </si>
  <si>
    <t>1620 08623</t>
  </si>
  <si>
    <t>1620 08633</t>
  </si>
  <si>
    <t>1620 08638</t>
  </si>
  <si>
    <t>1620 08640</t>
  </si>
  <si>
    <t>1620 08641</t>
  </si>
  <si>
    <t>1620 08642</t>
  </si>
  <si>
    <t>1620 08643</t>
  </si>
  <si>
    <t>1620 08644</t>
  </si>
  <si>
    <t>1620 08645</t>
  </si>
  <si>
    <t>1620 08646</t>
  </si>
  <si>
    <t>1620 08651</t>
  </si>
  <si>
    <t>1620 08652</t>
  </si>
  <si>
    <t>1620 08653</t>
  </si>
  <si>
    <t>1620 08654</t>
  </si>
  <si>
    <t>1620 08656</t>
  </si>
  <si>
    <t>1620 08657</t>
  </si>
  <si>
    <t>1620 08658</t>
  </si>
  <si>
    <t>1620 08659</t>
  </si>
  <si>
    <t>1620 08660</t>
  </si>
  <si>
    <t>1620 08661</t>
  </si>
  <si>
    <t>1620 08662</t>
  </si>
  <si>
    <t>1620 08663</t>
  </si>
  <si>
    <t>1620 08664</t>
  </si>
  <si>
    <t>1620 08665</t>
  </si>
  <si>
    <t>1620 08666</t>
  </si>
  <si>
    <t>1620 08667</t>
  </si>
  <si>
    <t>1620 08668</t>
  </si>
  <si>
    <t>1620 08669</t>
  </si>
  <si>
    <t>1620 08670</t>
  </si>
  <si>
    <t>1620 08671</t>
  </si>
  <si>
    <t>1620 08672</t>
  </si>
  <si>
    <t>1620 08673</t>
  </si>
  <si>
    <t>1620 08674</t>
  </si>
  <si>
    <t>1620 08675</t>
  </si>
  <si>
    <t>1620 08676</t>
  </si>
  <si>
    <t>1620 08677</t>
  </si>
  <si>
    <t>1620 08678</t>
  </si>
  <si>
    <t>1620 08679</t>
  </si>
  <si>
    <t>1620 08680</t>
  </si>
  <si>
    <t>1620 08681</t>
  </si>
  <si>
    <t>1620 08682</t>
  </si>
  <si>
    <t>1620 08683</t>
  </si>
  <si>
    <t>1620 08684</t>
  </si>
  <si>
    <t>1620 08685</t>
  </si>
  <si>
    <t>1620 08686</t>
  </si>
  <si>
    <t>1620 08687</t>
  </si>
  <si>
    <t>1620 08688</t>
  </si>
  <si>
    <t>1620 08689</t>
  </si>
  <si>
    <t>1620 08690</t>
  </si>
  <si>
    <t>1620 08691</t>
  </si>
  <si>
    <t>1620 08692</t>
  </si>
  <si>
    <t>1620 08693</t>
  </si>
  <si>
    <t>1620 08694</t>
  </si>
  <si>
    <t>1620 08695</t>
  </si>
  <si>
    <t>1620 08696</t>
  </si>
  <si>
    <t>1620 08697</t>
  </si>
  <si>
    <t>1620 08698</t>
  </si>
  <si>
    <t>1620 08699</t>
  </si>
  <si>
    <t>1620 08700</t>
  </si>
  <si>
    <t>1620 08701</t>
  </si>
  <si>
    <t>1620 08702</t>
  </si>
  <si>
    <t>1620 08703</t>
  </si>
  <si>
    <t>1620 08704</t>
  </si>
  <si>
    <t>1620 08705</t>
  </si>
  <si>
    <t>1620 08706</t>
  </si>
  <si>
    <t>1620 08707</t>
  </si>
  <si>
    <t>1620 08708</t>
  </si>
  <si>
    <t>1620 08709</t>
  </si>
  <si>
    <t>1620 08710</t>
  </si>
  <si>
    <t>1620 08711</t>
  </si>
  <si>
    <t>1620 08712</t>
  </si>
  <si>
    <t>1620 08713</t>
  </si>
  <si>
    <t>1620 08714</t>
  </si>
  <si>
    <t>1620 08715</t>
  </si>
  <si>
    <t>1620 08716</t>
  </si>
  <si>
    <t>1620 08717</t>
  </si>
  <si>
    <t>1620 08718</t>
  </si>
  <si>
    <t>1620 08719</t>
  </si>
  <si>
    <t>1620 08720</t>
  </si>
  <si>
    <t>1620 08721</t>
  </si>
  <si>
    <t>1620 08722</t>
  </si>
  <si>
    <t>1620 08723</t>
  </si>
  <si>
    <t>1620 08727</t>
  </si>
  <si>
    <t>1620 08729</t>
  </si>
  <si>
    <t>1620 08730</t>
  </si>
  <si>
    <t>1620 08731</t>
  </si>
  <si>
    <t>1620 08732</t>
  </si>
  <si>
    <t>1620 08733</t>
  </si>
  <si>
    <t>1620 08734</t>
  </si>
  <si>
    <t>1620 08735</t>
  </si>
  <si>
    <t>1620 08736</t>
  </si>
  <si>
    <t>1620 08737</t>
  </si>
  <si>
    <t>1620 08738</t>
  </si>
  <si>
    <t>1620 08739</t>
  </si>
  <si>
    <t>1620 08740</t>
  </si>
  <si>
    <t>1620 08741</t>
  </si>
  <si>
    <t>1620 08742</t>
  </si>
  <si>
    <t>1620 08743</t>
  </si>
  <si>
    <t>1620 08744</t>
  </si>
  <si>
    <t>1620 08745</t>
  </si>
  <si>
    <t>1620 08746</t>
  </si>
  <si>
    <t>1620 08747</t>
  </si>
  <si>
    <t>1620 08748</t>
  </si>
  <si>
    <t>1620 08749</t>
  </si>
  <si>
    <t>1620 08750</t>
  </si>
  <si>
    <t>1620 08751</t>
  </si>
  <si>
    <t>1620 08752</t>
  </si>
  <si>
    <t>1620 08753</t>
  </si>
  <si>
    <t>1620 08754</t>
  </si>
  <si>
    <t>1620 08755</t>
  </si>
  <si>
    <t>1620 08756</t>
  </si>
  <si>
    <t>1620 08757</t>
  </si>
  <si>
    <t>1620 08758</t>
  </si>
  <si>
    <t>1620 08763</t>
  </si>
  <si>
    <t>1620 08764</t>
  </si>
  <si>
    <t>1620 08765</t>
  </si>
  <si>
    <t>1620 08766</t>
  </si>
  <si>
    <t>1620 08767</t>
  </si>
  <si>
    <t>1620 08768</t>
  </si>
  <si>
    <t>1620 08769</t>
  </si>
  <si>
    <t>1620 08770</t>
  </si>
  <si>
    <t>1620 08771</t>
  </si>
  <si>
    <t>1620 08772</t>
  </si>
  <si>
    <t>1620 08773</t>
  </si>
  <si>
    <t>1620 08774</t>
  </si>
  <si>
    <t>1620 08775</t>
  </si>
  <si>
    <t>1620 08776</t>
  </si>
  <si>
    <t>1620 08777</t>
  </si>
  <si>
    <t>1620 08785</t>
  </si>
  <si>
    <t>1620 08786</t>
  </si>
  <si>
    <t>1620 08828</t>
  </si>
  <si>
    <t>1621</t>
  </si>
  <si>
    <t>1621 00124</t>
  </si>
  <si>
    <t>1621 00208</t>
  </si>
  <si>
    <t>1621 00277</t>
  </si>
  <si>
    <t>1621 00346</t>
  </si>
  <si>
    <t>1621 00974</t>
  </si>
  <si>
    <t>1621 01</t>
  </si>
  <si>
    <t>1621 01 00137</t>
  </si>
  <si>
    <t>1621 01 02281</t>
  </si>
  <si>
    <t>1621 01 02427</t>
  </si>
  <si>
    <t>1621 01 07756</t>
  </si>
  <si>
    <t>1621 01 08539</t>
  </si>
  <si>
    <t>1621 02</t>
  </si>
  <si>
    <t>1621 02 1</t>
  </si>
  <si>
    <t>1621 02 1 02911</t>
  </si>
  <si>
    <t>1621 02 1 03069</t>
  </si>
  <si>
    <t>1621 02 1 06725</t>
  </si>
  <si>
    <t>1621 02 1 07693</t>
  </si>
  <si>
    <t>1621 02 1 08279</t>
  </si>
  <si>
    <t>1621 02 2</t>
  </si>
  <si>
    <t>1621 02 2 01225</t>
  </si>
  <si>
    <t>1621 02 2 06838</t>
  </si>
  <si>
    <t>1621 02 2 07572</t>
  </si>
  <si>
    <t>1621 02 3</t>
  </si>
  <si>
    <t>1621 02 3 00131</t>
  </si>
  <si>
    <t>1621 02 3 05434</t>
  </si>
  <si>
    <t>1621 02 3 06839</t>
  </si>
  <si>
    <t>1621 02806</t>
  </si>
  <si>
    <t>1621 03</t>
  </si>
  <si>
    <t>1621 03 1</t>
  </si>
  <si>
    <t>1621 03 1 02974</t>
  </si>
  <si>
    <t>1621 03 2</t>
  </si>
  <si>
    <t>1621 03 2 02975</t>
  </si>
  <si>
    <t>1621 03 3</t>
  </si>
  <si>
    <t>1621 03 3 02976</t>
  </si>
  <si>
    <t>1621 03 3 03217</t>
  </si>
  <si>
    <t>1621 03 4</t>
  </si>
  <si>
    <t>1621 03 4 02977</t>
  </si>
  <si>
    <t>1621 03 4 03218</t>
  </si>
  <si>
    <t>1621 03 5</t>
  </si>
  <si>
    <t>1621 03 5 06259</t>
  </si>
  <si>
    <t>1621 03 5 06710</t>
  </si>
  <si>
    <t>1621 03 5 06906</t>
  </si>
  <si>
    <t>1621 03 5 07252</t>
  </si>
  <si>
    <t>1621 03 5 07622</t>
  </si>
  <si>
    <t>1621 03 5 08147</t>
  </si>
  <si>
    <t>1621 04</t>
  </si>
  <si>
    <t>1621 04 0</t>
  </si>
  <si>
    <t>1621 04 0 00681</t>
  </si>
  <si>
    <t>1621 04 1</t>
  </si>
  <si>
    <t>1621 04 1 02554</t>
  </si>
  <si>
    <t>1621 04 1 02952</t>
  </si>
  <si>
    <t>1621 04 1 02969</t>
  </si>
  <si>
    <t>1621 04 1 03081</t>
  </si>
  <si>
    <t>1621 04 1 06581</t>
  </si>
  <si>
    <t>1621 04 1 07695</t>
  </si>
  <si>
    <t>1621 04 1 08236</t>
  </si>
  <si>
    <t>1621 04 1 08370</t>
  </si>
  <si>
    <t>1621 04 1 08380</t>
  </si>
  <si>
    <t>1621 04 1 08511</t>
  </si>
  <si>
    <t>1621 04 1 08567</t>
  </si>
  <si>
    <t>1621 04 2</t>
  </si>
  <si>
    <t>1621 04 2 02970</t>
  </si>
  <si>
    <t>1621 04 2 03082</t>
  </si>
  <si>
    <t>1621 04 2 03154</t>
  </si>
  <si>
    <t>1621 04 2 03954</t>
  </si>
  <si>
    <t>1621 04 2 04093</t>
  </si>
  <si>
    <t>1621 04 2 06258</t>
  </si>
  <si>
    <t>1621 04 2 06419</t>
  </si>
  <si>
    <t>1621 04 2 06582</t>
  </si>
  <si>
    <t>1621 04 2 06607</t>
  </si>
  <si>
    <t>1621 04 2 06773</t>
  </si>
  <si>
    <t>1621 04 2 07548</t>
  </si>
  <si>
    <t>1621 04 2 07696</t>
  </si>
  <si>
    <t>1621 04 2 07878</t>
  </si>
  <si>
    <t>1621 04 2 08510</t>
  </si>
  <si>
    <t>1621 04 2 08568</t>
  </si>
  <si>
    <t>1621 04 2 08630</t>
  </si>
  <si>
    <t>1621 05</t>
  </si>
  <si>
    <t>1621 05 1</t>
  </si>
  <si>
    <t>1621 05 1 02520</t>
  </si>
  <si>
    <t>1621 05 1 03070</t>
  </si>
  <si>
    <t>1621 05 1 05751</t>
  </si>
  <si>
    <t>1621 05 2</t>
  </si>
  <si>
    <t>1621 05 2 05752</t>
  </si>
  <si>
    <t>1621 05 2 07063</t>
  </si>
  <si>
    <t>1621 05 2 07650</t>
  </si>
  <si>
    <t>1621 05 2 08276</t>
  </si>
  <si>
    <t>1621 05 3</t>
  </si>
  <si>
    <t>1621 05 3 06380</t>
  </si>
  <si>
    <t>1621 05 3 06976</t>
  </si>
  <si>
    <t>1621 06</t>
  </si>
  <si>
    <t>1621 06 1</t>
  </si>
  <si>
    <t>1621 06 1 03077</t>
  </si>
  <si>
    <t>1621 06 1 07941</t>
  </si>
  <si>
    <t>1621 06 1 08569</t>
  </si>
  <si>
    <t>1621 06 1 08728</t>
  </si>
  <si>
    <t>1621 06 2</t>
  </si>
  <si>
    <t>1621 06 2 03045</t>
  </si>
  <si>
    <t>1621 06 2 07398</t>
  </si>
  <si>
    <t>1621 06 2 08144</t>
  </si>
  <si>
    <t>1621 06 3</t>
  </si>
  <si>
    <t>1621 06 3 03052</t>
  </si>
  <si>
    <t>1621 07</t>
  </si>
  <si>
    <t>1621 07 1</t>
  </si>
  <si>
    <t>1621 07 1 03023</t>
  </si>
  <si>
    <t>1621 07 1 06598</t>
  </si>
  <si>
    <t>1621 07 1 07478</t>
  </si>
  <si>
    <t>1621 07 1 07907</t>
  </si>
  <si>
    <t>1621 07 1 08560</t>
  </si>
  <si>
    <t>1621 07 1 08597</t>
  </si>
  <si>
    <t>1621 08</t>
  </si>
  <si>
    <t>1621 08 1</t>
  </si>
  <si>
    <t>1621 08 1 02671</t>
  </si>
  <si>
    <t>1621 08 1 03059</t>
  </si>
  <si>
    <t>1621 08 1 06119</t>
  </si>
  <si>
    <t>1621 08 1 07464</t>
  </si>
  <si>
    <t>1621 08 1 08054</t>
  </si>
  <si>
    <t>1621 08 1 08624</t>
  </si>
  <si>
    <t>1621 13</t>
  </si>
  <si>
    <t>1621 13 1</t>
  </si>
  <si>
    <t>1621 13 1 02812</t>
  </si>
  <si>
    <t>1621 13 1 06301</t>
  </si>
  <si>
    <t>1621 13 1 06574</t>
  </si>
  <si>
    <t>1621 13 1 06772</t>
  </si>
  <si>
    <t>1621 13 1 07253</t>
  </si>
  <si>
    <t>1621 13 1 07479</t>
  </si>
  <si>
    <t>1621 13 1 07839</t>
  </si>
  <si>
    <t>1621 13 1 08083</t>
  </si>
  <si>
    <t>1621 13 1 08143</t>
  </si>
  <si>
    <t>1621 13 1 08634</t>
  </si>
  <si>
    <t>1621 14</t>
  </si>
  <si>
    <t>1630</t>
  </si>
  <si>
    <t>1630 0002</t>
  </si>
  <si>
    <t>1630 0003</t>
  </si>
  <si>
    <t>1631</t>
  </si>
  <si>
    <t>1631 0002</t>
  </si>
  <si>
    <t>1640</t>
  </si>
  <si>
    <t>1640 0</t>
  </si>
  <si>
    <t>1640 0 00002</t>
  </si>
  <si>
    <t>1640 1</t>
  </si>
  <si>
    <t>1640 1 00001</t>
  </si>
  <si>
    <t>1640 1 00002</t>
  </si>
  <si>
    <t>1640 1 05391</t>
  </si>
  <si>
    <t>1640 2</t>
  </si>
  <si>
    <t>1640 2 00001</t>
  </si>
  <si>
    <t>1640 2 00002</t>
  </si>
  <si>
    <t>1692</t>
  </si>
  <si>
    <t>1692 4</t>
  </si>
  <si>
    <t>2000</t>
  </si>
  <si>
    <t>2100</t>
  </si>
  <si>
    <t>2101</t>
  </si>
  <si>
    <t>2101 00152</t>
  </si>
  <si>
    <t>2101 00153</t>
  </si>
  <si>
    <t>2101 00154</t>
  </si>
  <si>
    <t>2101 00156</t>
  </si>
  <si>
    <t>2101 00160</t>
  </si>
  <si>
    <t>2101 00162</t>
  </si>
  <si>
    <t>2101 00169</t>
  </si>
  <si>
    <t>2101 00170</t>
  </si>
  <si>
    <t>2101 00171</t>
  </si>
  <si>
    <t>2101 00172</t>
  </si>
  <si>
    <t>2101 00177</t>
  </si>
  <si>
    <t>2101 00178</t>
  </si>
  <si>
    <t>2101 00179</t>
  </si>
  <si>
    <t>2101 00183</t>
  </si>
  <si>
    <t>2101 00246</t>
  </si>
  <si>
    <t>2101 00324</t>
  </si>
  <si>
    <t>2101 00567</t>
  </si>
  <si>
    <t>2101 00651</t>
  </si>
  <si>
    <t>2101 00665</t>
  </si>
  <si>
    <t>2101 00695</t>
  </si>
  <si>
    <t>2101 00702</t>
  </si>
  <si>
    <t>2101 00703</t>
  </si>
  <si>
    <t>2101 00704</t>
  </si>
  <si>
    <t>2101 00825</t>
  </si>
  <si>
    <t>2101 00894</t>
  </si>
  <si>
    <t>2101 01278</t>
  </si>
  <si>
    <t>2101 01279</t>
  </si>
  <si>
    <t>2101 01305</t>
  </si>
  <si>
    <t>2101 01320</t>
  </si>
  <si>
    <t>2101 01391</t>
  </si>
  <si>
    <t>2101 01431</t>
  </si>
  <si>
    <t>2101 01484</t>
  </si>
  <si>
    <t>2101 01515</t>
  </si>
  <si>
    <t>2101 01516</t>
  </si>
  <si>
    <t>2101 01558</t>
  </si>
  <si>
    <t>2101 01581</t>
  </si>
  <si>
    <t>2101 01658</t>
  </si>
  <si>
    <t>2101 01711</t>
  </si>
  <si>
    <t>2101 01718</t>
  </si>
  <si>
    <t>2101 01720</t>
  </si>
  <si>
    <t>2101 01742</t>
  </si>
  <si>
    <t>2101 01748</t>
  </si>
  <si>
    <t>2101 01767</t>
  </si>
  <si>
    <t>2101 01819</t>
  </si>
  <si>
    <t>2101 01820</t>
  </si>
  <si>
    <t>2101 01821</t>
  </si>
  <si>
    <t>2101 01848</t>
  </si>
  <si>
    <t>2101 01906</t>
  </si>
  <si>
    <t>2101 01919</t>
  </si>
  <si>
    <t>2101 01920</t>
  </si>
  <si>
    <t>2101 01921</t>
  </si>
  <si>
    <t>2101 01922</t>
  </si>
  <si>
    <t>2101 01933</t>
  </si>
  <si>
    <t>2101 01948</t>
  </si>
  <si>
    <t>2101 02016</t>
  </si>
  <si>
    <t>2101 02017</t>
  </si>
  <si>
    <t>2101 02018</t>
  </si>
  <si>
    <t>2101 02019</t>
  </si>
  <si>
    <t>2101 02020</t>
  </si>
  <si>
    <t>2101 02021</t>
  </si>
  <si>
    <t>2101 02022</t>
  </si>
  <si>
    <t>2101 02026</t>
  </si>
  <si>
    <t>2101 02027</t>
  </si>
  <si>
    <t>2101 02032</t>
  </si>
  <si>
    <t>2101 02037</t>
  </si>
  <si>
    <t>2101 02053</t>
  </si>
  <si>
    <t>2101 02054</t>
  </si>
  <si>
    <t>2101 02055</t>
  </si>
  <si>
    <t>2101 02092</t>
  </si>
  <si>
    <t>2101 02105</t>
  </si>
  <si>
    <t>2101 02254</t>
  </si>
  <si>
    <t>2101 02255</t>
  </si>
  <si>
    <t>2101 02308</t>
  </si>
  <si>
    <t>2101 02327</t>
  </si>
  <si>
    <t>2101 02333</t>
  </si>
  <si>
    <t>2101 02334</t>
  </si>
  <si>
    <t>2101 02385</t>
  </si>
  <si>
    <t>2101 02416</t>
  </si>
  <si>
    <t>2101 02443</t>
  </si>
  <si>
    <t>2101 02475</t>
  </si>
  <si>
    <t>2101 02483</t>
  </si>
  <si>
    <t>2101 02588</t>
  </si>
  <si>
    <t>2101 02596</t>
  </si>
  <si>
    <t>2101 02618</t>
  </si>
  <si>
    <t>2101 02710</t>
  </si>
  <si>
    <t>2101 02801</t>
  </si>
  <si>
    <t>2101 02825</t>
  </si>
  <si>
    <t>2101 02858</t>
  </si>
  <si>
    <t>2101 02859</t>
  </si>
  <si>
    <t>2101 02865</t>
  </si>
  <si>
    <t>2101 02866</t>
  </si>
  <si>
    <t>2101 02870</t>
  </si>
  <si>
    <t>2101 02960</t>
  </si>
  <si>
    <t>2101 02961</t>
  </si>
  <si>
    <t>2101 03048</t>
  </si>
  <si>
    <t>2101 03056</t>
  </si>
  <si>
    <t>2101 03057</t>
  </si>
  <si>
    <t>2101 03092</t>
  </si>
  <si>
    <t>2101 03101</t>
  </si>
  <si>
    <t>2101 03371</t>
  </si>
  <si>
    <t>2101 03444</t>
  </si>
  <si>
    <t>2101 03530</t>
  </si>
  <si>
    <t>2101 03821</t>
  </si>
  <si>
    <t>2101 04482</t>
  </si>
  <si>
    <t>2101 04538</t>
  </si>
  <si>
    <t>2101 04626</t>
  </si>
  <si>
    <t>2101 04627</t>
  </si>
  <si>
    <t>2101 04687</t>
  </si>
  <si>
    <t>2101 04688</t>
  </si>
  <si>
    <t>2101 04701</t>
  </si>
  <si>
    <t>2101 04766</t>
  </si>
  <si>
    <t>2101 04856</t>
  </si>
  <si>
    <t>2101 05065</t>
  </si>
  <si>
    <t>2101 05128</t>
  </si>
  <si>
    <t>2101 05253</t>
  </si>
  <si>
    <t>2101 05281</t>
  </si>
  <si>
    <t>2101 05287</t>
  </si>
  <si>
    <t>2101 06070</t>
  </si>
  <si>
    <t>2101 06884</t>
  </si>
  <si>
    <t>2101 06973</t>
  </si>
  <si>
    <t>2101 06974</t>
  </si>
  <si>
    <t>2101 06993</t>
  </si>
  <si>
    <t>2101 06994</t>
  </si>
  <si>
    <t>2101 07389</t>
  </si>
  <si>
    <t>2101 07639</t>
  </si>
  <si>
    <t>2101 07803</t>
  </si>
  <si>
    <t>2102</t>
  </si>
  <si>
    <t>2102 00175</t>
  </si>
  <si>
    <t>2102 00699</t>
  </si>
  <si>
    <t>2102 00700</t>
  </si>
  <si>
    <t>2102 00899</t>
  </si>
  <si>
    <t>2102 02117</t>
  </si>
  <si>
    <t>2102 02195</t>
  </si>
  <si>
    <t>2102 02237</t>
  </si>
  <si>
    <t>2102 06727</t>
  </si>
  <si>
    <t>2103</t>
  </si>
  <si>
    <t>2103 03449</t>
  </si>
  <si>
    <t>2103 03556</t>
  </si>
  <si>
    <t>2103 03652</t>
  </si>
  <si>
    <t>2103 03653</t>
  </si>
  <si>
    <t>2103 03654</t>
  </si>
  <si>
    <t>2103 03655</t>
  </si>
  <si>
    <t>2103 03656</t>
  </si>
  <si>
    <t>2103 03657</t>
  </si>
  <si>
    <t>2103 03685</t>
  </si>
  <si>
    <t>2103 03741</t>
  </si>
  <si>
    <t>2103 03742</t>
  </si>
  <si>
    <t>2103 03743</t>
  </si>
  <si>
    <t>2103 03744</t>
  </si>
  <si>
    <t>2103 03745</t>
  </si>
  <si>
    <t>2103 03746</t>
  </si>
  <si>
    <t>2103 03815</t>
  </si>
  <si>
    <t>2103 03817</t>
  </si>
  <si>
    <t>2103 03972</t>
  </si>
  <si>
    <t>2103 03987</t>
  </si>
  <si>
    <t>2103 03988</t>
  </si>
  <si>
    <t>2103 04131</t>
  </si>
  <si>
    <t>2103 04251</t>
  </si>
  <si>
    <t>2103 04347</t>
  </si>
  <si>
    <t>2103 06662</t>
  </si>
  <si>
    <t>2103 06706</t>
  </si>
  <si>
    <t>2110</t>
  </si>
  <si>
    <t>2110 00003</t>
  </si>
  <si>
    <t>2110 06357</t>
  </si>
  <si>
    <t>2120</t>
  </si>
  <si>
    <t>2120 05</t>
  </si>
  <si>
    <t>2120 06</t>
  </si>
  <si>
    <t>2120 06680</t>
  </si>
  <si>
    <t>2120 06681</t>
  </si>
  <si>
    <t>2120 08</t>
  </si>
  <si>
    <t>2130</t>
  </si>
  <si>
    <t>2130 00105</t>
  </si>
  <si>
    <t>2130 00106</t>
  </si>
  <si>
    <t>2130 00107</t>
  </si>
  <si>
    <t>2130 00108</t>
  </si>
  <si>
    <t>2130 00109</t>
  </si>
  <si>
    <t>2130 00110</t>
  </si>
  <si>
    <t>2130 00111</t>
  </si>
  <si>
    <t>2130 00114</t>
  </si>
  <si>
    <t>2130 00115</t>
  </si>
  <si>
    <t>2130 00116</t>
  </si>
  <si>
    <t>2130 00117</t>
  </si>
  <si>
    <t>2130 00118</t>
  </si>
  <si>
    <t>2130 01024</t>
  </si>
  <si>
    <t>2130 01578</t>
  </si>
  <si>
    <t>2130 01579</t>
  </si>
  <si>
    <t>2130 01580</t>
  </si>
  <si>
    <t>2130 02238</t>
  </si>
  <si>
    <t>2130 02239</t>
  </si>
  <si>
    <t>2130 02244</t>
  </si>
  <si>
    <t>2130 02245</t>
  </si>
  <si>
    <t>2130 05681</t>
  </si>
  <si>
    <t>2140</t>
  </si>
  <si>
    <t>2140 00097</t>
  </si>
  <si>
    <t>2140 00098</t>
  </si>
  <si>
    <t>2140 00099</t>
  </si>
  <si>
    <t>2140 00100</t>
  </si>
  <si>
    <t>2140 00101</t>
  </si>
  <si>
    <t>2140 00102</t>
  </si>
  <si>
    <t>2140 00103</t>
  </si>
  <si>
    <t>2140 00104</t>
  </si>
  <si>
    <t>2140 00112</t>
  </si>
  <si>
    <t>2140 02075</t>
  </si>
  <si>
    <t>2140 03283</t>
  </si>
  <si>
    <t>2150</t>
  </si>
  <si>
    <t>2150 00004</t>
  </si>
  <si>
    <t>2150 00005</t>
  </si>
  <si>
    <t>2150 00006</t>
  </si>
  <si>
    <t>2150 00007</t>
  </si>
  <si>
    <t>2150 00008</t>
  </si>
  <si>
    <t>2150 00009</t>
  </si>
  <si>
    <t>2150 00010</t>
  </si>
  <si>
    <t>2150 00011</t>
  </si>
  <si>
    <t>2150 00012</t>
  </si>
  <si>
    <t>2150 00013</t>
  </si>
  <si>
    <t>2150 00014</t>
  </si>
  <si>
    <t>2150 00015</t>
  </si>
  <si>
    <t>2150 00016</t>
  </si>
  <si>
    <t>2150 00017</t>
  </si>
  <si>
    <t>2150 00018</t>
  </si>
  <si>
    <t>2150 00019</t>
  </si>
  <si>
    <t>2150 00020</t>
  </si>
  <si>
    <t>2150 00021</t>
  </si>
  <si>
    <t>2150 00022</t>
  </si>
  <si>
    <t>2150 00030</t>
  </si>
  <si>
    <t>2150 00032</t>
  </si>
  <si>
    <t>2150 00063</t>
  </si>
  <si>
    <t>2150 00065</t>
  </si>
  <si>
    <t>2150 00079</t>
  </si>
  <si>
    <t>2150 00083</t>
  </si>
  <si>
    <t>2150 00084</t>
  </si>
  <si>
    <t>2150 00085</t>
  </si>
  <si>
    <t>2150 00090</t>
  </si>
  <si>
    <t>2150 00092</t>
  </si>
  <si>
    <t>2150 00093</t>
  </si>
  <si>
    <t>2150 00094</t>
  </si>
  <si>
    <t>2150 00123</t>
  </si>
  <si>
    <t>2150 00143</t>
  </si>
  <si>
    <t>2150 00151</t>
  </si>
  <si>
    <t>2150 00155</t>
  </si>
  <si>
    <t>2150 00159</t>
  </si>
  <si>
    <t>2150 00180</t>
  </si>
  <si>
    <t>2150 00181</t>
  </si>
  <si>
    <t>2150 00182</t>
  </si>
  <si>
    <t>2150 00279</t>
  </si>
  <si>
    <t>2150 00381</t>
  </si>
  <si>
    <t>2150 00384</t>
  </si>
  <si>
    <t>2150 00385</t>
  </si>
  <si>
    <t>2150 00602</t>
  </si>
  <si>
    <t>2150 00893</t>
  </si>
  <si>
    <t>2150 00897</t>
  </si>
  <si>
    <t>2150 00898</t>
  </si>
  <si>
    <t>2150 00901</t>
  </si>
  <si>
    <t>2150 00904</t>
  </si>
  <si>
    <t>2150 00994</t>
  </si>
  <si>
    <t>2150 00995</t>
  </si>
  <si>
    <t>2150 00996</t>
  </si>
  <si>
    <t>2150 00997</t>
  </si>
  <si>
    <t>2150 01004</t>
  </si>
  <si>
    <t>2150 01228</t>
  </si>
  <si>
    <t>2150 01389</t>
  </si>
  <si>
    <t>2150 01850</t>
  </si>
  <si>
    <t>2150 02004</t>
  </si>
  <si>
    <t>2150 02107</t>
  </si>
  <si>
    <t>2150 02336</t>
  </si>
  <si>
    <t>2150 02337</t>
  </si>
  <si>
    <t>2150 02704</t>
  </si>
  <si>
    <t>2150 02823</t>
  </si>
  <si>
    <t>2150 02924</t>
  </si>
  <si>
    <t>2150 02925</t>
  </si>
  <si>
    <t>2150 02926</t>
  </si>
  <si>
    <t>2150 03042</t>
  </si>
  <si>
    <t>2150 03047</t>
  </si>
  <si>
    <t>2150 03078</t>
  </si>
  <si>
    <t>2150 03079</t>
  </si>
  <si>
    <t>2150 03093</t>
  </si>
  <si>
    <t>2150 03102</t>
  </si>
  <si>
    <t>2150 03176</t>
  </si>
  <si>
    <t>2150 03480</t>
  </si>
  <si>
    <t>2150 03555</t>
  </si>
  <si>
    <t>2150 03651</t>
  </si>
  <si>
    <t>2150 03674</t>
  </si>
  <si>
    <t>2150 03684</t>
  </si>
  <si>
    <t>2150 03713</t>
  </si>
  <si>
    <t>2150 03714</t>
  </si>
  <si>
    <t>2150 03715</t>
  </si>
  <si>
    <t>2150 03880</t>
  </si>
  <si>
    <t>2150 04244</t>
  </si>
  <si>
    <t>2150 04273</t>
  </si>
  <si>
    <t>2150 04748</t>
  </si>
  <si>
    <t>2150 05030</t>
  </si>
  <si>
    <t>2150 05596</t>
  </si>
  <si>
    <t>2150 05821</t>
  </si>
  <si>
    <t>2150 05822</t>
  </si>
  <si>
    <t>2150 06178</t>
  </si>
  <si>
    <t>2150 06179</t>
  </si>
  <si>
    <t>2150 06677</t>
  </si>
  <si>
    <t>2150 08538</t>
  </si>
  <si>
    <t>2150 08540</t>
  </si>
  <si>
    <t>2150 08541</t>
  </si>
  <si>
    <t>2150 08620</t>
  </si>
  <si>
    <t>2150 08621</t>
  </si>
  <si>
    <t>2150 08626</t>
  </si>
  <si>
    <t>2150 08635</t>
  </si>
  <si>
    <t>2150 08636</t>
  </si>
  <si>
    <t>2150 08637</t>
  </si>
  <si>
    <t>2150 08759</t>
  </si>
  <si>
    <t>2160</t>
  </si>
  <si>
    <t>2160 00023</t>
  </si>
  <si>
    <t>2160 00080</t>
  </si>
  <si>
    <t>2160 00081</t>
  </si>
  <si>
    <t>2160 00141</t>
  </si>
  <si>
    <t>2160 00147</t>
  </si>
  <si>
    <t>2160 00148</t>
  </si>
  <si>
    <t>2160 00161</t>
  </si>
  <si>
    <t>2160 00163</t>
  </si>
  <si>
    <t>2160 00164</t>
  </si>
  <si>
    <t>2160 00188</t>
  </si>
  <si>
    <t>2160 00290</t>
  </si>
  <si>
    <t>2160 00895</t>
  </si>
  <si>
    <t>2160 00896</t>
  </si>
  <si>
    <t>2160 00981</t>
  </si>
  <si>
    <t>2160 01078</t>
  </si>
  <si>
    <t>2160 01099</t>
  </si>
  <si>
    <t>2160 01306</t>
  </si>
  <si>
    <t>2160 01600</t>
  </si>
  <si>
    <t>2160 01756</t>
  </si>
  <si>
    <t>2160 01761</t>
  </si>
  <si>
    <t>2160 01849</t>
  </si>
  <si>
    <t>2160 02218</t>
  </si>
  <si>
    <t>2160 02627</t>
  </si>
  <si>
    <t>2160 02652</t>
  </si>
  <si>
    <t>2160 02653</t>
  </si>
  <si>
    <t>2160 02923</t>
  </si>
  <si>
    <t>2160 03007</t>
  </si>
  <si>
    <t>2160 03198</t>
  </si>
  <si>
    <t>2160 03331</t>
  </si>
  <si>
    <t>2160 03692</t>
  </si>
  <si>
    <t>2160 03693</t>
  </si>
  <si>
    <t>2160 03775</t>
  </si>
  <si>
    <t>2160 04666</t>
  </si>
  <si>
    <t>2160 04700</t>
  </si>
  <si>
    <t>2160 04712</t>
  </si>
  <si>
    <t>2160 04713</t>
  </si>
  <si>
    <t>2160 04789</t>
  </si>
  <si>
    <t>2160 05288</t>
  </si>
  <si>
    <t>2160 05487</t>
  </si>
  <si>
    <t>2160 06618</t>
  </si>
  <si>
    <t>2160 06647</t>
  </si>
  <si>
    <t>2160 06707</t>
  </si>
  <si>
    <t>2160 07090</t>
  </si>
  <si>
    <t>2160 07091</t>
  </si>
  <si>
    <t>2160 07098</t>
  </si>
  <si>
    <t>2160 07949</t>
  </si>
  <si>
    <t>2160 08509</t>
  </si>
  <si>
    <t>2160 08601</t>
  </si>
  <si>
    <t>2160 08602</t>
  </si>
  <si>
    <t>2161</t>
  </si>
  <si>
    <t>2161 00070</t>
  </si>
  <si>
    <t>2161 00073</t>
  </si>
  <si>
    <t>2161 00074</t>
  </si>
  <si>
    <t>2161 00075</t>
  </si>
  <si>
    <t>2161 00088</t>
  </si>
  <si>
    <t>2161 00089</t>
  </si>
  <si>
    <t>2161 00800</t>
  </si>
  <si>
    <t>2161 00824</t>
  </si>
  <si>
    <t>2161 00878</t>
  </si>
  <si>
    <t>2161 00879</t>
  </si>
  <si>
    <t>2161 00880</t>
  </si>
  <si>
    <t>2161 00881</t>
  </si>
  <si>
    <t>2161 00882</t>
  </si>
  <si>
    <t>2161 00883</t>
  </si>
  <si>
    <t>2161 00884</t>
  </si>
  <si>
    <t>2161 00885</t>
  </si>
  <si>
    <t>2161 00886</t>
  </si>
  <si>
    <t>2161 00887</t>
  </si>
  <si>
    <t>2161 00888</t>
  </si>
  <si>
    <t>2161 00889</t>
  </si>
  <si>
    <t>2161 00890</t>
  </si>
  <si>
    <t>2161 00891</t>
  </si>
  <si>
    <t>2161 00892</t>
  </si>
  <si>
    <t>2161 01144</t>
  </si>
  <si>
    <t>2161 01221</t>
  </si>
  <si>
    <t>2161 01307</t>
  </si>
  <si>
    <t>2161 01321</t>
  </si>
  <si>
    <t>2161 01335</t>
  </si>
  <si>
    <t>2161 01348</t>
  </si>
  <si>
    <t>2161 01349</t>
  </si>
  <si>
    <t>2161 01350</t>
  </si>
  <si>
    <t>2161 01375</t>
  </si>
  <si>
    <t>2161 01825</t>
  </si>
  <si>
    <t>2161 01843</t>
  </si>
  <si>
    <t>2161 01903</t>
  </si>
  <si>
    <t>2161 01904</t>
  </si>
  <si>
    <t>2161 01905</t>
  </si>
  <si>
    <t>2161 02444</t>
  </si>
  <si>
    <t>2161 02445</t>
  </si>
  <si>
    <t>2161 02625</t>
  </si>
  <si>
    <t>2161 02654</t>
  </si>
  <si>
    <t>2161 02655</t>
  </si>
  <si>
    <t>2161 02656</t>
  </si>
  <si>
    <t>2161 02689</t>
  </si>
  <si>
    <t>2161 02690</t>
  </si>
  <si>
    <t>2161 02691</t>
  </si>
  <si>
    <t>2161 02824</t>
  </si>
  <si>
    <t>2161 02904</t>
  </si>
  <si>
    <t>2161 02905</t>
  </si>
  <si>
    <t>2161 02922</t>
  </si>
  <si>
    <t>2161 02965</t>
  </si>
  <si>
    <t>2161 03005</t>
  </si>
  <si>
    <t>2161 03006</t>
  </si>
  <si>
    <t>2161 03080</t>
  </si>
  <si>
    <t>2161 03258</t>
  </si>
  <si>
    <t>2161 04219</t>
  </si>
  <si>
    <t>2161 04242</t>
  </si>
  <si>
    <t>2161 04243</t>
  </si>
  <si>
    <t>2161 04535</t>
  </si>
  <si>
    <t>2161 04536</t>
  </si>
  <si>
    <t>2161 04537</t>
  </si>
  <si>
    <t>2161 04567</t>
  </si>
  <si>
    <t>2161 04568</t>
  </si>
  <si>
    <t>2161 04665</t>
  </si>
  <si>
    <t>2161 04857</t>
  </si>
  <si>
    <t>2161 04935</t>
  </si>
  <si>
    <t>2161 04936</t>
  </si>
  <si>
    <t>2161 05521</t>
  </si>
  <si>
    <t>2161 06433</t>
  </si>
  <si>
    <t>2161 06515</t>
  </si>
  <si>
    <t>2161 06786</t>
  </si>
  <si>
    <t>2161 06921</t>
  </si>
  <si>
    <t>2161 07058</t>
  </si>
  <si>
    <t>2161 07059</t>
  </si>
  <si>
    <t>2161 07062</t>
  </si>
  <si>
    <t>2161 07150</t>
  </si>
  <si>
    <t>2170</t>
  </si>
  <si>
    <t>2170 00024</t>
  </si>
  <si>
    <t>2170 00025</t>
  </si>
  <si>
    <t>2170 00026</t>
  </si>
  <si>
    <t>2170 00027</t>
  </si>
  <si>
    <t>2170 00028</t>
  </si>
  <si>
    <t>2170 00029</t>
  </si>
  <si>
    <t>2170 00033</t>
  </si>
  <si>
    <t>2170 00036</t>
  </si>
  <si>
    <t>2170 00039</t>
  </si>
  <si>
    <t>2170 00041</t>
  </si>
  <si>
    <t>2170 00044</t>
  </si>
  <si>
    <t>2170 00047</t>
  </si>
  <si>
    <t>2170 00048</t>
  </si>
  <si>
    <t>2170 00049</t>
  </si>
  <si>
    <t>2170 00050</t>
  </si>
  <si>
    <t>2170 00051</t>
  </si>
  <si>
    <t>2170 00052</t>
  </si>
  <si>
    <t>2170 00053</t>
  </si>
  <si>
    <t>2170 00121</t>
  </si>
  <si>
    <t>2170 00122</t>
  </si>
  <si>
    <t>2170 00145</t>
  </si>
  <si>
    <t>2170 00157</t>
  </si>
  <si>
    <t>2170 00158</t>
  </si>
  <si>
    <t>2170 00275</t>
  </si>
  <si>
    <t>2170 00382</t>
  </si>
  <si>
    <t>2170 00934</t>
  </si>
  <si>
    <t>2170 01007</t>
  </si>
  <si>
    <t>2170 01826</t>
  </si>
  <si>
    <t>2170 01827</t>
  </si>
  <si>
    <t>2170 01828</t>
  </si>
  <si>
    <t>2170 02241</t>
  </si>
  <si>
    <t>2170 02242</t>
  </si>
  <si>
    <t>2170 02243</t>
  </si>
  <si>
    <t>2170 02888</t>
  </si>
  <si>
    <t>2170 04208</t>
  </si>
  <si>
    <t>2170 04209</t>
  </si>
  <si>
    <t>2170 04218</t>
  </si>
  <si>
    <t>2170 04551</t>
  </si>
  <si>
    <t>2170 04552</t>
  </si>
  <si>
    <t>2170 04553</t>
  </si>
  <si>
    <t>2170 04624</t>
  </si>
  <si>
    <t>2170 04625</t>
  </si>
  <si>
    <t>2170 06038</t>
  </si>
  <si>
    <t>2170 07047</t>
  </si>
  <si>
    <t>2170 07048</t>
  </si>
  <si>
    <t>2170 07049</t>
  </si>
  <si>
    <t>2170 07077</t>
  </si>
  <si>
    <t>2170 07202</t>
  </si>
  <si>
    <t>2170 07521</t>
  </si>
  <si>
    <t>2170 07777</t>
  </si>
  <si>
    <t>2170 07778</t>
  </si>
  <si>
    <t>2170 07780</t>
  </si>
  <si>
    <t>2170 07849</t>
  </si>
  <si>
    <t>2170 07850</t>
  </si>
  <si>
    <t>2170 07882</t>
  </si>
  <si>
    <t>2170 08357</t>
  </si>
  <si>
    <t>2170 08481</t>
  </si>
  <si>
    <t>2170 08506</t>
  </si>
  <si>
    <t>2170 08724</t>
  </si>
  <si>
    <t>2170 08725</t>
  </si>
  <si>
    <t>2170 08726</t>
  </si>
  <si>
    <t>2180</t>
  </si>
  <si>
    <t>2180 00062</t>
  </si>
  <si>
    <t>2180 00902</t>
  </si>
  <si>
    <t>2180 00903</t>
  </si>
  <si>
    <t>2180 04767</t>
  </si>
  <si>
    <t>2180 06779</t>
  </si>
  <si>
    <t>2180 07569</t>
  </si>
  <si>
    <t>2200</t>
  </si>
  <si>
    <t>2201</t>
  </si>
  <si>
    <t>2201 00152</t>
  </si>
  <si>
    <t>2201 00153</t>
  </si>
  <si>
    <t>2201 00154</t>
  </si>
  <si>
    <t>2201 00156</t>
  </si>
  <si>
    <t>2201 00160</t>
  </si>
  <si>
    <t>2201 00162</t>
  </si>
  <si>
    <t>2201 00169</t>
  </si>
  <si>
    <t>2201 00170</t>
  </si>
  <si>
    <t>2201 00171</t>
  </si>
  <si>
    <t>2201 00172</t>
  </si>
  <si>
    <t>2201 00177</t>
  </si>
  <si>
    <t>2201 00178</t>
  </si>
  <si>
    <t>2201 00179</t>
  </si>
  <si>
    <t>2201 00183</t>
  </si>
  <si>
    <t>2201 00246</t>
  </si>
  <si>
    <t>2201 00324</t>
  </si>
  <si>
    <t>2201 00567</t>
  </si>
  <si>
    <t>2201 00651</t>
  </si>
  <si>
    <t>2201 00665</t>
  </si>
  <si>
    <t>2201 00695</t>
  </si>
  <si>
    <t>2201 00702</t>
  </si>
  <si>
    <t>2201 00703</t>
  </si>
  <si>
    <t>2201 00704</t>
  </si>
  <si>
    <t>2201 00825</t>
  </si>
  <si>
    <t>2201 00894</t>
  </si>
  <si>
    <t>2201 01278</t>
  </si>
  <si>
    <t>2201 01279</t>
  </si>
  <si>
    <t>2201 01305</t>
  </si>
  <si>
    <t>2201 01320</t>
  </si>
  <si>
    <t>2201 01391</t>
  </si>
  <si>
    <t>2201 01431</t>
  </si>
  <si>
    <t>2201 01484</t>
  </si>
  <si>
    <t>2201 01515</t>
  </si>
  <si>
    <t>2201 01516</t>
  </si>
  <si>
    <t>2201 01558</t>
  </si>
  <si>
    <t>2201 01581</t>
  </si>
  <si>
    <t>2201 01658</t>
  </si>
  <si>
    <t>2201 01711</t>
  </si>
  <si>
    <t>2201 01718</t>
  </si>
  <si>
    <t>2201 01720</t>
  </si>
  <si>
    <t>2201 01742</t>
  </si>
  <si>
    <t>2201 01748</t>
  </si>
  <si>
    <t>2201 01767</t>
  </si>
  <si>
    <t>2201 01819</t>
  </si>
  <si>
    <t>2201 01820</t>
  </si>
  <si>
    <t>2201 01821</t>
  </si>
  <si>
    <t>2201 01848</t>
  </si>
  <si>
    <t>2201 01906</t>
  </si>
  <si>
    <t>2201 01919</t>
  </si>
  <si>
    <t>2201 01920</t>
  </si>
  <si>
    <t>2201 01921</t>
  </si>
  <si>
    <t>2201 01922</t>
  </si>
  <si>
    <t>2201 01933</t>
  </si>
  <si>
    <t>2201 01948</t>
  </si>
  <si>
    <t>2201 02016</t>
  </si>
  <si>
    <t>2201 02017</t>
  </si>
  <si>
    <t>2201 02018</t>
  </si>
  <si>
    <t>2201 02019</t>
  </si>
  <si>
    <t>2201 02020</t>
  </si>
  <si>
    <t>2201 02021</t>
  </si>
  <si>
    <t>2201 02022</t>
  </si>
  <si>
    <t>2201 02026</t>
  </si>
  <si>
    <t>2201 02027</t>
  </si>
  <si>
    <t>2201 02032</t>
  </si>
  <si>
    <t>2201 02037</t>
  </si>
  <si>
    <t>2201 02053</t>
  </si>
  <si>
    <t>2201 02054</t>
  </si>
  <si>
    <t>2201 02055</t>
  </si>
  <si>
    <t>2201 02092</t>
  </si>
  <si>
    <t>2201 02105</t>
  </si>
  <si>
    <t>2201 02254</t>
  </si>
  <si>
    <t>2201 02255</t>
  </si>
  <si>
    <t>2201 02308</t>
  </si>
  <si>
    <t>2201 02327</t>
  </si>
  <si>
    <t>2201 02333</t>
  </si>
  <si>
    <t>2201 02334</t>
  </si>
  <si>
    <t>2201 02385</t>
  </si>
  <si>
    <t>2201 02416</t>
  </si>
  <si>
    <t>2201 02443</t>
  </si>
  <si>
    <t>2201 02475</t>
  </si>
  <si>
    <t>2201 02483</t>
  </si>
  <si>
    <t>2201 02588</t>
  </si>
  <si>
    <t>2201 02596</t>
  </si>
  <si>
    <t>2201 02618</t>
  </si>
  <si>
    <t>2201 02710</t>
  </si>
  <si>
    <t>2201 02801</t>
  </si>
  <si>
    <t>2201 02825</t>
  </si>
  <si>
    <t>2201 02858</t>
  </si>
  <si>
    <t>2201 02859</t>
  </si>
  <si>
    <t>2201 02865</t>
  </si>
  <si>
    <t>2201 02866</t>
  </si>
  <si>
    <t>2201 02870</t>
  </si>
  <si>
    <t>2201 02960</t>
  </si>
  <si>
    <t>2201 02961</t>
  </si>
  <si>
    <t>2201 03092</t>
  </si>
  <si>
    <t>2201 03101</t>
  </si>
  <si>
    <t>2201 03371</t>
  </si>
  <si>
    <t>2201 03444</t>
  </si>
  <si>
    <t>2201 03530</t>
  </si>
  <si>
    <t>2201 03821</t>
  </si>
  <si>
    <t>2201 04482</t>
  </si>
  <si>
    <t>2201 04538</t>
  </si>
  <si>
    <t>2201 04626</t>
  </si>
  <si>
    <t>2201 04627</t>
  </si>
  <si>
    <t>2201 04687</t>
  </si>
  <si>
    <t>2201 04688</t>
  </si>
  <si>
    <t>2201 04701</t>
  </si>
  <si>
    <t>2201 04766</t>
  </si>
  <si>
    <t>2201 04856</t>
  </si>
  <si>
    <t>2201 05065</t>
  </si>
  <si>
    <t>2201 05128</t>
  </si>
  <si>
    <t>2201 05253</t>
  </si>
  <si>
    <t>2201 05281</t>
  </si>
  <si>
    <t>2201 05287</t>
  </si>
  <si>
    <t>2201 06070</t>
  </si>
  <si>
    <t>2201 06884</t>
  </si>
  <si>
    <t>2201 06973</t>
  </si>
  <si>
    <t>2201 06974</t>
  </si>
  <si>
    <t>2201 06993</t>
  </si>
  <si>
    <t>2201 06994</t>
  </si>
  <si>
    <t>2201 07243</t>
  </si>
  <si>
    <t>2201 07389</t>
  </si>
  <si>
    <t>2201 07639</t>
  </si>
  <si>
    <t>2201 07803</t>
  </si>
  <si>
    <t>2201 07848</t>
  </si>
  <si>
    <t>2202</t>
  </si>
  <si>
    <t>2202 00175</t>
  </si>
  <si>
    <t>2202 00699</t>
  </si>
  <si>
    <t>2202 00700</t>
  </si>
  <si>
    <t>2202 00899</t>
  </si>
  <si>
    <t>2202 02195</t>
  </si>
  <si>
    <t>2202 03048</t>
  </si>
  <si>
    <t>2202 03056</t>
  </si>
  <si>
    <t>2202 03057</t>
  </si>
  <si>
    <t>2202 06727</t>
  </si>
  <si>
    <t>2203</t>
  </si>
  <si>
    <t>2203 03449</t>
  </si>
  <si>
    <t>2203 03556</t>
  </si>
  <si>
    <t>2203 03652</t>
  </si>
  <si>
    <t>2203 03653</t>
  </si>
  <si>
    <t>2203 03654</t>
  </si>
  <si>
    <t>2203 03655</t>
  </si>
  <si>
    <t>2203 03656</t>
  </si>
  <si>
    <t>2203 03657</t>
  </si>
  <si>
    <t>2203 03685</t>
  </si>
  <si>
    <t>2203 03741</t>
  </si>
  <si>
    <t>2203 03742</t>
  </si>
  <si>
    <t>2203 03743</t>
  </si>
  <si>
    <t>2203 03744</t>
  </si>
  <si>
    <t>2203 03745</t>
  </si>
  <si>
    <t>2203 03746</t>
  </si>
  <si>
    <t>2203 03815</t>
  </si>
  <si>
    <t>2203 03817</t>
  </si>
  <si>
    <t>2203 03972</t>
  </si>
  <si>
    <t>2203 03987</t>
  </si>
  <si>
    <t>2203 03988</t>
  </si>
  <si>
    <t>2203 04131</t>
  </si>
  <si>
    <t>2203 04251</t>
  </si>
  <si>
    <t>2203 04347</t>
  </si>
  <si>
    <t>2203 06662</t>
  </si>
  <si>
    <t>2203 06706</t>
  </si>
  <si>
    <t>2230</t>
  </si>
  <si>
    <t>2230 00105</t>
  </si>
  <si>
    <t>2230 00106</t>
  </si>
  <si>
    <t>2230 00107</t>
  </si>
  <si>
    <t>2230 00108</t>
  </si>
  <si>
    <t>2230 00109</t>
  </si>
  <si>
    <t>2230 00110</t>
  </si>
  <si>
    <t>2230 00111</t>
  </si>
  <si>
    <t>2230 00114</t>
  </si>
  <si>
    <t>2230 00115</t>
  </si>
  <si>
    <t>2230 00116</t>
  </si>
  <si>
    <t>2230 00117</t>
  </si>
  <si>
    <t>2230 00118</t>
  </si>
  <si>
    <t>2230 01024</t>
  </si>
  <si>
    <t>2230 01578</t>
  </si>
  <si>
    <t>2230 01579</t>
  </si>
  <si>
    <t>2230 01580</t>
  </si>
  <si>
    <t>2230 02238</t>
  </si>
  <si>
    <t>2230 02239</t>
  </si>
  <si>
    <t>2230 02244</t>
  </si>
  <si>
    <t>2230 02245</t>
  </si>
  <si>
    <t>2230 05681</t>
  </si>
  <si>
    <t>2240</t>
  </si>
  <si>
    <t>2240 00097</t>
  </si>
  <si>
    <t>2240 00098</t>
  </si>
  <si>
    <t>2240 00099</t>
  </si>
  <si>
    <t>2240 00100</t>
  </si>
  <si>
    <t>2240 00101</t>
  </si>
  <si>
    <t>2240 00102</t>
  </si>
  <si>
    <t>2240 00103</t>
  </si>
  <si>
    <t>2240 00104</t>
  </si>
  <si>
    <t>2240 00112</t>
  </si>
  <si>
    <t>2240 02075</t>
  </si>
  <si>
    <t>2240 03283</t>
  </si>
  <si>
    <t>2250</t>
  </si>
  <si>
    <t>2250 00004</t>
  </si>
  <si>
    <t>2250 00005</t>
  </si>
  <si>
    <t>2250 00006</t>
  </si>
  <si>
    <t>2250 00007</t>
  </si>
  <si>
    <t>2250 00008</t>
  </si>
  <si>
    <t>2250 00009</t>
  </si>
  <si>
    <t>2250 00010</t>
  </si>
  <si>
    <t>2250 00011</t>
  </si>
  <si>
    <t>2250 00012</t>
  </si>
  <si>
    <t>2250 00013</t>
  </si>
  <si>
    <t>2250 00014</t>
  </si>
  <si>
    <t>2250 00015</t>
  </si>
  <si>
    <t>2250 00016</t>
  </si>
  <si>
    <t>2250 00017</t>
  </si>
  <si>
    <t>2250 00018</t>
  </si>
  <si>
    <t>2250 00019</t>
  </si>
  <si>
    <t>2250 00020</t>
  </si>
  <si>
    <t>2250 00021</t>
  </si>
  <si>
    <t>2250 00022</t>
  </si>
  <si>
    <t>2250 00030</t>
  </si>
  <si>
    <t>2250 00032</t>
  </si>
  <si>
    <t>2250 00063</t>
  </si>
  <si>
    <t>2250 00065</t>
  </si>
  <si>
    <t>2250 00079</t>
  </si>
  <si>
    <t>2250 00083</t>
  </si>
  <si>
    <t>2250 00084</t>
  </si>
  <si>
    <t>2250 00085</t>
  </si>
  <si>
    <t>2250 00090</t>
  </si>
  <si>
    <t>2250 00092</t>
  </si>
  <si>
    <t>2250 00093</t>
  </si>
  <si>
    <t>2250 00094</t>
  </si>
  <si>
    <t>2250 00123</t>
  </si>
  <si>
    <t>2250 00143</t>
  </si>
  <si>
    <t>2250 00151</t>
  </si>
  <si>
    <t>2250 00155</t>
  </si>
  <si>
    <t>2250 00159</t>
  </si>
  <si>
    <t>2250 00180</t>
  </si>
  <si>
    <t>2250 00181</t>
  </si>
  <si>
    <t>2250 00182</t>
  </si>
  <si>
    <t>2250 00279</t>
  </si>
  <si>
    <t>2250 00381</t>
  </si>
  <si>
    <t>2250 00384</t>
  </si>
  <si>
    <t>2250 00385</t>
  </si>
  <si>
    <t>2250 00602</t>
  </si>
  <si>
    <t>2250 00893</t>
  </si>
  <si>
    <t>2250 00897</t>
  </si>
  <si>
    <t>2250 00898</t>
  </si>
  <si>
    <t>2250 00901</t>
  </si>
  <si>
    <t>2250 00904</t>
  </si>
  <si>
    <t>2250 00994</t>
  </si>
  <si>
    <t>2250 00995</t>
  </si>
  <si>
    <t>2250 00996</t>
  </si>
  <si>
    <t>2250 00997</t>
  </si>
  <si>
    <t>2250 01004</t>
  </si>
  <si>
    <t>2250 01228</t>
  </si>
  <si>
    <t>2250 01389</t>
  </si>
  <si>
    <t>2250 01850</t>
  </si>
  <si>
    <t>2250 02004</t>
  </si>
  <si>
    <t>2250 02107</t>
  </si>
  <si>
    <t>2250 02336</t>
  </si>
  <si>
    <t>2250 02337</t>
  </si>
  <si>
    <t>2250 02704</t>
  </si>
  <si>
    <t>2250 02823</t>
  </si>
  <si>
    <t>2250 02924</t>
  </si>
  <si>
    <t>2250 02925</t>
  </si>
  <si>
    <t>2250 02926</t>
  </si>
  <si>
    <t>2250 03042</t>
  </si>
  <si>
    <t>2250 03047</t>
  </si>
  <si>
    <t>2250 03078</t>
  </si>
  <si>
    <t>2250 03079</t>
  </si>
  <si>
    <t>2250 03093</t>
  </si>
  <si>
    <t>2250 03102</t>
  </si>
  <si>
    <t>2250 03176</t>
  </si>
  <si>
    <t>2250 03480</t>
  </si>
  <si>
    <t>2250 03555</t>
  </si>
  <si>
    <t>2250 03651</t>
  </si>
  <si>
    <t>2250 03674</t>
  </si>
  <si>
    <t>2250 03684</t>
  </si>
  <si>
    <t>2250 03713</t>
  </si>
  <si>
    <t>2250 03714</t>
  </si>
  <si>
    <t>2250 03715</t>
  </si>
  <si>
    <t>2250 03880</t>
  </si>
  <si>
    <t>2250 04244</t>
  </si>
  <si>
    <t>2250 04273</t>
  </si>
  <si>
    <t>2250 04748</t>
  </si>
  <si>
    <t>2250 05030</t>
  </si>
  <si>
    <t>2250 05596</t>
  </si>
  <si>
    <t>2250 05821</t>
  </si>
  <si>
    <t>2250 05822</t>
  </si>
  <si>
    <t>2250 06178</t>
  </si>
  <si>
    <t>2250 06179</t>
  </si>
  <si>
    <t>2250 06677</t>
  </si>
  <si>
    <t>2250 08538</t>
  </si>
  <si>
    <t>2250 08540</t>
  </si>
  <si>
    <t>2250 08541</t>
  </si>
  <si>
    <t>2260</t>
  </si>
  <si>
    <t>2260 00023</t>
  </si>
  <si>
    <t>2260 00080</t>
  </si>
  <si>
    <t>2260 00081</t>
  </si>
  <si>
    <t>2260 00141</t>
  </si>
  <si>
    <t>2260 00147</t>
  </si>
  <si>
    <t>2260 00148</t>
  </si>
  <si>
    <t>2260 00161</t>
  </si>
  <si>
    <t>2260 00163</t>
  </si>
  <si>
    <t>2260 00164</t>
  </si>
  <si>
    <t>2260 00188</t>
  </si>
  <si>
    <t>2260 00290</t>
  </si>
  <si>
    <t>2260 00895</t>
  </si>
  <si>
    <t>2260 00896</t>
  </si>
  <si>
    <t>2260 00981</t>
  </si>
  <si>
    <t>2260 01078</t>
  </si>
  <si>
    <t>2260 01099</t>
  </si>
  <si>
    <t>2260 01306</t>
  </si>
  <si>
    <t>2260 01600</t>
  </si>
  <si>
    <t>2260 01756</t>
  </si>
  <si>
    <t>2260 01761</t>
  </si>
  <si>
    <t>2260 01849</t>
  </si>
  <si>
    <t>2260 02117</t>
  </si>
  <si>
    <t>2260 02218</t>
  </si>
  <si>
    <t>2260 02237</t>
  </si>
  <si>
    <t>2260 02444</t>
  </si>
  <si>
    <t>2260 02627</t>
  </si>
  <si>
    <t>2260 02652</t>
  </si>
  <si>
    <t>2260 02653</t>
  </si>
  <si>
    <t>2260 02923</t>
  </si>
  <si>
    <t>2260 03007</t>
  </si>
  <si>
    <t>2260 03198</t>
  </si>
  <si>
    <t>2260 03331</t>
  </si>
  <si>
    <t>2260 03692</t>
  </si>
  <si>
    <t>2260 03693</t>
  </si>
  <si>
    <t>2260 03775</t>
  </si>
  <si>
    <t>2260 04666</t>
  </si>
  <si>
    <t>2260 04700</t>
  </si>
  <si>
    <t>2260 04712</t>
  </si>
  <si>
    <t>2260 04713</t>
  </si>
  <si>
    <t>2260 04789</t>
  </si>
  <si>
    <t>2260 05288</t>
  </si>
  <si>
    <t>2260 05487</t>
  </si>
  <si>
    <t>2260 06618</t>
  </si>
  <si>
    <t>2260 06647</t>
  </si>
  <si>
    <t>2260 06707</t>
  </si>
  <si>
    <t>2260 07090</t>
  </si>
  <si>
    <t>2260 07091</t>
  </si>
  <si>
    <t>2260 07098</t>
  </si>
  <si>
    <t>2261</t>
  </si>
  <si>
    <t>2261 00070</t>
  </si>
  <si>
    <t>2261 00073</t>
  </si>
  <si>
    <t>2261 00074</t>
  </si>
  <si>
    <t>2261 00075</t>
  </si>
  <si>
    <t>2261 00088</t>
  </si>
  <si>
    <t>2261 00089</t>
  </si>
  <si>
    <t>2261 00800</t>
  </si>
  <si>
    <t>2261 00824</t>
  </si>
  <si>
    <t>2261 00878</t>
  </si>
  <si>
    <t>2261 00879</t>
  </si>
  <si>
    <t>2261 00880</t>
  </si>
  <si>
    <t>2261 00881</t>
  </si>
  <si>
    <t>2261 00882</t>
  </si>
  <si>
    <t>2261 00883</t>
  </si>
  <si>
    <t>2261 00884</t>
  </si>
  <si>
    <t>2261 00885</t>
  </si>
  <si>
    <t>2261 00886</t>
  </si>
  <si>
    <t>2261 00887</t>
  </si>
  <si>
    <t>2261 00888</t>
  </si>
  <si>
    <t>2261 00889</t>
  </si>
  <si>
    <t>2261 00890</t>
  </si>
  <si>
    <t>2261 00891</t>
  </si>
  <si>
    <t>2261 00892</t>
  </si>
  <si>
    <t>2261 01144</t>
  </si>
  <si>
    <t>2261 01221</t>
  </si>
  <si>
    <t>2261 01307</t>
  </si>
  <si>
    <t>2261 01321</t>
  </si>
  <si>
    <t>2261 01335</t>
  </si>
  <si>
    <t>2261 01348</t>
  </si>
  <si>
    <t>2261 01349</t>
  </si>
  <si>
    <t>2261 01350</t>
  </si>
  <si>
    <t>2261 01375</t>
  </si>
  <si>
    <t>2261 01825</t>
  </si>
  <si>
    <t>2261 01843</t>
  </si>
  <si>
    <t>2261 01903</t>
  </si>
  <si>
    <t>2261 01904</t>
  </si>
  <si>
    <t>2261 01905</t>
  </si>
  <si>
    <t>2261 02445</t>
  </si>
  <si>
    <t>2261 02625</t>
  </si>
  <si>
    <t>2261 02654</t>
  </si>
  <si>
    <t>2261 02655</t>
  </si>
  <si>
    <t>2261 02656</t>
  </si>
  <si>
    <t>2261 02689</t>
  </si>
  <si>
    <t>2261 02690</t>
  </si>
  <si>
    <t>2261 02691</t>
  </si>
  <si>
    <t>2261 02824</t>
  </si>
  <si>
    <t>2261 02904</t>
  </si>
  <si>
    <t>2261 02905</t>
  </si>
  <si>
    <t>2261 02922</t>
  </si>
  <si>
    <t>2261 02965</t>
  </si>
  <si>
    <t>2261 03005</t>
  </si>
  <si>
    <t>2261 03006</t>
  </si>
  <si>
    <t>2261 03080</t>
  </si>
  <si>
    <t>2261 03258</t>
  </si>
  <si>
    <t>2261 04219</t>
  </si>
  <si>
    <t>2261 04242</t>
  </si>
  <si>
    <t>2261 04243</t>
  </si>
  <si>
    <t>2261 04535</t>
  </si>
  <si>
    <t>2261 04536</t>
  </si>
  <si>
    <t>2261 04537</t>
  </si>
  <si>
    <t>2261 04567</t>
  </si>
  <si>
    <t>2261 04568</t>
  </si>
  <si>
    <t>2261 04665</t>
  </si>
  <si>
    <t>2261 04857</t>
  </si>
  <si>
    <t>2261 04935</t>
  </si>
  <si>
    <t>2261 04936</t>
  </si>
  <si>
    <t>2261 05521</t>
  </si>
  <si>
    <t>2261 06515</t>
  </si>
  <si>
    <t>2261 06786</t>
  </si>
  <si>
    <t>2261 06921</t>
  </si>
  <si>
    <t>2261 07058</t>
  </si>
  <si>
    <t>2261 07059</t>
  </si>
  <si>
    <t>2261 07062</t>
  </si>
  <si>
    <t>2261 07150</t>
  </si>
  <si>
    <t>2270</t>
  </si>
  <si>
    <t>2270 00024</t>
  </si>
  <si>
    <t>2270 00025</t>
  </si>
  <si>
    <t>2270 00026</t>
  </si>
  <si>
    <t>2270 00027</t>
  </si>
  <si>
    <t>2270 00028</t>
  </si>
  <si>
    <t>2270 00029</t>
  </si>
  <si>
    <t>2270 00033</t>
  </si>
  <si>
    <t>2270 00036</t>
  </si>
  <si>
    <t>2270 00039</t>
  </si>
  <si>
    <t>2270 00041</t>
  </si>
  <si>
    <t>2270 00044</t>
  </si>
  <si>
    <t>2270 00047</t>
  </si>
  <si>
    <t>2270 00048</t>
  </si>
  <si>
    <t>2270 00049</t>
  </si>
  <si>
    <t>2270 00050</t>
  </si>
  <si>
    <t>2270 00051</t>
  </si>
  <si>
    <t>2270 00052</t>
  </si>
  <si>
    <t>2270 00053</t>
  </si>
  <si>
    <t>2270 00121</t>
  </si>
  <si>
    <t>2270 00122</t>
  </si>
  <si>
    <t>2270 00145</t>
  </si>
  <si>
    <t>2270 00157</t>
  </si>
  <si>
    <t>2270 00158</t>
  </si>
  <si>
    <t>2270 00275</t>
  </si>
  <si>
    <t>2270 00382</t>
  </si>
  <si>
    <t>2270 00934</t>
  </si>
  <si>
    <t>2270 01007</t>
  </si>
  <si>
    <t>2270 01826</t>
  </si>
  <si>
    <t>2270 01827</t>
  </si>
  <si>
    <t>2270 01828</t>
  </si>
  <si>
    <t>2270 02241</t>
  </si>
  <si>
    <t>2270 02242</t>
  </si>
  <si>
    <t>2270 02243</t>
  </si>
  <si>
    <t>2270 02888</t>
  </si>
  <si>
    <t>2270 04208</t>
  </si>
  <si>
    <t>2270 04209</t>
  </si>
  <si>
    <t>2270 04218</t>
  </si>
  <si>
    <t>2270 04551</t>
  </si>
  <si>
    <t>2270 04552</t>
  </si>
  <si>
    <t>2270 04553</t>
  </si>
  <si>
    <t>2270 04624</t>
  </si>
  <si>
    <t>2270 04625</t>
  </si>
  <si>
    <t>2270 06038</t>
  </si>
  <si>
    <t>2270 07047</t>
  </si>
  <si>
    <t>2270 07048</t>
  </si>
  <si>
    <t>2270 07049</t>
  </si>
  <si>
    <t>2270 07201</t>
  </si>
  <si>
    <t>2270 07202</t>
  </si>
  <si>
    <t>2270 07777</t>
  </si>
  <si>
    <t>2270 07778</t>
  </si>
  <si>
    <t>2270 07780</t>
  </si>
  <si>
    <t>2270 07849</t>
  </si>
  <si>
    <t>2270 07850</t>
  </si>
  <si>
    <t>2270 07882</t>
  </si>
  <si>
    <t>2270 08357</t>
  </si>
  <si>
    <t>2270 08481</t>
  </si>
  <si>
    <t>2270 08506</t>
  </si>
  <si>
    <t>2280</t>
  </si>
  <si>
    <t>2280 00062</t>
  </si>
  <si>
    <t>2280 00902</t>
  </si>
  <si>
    <t>2280 00903</t>
  </si>
  <si>
    <t>2280 04767</t>
  </si>
  <si>
    <t>2280 06779</t>
  </si>
  <si>
    <t>2280 07569</t>
  </si>
  <si>
    <t>2300</t>
  </si>
  <si>
    <t>2340</t>
  </si>
  <si>
    <t>2400</t>
  </si>
  <si>
    <t>2430</t>
  </si>
  <si>
    <t>2430 1</t>
  </si>
  <si>
    <t>2500</t>
  </si>
  <si>
    <t>2510</t>
  </si>
  <si>
    <t>2510 01026</t>
  </si>
  <si>
    <t>2600</t>
  </si>
  <si>
    <t>2610</t>
  </si>
  <si>
    <t>2610 01026</t>
  </si>
  <si>
    <t>3000</t>
  </si>
  <si>
    <t>3100</t>
  </si>
  <si>
    <t>3110</t>
  </si>
  <si>
    <t>3110 01</t>
  </si>
  <si>
    <t>3110 01 1197</t>
  </si>
  <si>
    <t>3110 01 1255</t>
  </si>
  <si>
    <t>3110 01 23</t>
  </si>
  <si>
    <t>3110 01 321</t>
  </si>
  <si>
    <t>3110 01 324</t>
  </si>
  <si>
    <t>3110 01 388</t>
  </si>
  <si>
    <t>3110 01 609</t>
  </si>
  <si>
    <t>3110 02</t>
  </si>
  <si>
    <t>3110 02 1466</t>
  </si>
  <si>
    <t>3110 02 1483</t>
  </si>
  <si>
    <t>3110 02 1588</t>
  </si>
  <si>
    <t>3110 02 307</t>
  </si>
  <si>
    <t>3110 02 308</t>
  </si>
  <si>
    <t>3110 02 334</t>
  </si>
  <si>
    <t>3110 02 417</t>
  </si>
  <si>
    <t>3110 02 729</t>
  </si>
  <si>
    <t>3110 02 905</t>
  </si>
  <si>
    <t>3110 03</t>
  </si>
  <si>
    <t>3110 03 1589</t>
  </si>
  <si>
    <t>3110 03 26</t>
  </si>
  <si>
    <t>3110 03 68</t>
  </si>
  <si>
    <t>3110 03 861</t>
  </si>
  <si>
    <t>3110 04</t>
  </si>
  <si>
    <t>3110 04 1002</t>
  </si>
  <si>
    <t>3110 04 1024</t>
  </si>
  <si>
    <t>3110 04 1056</t>
  </si>
  <si>
    <t>3110 04 1077</t>
  </si>
  <si>
    <t>3110 04 113</t>
  </si>
  <si>
    <t>3110 04 1153</t>
  </si>
  <si>
    <t>3110 04 1209</t>
  </si>
  <si>
    <t>3110 04 1225</t>
  </si>
  <si>
    <t>3110 04 1231</t>
  </si>
  <si>
    <t>3110 04 1278</t>
  </si>
  <si>
    <t>3110 04 1332</t>
  </si>
  <si>
    <t>3110 04 1387</t>
  </si>
  <si>
    <t>3110 04 139</t>
  </si>
  <si>
    <t>3110 04 1404</t>
  </si>
  <si>
    <t>3110 04 1465</t>
  </si>
  <si>
    <t>3110 04 1485</t>
  </si>
  <si>
    <t>3110 04 153</t>
  </si>
  <si>
    <t>3110 04 154</t>
  </si>
  <si>
    <t>3110 04 1581</t>
  </si>
  <si>
    <t>3110 04 1582</t>
  </si>
  <si>
    <t>3110 04 1585</t>
  </si>
  <si>
    <t>3110 04 1586</t>
  </si>
  <si>
    <t>3110 04 1591</t>
  </si>
  <si>
    <t>3110 04 1592</t>
  </si>
  <si>
    <t>3110 04 1595</t>
  </si>
  <si>
    <t>3110 04 161</t>
  </si>
  <si>
    <t>3110 04 178</t>
  </si>
  <si>
    <t>3110 04 179</t>
  </si>
  <si>
    <t>3110 04 219</t>
  </si>
  <si>
    <t>3110 04 234</t>
  </si>
  <si>
    <t>3110 04 253</t>
  </si>
  <si>
    <t>3110 04 274</t>
  </si>
  <si>
    <t>3110 04 344</t>
  </si>
  <si>
    <t>3110 04 351</t>
  </si>
  <si>
    <t>3110 04 37</t>
  </si>
  <si>
    <t>3110 04 402</t>
  </si>
  <si>
    <t>3110 04 423</t>
  </si>
  <si>
    <t>3110 04 444</t>
  </si>
  <si>
    <t>3110 04 447</t>
  </si>
  <si>
    <t>3110 04 486</t>
  </si>
  <si>
    <t>3110 04 499</t>
  </si>
  <si>
    <t>3110 04 530</t>
  </si>
  <si>
    <t>3110 04 555</t>
  </si>
  <si>
    <t>3110 04 572</t>
  </si>
  <si>
    <t>3110 04 593</t>
  </si>
  <si>
    <t>3110 04 594</t>
  </si>
  <si>
    <t>3110 04 63</t>
  </si>
  <si>
    <t>3110 04 632</t>
  </si>
  <si>
    <t>3110 04 65</t>
  </si>
  <si>
    <t>3110 04 672</t>
  </si>
  <si>
    <t>3110 04 737</t>
  </si>
  <si>
    <t>3110 04 772</t>
  </si>
  <si>
    <t>3110 04 78</t>
  </si>
  <si>
    <t>3110 04 828</t>
  </si>
  <si>
    <t>3110 04 866</t>
  </si>
  <si>
    <t>3110 04 869</t>
  </si>
  <si>
    <t>3110 04 901</t>
  </si>
  <si>
    <t>3110 04 96</t>
  </si>
  <si>
    <t>3110 04 986</t>
  </si>
  <si>
    <t>3110 04 988</t>
  </si>
  <si>
    <t>3110 05</t>
  </si>
  <si>
    <t>3110 05 1259</t>
  </si>
  <si>
    <t>3110 05 1473</t>
  </si>
  <si>
    <t>3110 05 1583</t>
  </si>
  <si>
    <t>3110 05 1587</t>
  </si>
  <si>
    <t>3110 05 637</t>
  </si>
  <si>
    <t>3110 07</t>
  </si>
  <si>
    <t>3110 07 14</t>
  </si>
  <si>
    <t>3110 07 1464</t>
  </si>
  <si>
    <t>3110 07 157</t>
  </si>
  <si>
    <t>3110 07 24</t>
  </si>
  <si>
    <t>3110 07 267</t>
  </si>
  <si>
    <t>3110 07 29</t>
  </si>
  <si>
    <t>3110 07 38</t>
  </si>
  <si>
    <t>3110 07 576</t>
  </si>
  <si>
    <t>3110 07 67</t>
  </si>
  <si>
    <t>3110 08</t>
  </si>
  <si>
    <t>3110 08 418</t>
  </si>
  <si>
    <t>3110 08 715</t>
  </si>
  <si>
    <t>3110 08 99</t>
  </si>
  <si>
    <t>3110 09</t>
  </si>
  <si>
    <t>3110 09 1262</t>
  </si>
  <si>
    <t>3110 09 1310</t>
  </si>
  <si>
    <t>3110 09 1343</t>
  </si>
  <si>
    <t>3110 09 1399</t>
  </si>
  <si>
    <t>3110 09 1584</t>
  </si>
  <si>
    <t>3110 09 1597</t>
  </si>
  <si>
    <t>3110 09 1598</t>
  </si>
  <si>
    <t>3110 09 282</t>
  </si>
  <si>
    <t>3110 09 633</t>
  </si>
  <si>
    <t>3110 09 640</t>
  </si>
  <si>
    <t>3110 09 687</t>
  </si>
  <si>
    <t>3110 09 740</t>
  </si>
  <si>
    <t>3110 09 82</t>
  </si>
  <si>
    <t>3110 09 887</t>
  </si>
  <si>
    <t>3110 09 971</t>
  </si>
  <si>
    <t>3110 10</t>
  </si>
  <si>
    <t>3110 10 1409</t>
  </si>
  <si>
    <t>3110 10 1600</t>
  </si>
  <si>
    <t>3110 10 327</t>
  </si>
  <si>
    <t>3110 11</t>
  </si>
  <si>
    <t>3110 11 1152</t>
  </si>
  <si>
    <t>3110 11 1205</t>
  </si>
  <si>
    <t>3110 11 1232</t>
  </si>
  <si>
    <t>3110 11 1321</t>
  </si>
  <si>
    <t>3110 11 1420</t>
  </si>
  <si>
    <t>3110 11 1433</t>
  </si>
  <si>
    <t>3110 11 151</t>
  </si>
  <si>
    <t>3110 11 1521</t>
  </si>
  <si>
    <t>3110 11 1590</t>
  </si>
  <si>
    <t>3110 11 214</t>
  </si>
  <si>
    <t>3110 11 217</t>
  </si>
  <si>
    <t>3110 11 650</t>
  </si>
  <si>
    <t>3110 11 717</t>
  </si>
  <si>
    <t>3110 11 741</t>
  </si>
  <si>
    <t>3110 11 742</t>
  </si>
  <si>
    <t>3110 13</t>
  </si>
  <si>
    <t>3110 13 104</t>
  </si>
  <si>
    <t>3110 13 105</t>
  </si>
  <si>
    <t>3110 13 1089</t>
  </si>
  <si>
    <t>3110 13 1158</t>
  </si>
  <si>
    <t>3110 13 1167</t>
  </si>
  <si>
    <t>3110 13 1272</t>
  </si>
  <si>
    <t>3110 13 1500</t>
  </si>
  <si>
    <t>3110 13 1572</t>
  </si>
  <si>
    <t>3110 13 1578</t>
  </si>
  <si>
    <t>3110 13 1580</t>
  </si>
  <si>
    <t>3110 13 1593</t>
  </si>
  <si>
    <t>3110 13 1594</t>
  </si>
  <si>
    <t>3110 13 330</t>
  </si>
  <si>
    <t>3110 13 601</t>
  </si>
  <si>
    <t>3110 13 627</t>
  </si>
  <si>
    <t>3110 13 789</t>
  </si>
  <si>
    <t>3110 13 863</t>
  </si>
  <si>
    <t>3110 13 900</t>
  </si>
  <si>
    <t>3110 14</t>
  </si>
  <si>
    <t>3110 14 1471</t>
  </si>
  <si>
    <t>3110 14 1573</t>
  </si>
  <si>
    <t>3110 14 615</t>
  </si>
  <si>
    <t>3110 14 925</t>
  </si>
  <si>
    <t>3130</t>
  </si>
  <si>
    <t>3130 0002</t>
  </si>
  <si>
    <t>3130 0003</t>
  </si>
  <si>
    <t>3130 0004</t>
  </si>
  <si>
    <t>3130 0005</t>
  </si>
  <si>
    <t>3130 0006</t>
  </si>
  <si>
    <t>3130 0007</t>
  </si>
  <si>
    <t>3130 0008</t>
  </si>
  <si>
    <t>3130 0009</t>
  </si>
  <si>
    <t>3130 0010</t>
  </si>
  <si>
    <t>3130 0011</t>
  </si>
  <si>
    <t>3130 0012</t>
  </si>
  <si>
    <t>3130 0013</t>
  </si>
  <si>
    <t>3130 0014</t>
  </si>
  <si>
    <t>3130 0015</t>
  </si>
  <si>
    <t>3130 0016</t>
  </si>
  <si>
    <t>3130 0018</t>
  </si>
  <si>
    <t>3130 0019</t>
  </si>
  <si>
    <t>3130 0021</t>
  </si>
  <si>
    <t>3130 0022</t>
  </si>
  <si>
    <t>3130 0023</t>
  </si>
  <si>
    <t>3130 0024</t>
  </si>
  <si>
    <t>3130 0025</t>
  </si>
  <si>
    <t>3130 0026</t>
  </si>
  <si>
    <t>3130 0027</t>
  </si>
  <si>
    <t>3130 0028</t>
  </si>
  <si>
    <t>3130 0029</t>
  </si>
  <si>
    <t>3130 0030</t>
  </si>
  <si>
    <t>3130 0031</t>
  </si>
  <si>
    <t>3130 0033</t>
  </si>
  <si>
    <t>3130 0034</t>
  </si>
  <si>
    <t>3130 0035</t>
  </si>
  <si>
    <t>3130 0036</t>
  </si>
  <si>
    <t>3130 0037</t>
  </si>
  <si>
    <t>3130 0040</t>
  </si>
  <si>
    <t>3130 0041</t>
  </si>
  <si>
    <t>3130 0043</t>
  </si>
  <si>
    <t>3130 0045</t>
  </si>
  <si>
    <t>3130 0046</t>
  </si>
  <si>
    <t>3130 0047</t>
  </si>
  <si>
    <t>3130 0048</t>
  </si>
  <si>
    <t>3130 0049</t>
  </si>
  <si>
    <t>3130 0050</t>
  </si>
  <si>
    <t>3130 0051</t>
  </si>
  <si>
    <t>3130 0052</t>
  </si>
  <si>
    <t>3130 0053</t>
  </si>
  <si>
    <t>3130 0054</t>
  </si>
  <si>
    <t>3130 0055</t>
  </si>
  <si>
    <t>3130 0056</t>
  </si>
  <si>
    <t>3130 0057</t>
  </si>
  <si>
    <t>3130 0058</t>
  </si>
  <si>
    <t>3130 0059</t>
  </si>
  <si>
    <t>3130 0062</t>
  </si>
  <si>
    <t>3130 0063</t>
  </si>
  <si>
    <t>3130 0065</t>
  </si>
  <si>
    <t>3130 0069</t>
  </si>
  <si>
    <t>3130 0072</t>
  </si>
  <si>
    <t>3130 0074</t>
  </si>
  <si>
    <t>3130 0075</t>
  </si>
  <si>
    <t>3130 0076</t>
  </si>
  <si>
    <t>3130 0077</t>
  </si>
  <si>
    <t>3130 0078</t>
  </si>
  <si>
    <t>3130 0079</t>
  </si>
  <si>
    <t>3130 0080</t>
  </si>
  <si>
    <t>3130 0081</t>
  </si>
  <si>
    <t>3130 0082</t>
  </si>
  <si>
    <t>3130 0083</t>
  </si>
  <si>
    <t>3130 0085</t>
  </si>
  <si>
    <t>3130 0086</t>
  </si>
  <si>
    <t>3130 0087</t>
  </si>
  <si>
    <t>3130 0089</t>
  </si>
  <si>
    <t>3130 0091</t>
  </si>
  <si>
    <t>3130 0092</t>
  </si>
  <si>
    <t>3130 0093</t>
  </si>
  <si>
    <t>3130 0094</t>
  </si>
  <si>
    <t>3130 0095</t>
  </si>
  <si>
    <t>3130 0097</t>
  </si>
  <si>
    <t>3130 0098</t>
  </si>
  <si>
    <t>3130 0099</t>
  </si>
  <si>
    <t>3130 0100</t>
  </si>
  <si>
    <t>3130 0101</t>
  </si>
  <si>
    <t>3130 0102</t>
  </si>
  <si>
    <t>3130 0103</t>
  </si>
  <si>
    <t>3130 0104</t>
  </si>
  <si>
    <t>3130 0105</t>
  </si>
  <si>
    <t>3130 0106</t>
  </si>
  <si>
    <t>3130 0107</t>
  </si>
  <si>
    <t>3130 0108</t>
  </si>
  <si>
    <t>3130 0109</t>
  </si>
  <si>
    <t>3132</t>
  </si>
  <si>
    <t>3132 318</t>
  </si>
  <si>
    <t>3132 807</t>
  </si>
  <si>
    <t>3200</t>
  </si>
  <si>
    <t>3210</t>
  </si>
  <si>
    <t>3210 04</t>
  </si>
  <si>
    <t>3210 04 010</t>
  </si>
  <si>
    <t>3210 04 1</t>
  </si>
  <si>
    <t>3210 04 7</t>
  </si>
  <si>
    <t>3210 04 8</t>
  </si>
  <si>
    <t>3210 05</t>
  </si>
  <si>
    <t>3210 05 1</t>
  </si>
  <si>
    <t>3210 05 1 3</t>
  </si>
  <si>
    <t>3300</t>
  </si>
  <si>
    <t>3310</t>
  </si>
  <si>
    <t>3311</t>
  </si>
  <si>
    <t>3320</t>
  </si>
  <si>
    <t>3320 1</t>
  </si>
  <si>
    <t>3320 2</t>
  </si>
  <si>
    <t>3330</t>
  </si>
  <si>
    <t>3331</t>
  </si>
  <si>
    <t>3340</t>
  </si>
  <si>
    <t>3370</t>
  </si>
  <si>
    <t>3380</t>
  </si>
  <si>
    <t>3381</t>
  </si>
  <si>
    <t>3387</t>
  </si>
  <si>
    <t>3388</t>
  </si>
  <si>
    <t>3390</t>
  </si>
  <si>
    <t>3400</t>
  </si>
  <si>
    <t>3410</t>
  </si>
  <si>
    <t>3410 04</t>
  </si>
  <si>
    <t>3410 04 01</t>
  </si>
  <si>
    <t>3410 04 02</t>
  </si>
  <si>
    <t>3410 04 08</t>
  </si>
  <si>
    <t>3410 04 09</t>
  </si>
  <si>
    <t>3410 04 10</t>
  </si>
  <si>
    <t>3410 1</t>
  </si>
  <si>
    <t>3410 3</t>
  </si>
  <si>
    <t>3410 4</t>
  </si>
  <si>
    <t>3420</t>
  </si>
  <si>
    <t>3420 250</t>
  </si>
  <si>
    <t>4000</t>
  </si>
  <si>
    <t>4100</t>
  </si>
  <si>
    <t>4140</t>
  </si>
  <si>
    <t>4140 01</t>
  </si>
  <si>
    <t>4140 05</t>
  </si>
  <si>
    <t>4140 05 02</t>
  </si>
  <si>
    <t>4140 4</t>
  </si>
  <si>
    <t>4200</t>
  </si>
  <si>
    <t>4210</t>
  </si>
  <si>
    <t>5000</t>
  </si>
  <si>
    <t>5100</t>
  </si>
  <si>
    <t>5150</t>
  </si>
  <si>
    <t>5300</t>
  </si>
  <si>
    <t>5310</t>
  </si>
  <si>
    <t>5320</t>
  </si>
  <si>
    <t>5330</t>
  </si>
  <si>
    <t>5400</t>
  </si>
  <si>
    <t>5420</t>
  </si>
  <si>
    <t>6000</t>
  </si>
  <si>
    <t>6100</t>
  </si>
  <si>
    <t>6110</t>
  </si>
  <si>
    <t>6110 0002</t>
  </si>
  <si>
    <t>6110 0008</t>
  </si>
  <si>
    <t>6190</t>
  </si>
  <si>
    <t>7000</t>
  </si>
  <si>
    <t>7100</t>
  </si>
  <si>
    <t>7110</t>
  </si>
  <si>
    <t>7115</t>
  </si>
  <si>
    <t>7115 00001</t>
  </si>
  <si>
    <t>7115 00002</t>
  </si>
  <si>
    <t>7115 05391</t>
  </si>
  <si>
    <t>7115 06317</t>
  </si>
  <si>
    <t>7200</t>
  </si>
  <si>
    <t>7210</t>
  </si>
  <si>
    <t>7210 00276</t>
  </si>
  <si>
    <t>7300</t>
  </si>
  <si>
    <t>7315</t>
  </si>
  <si>
    <t>7340</t>
  </si>
  <si>
    <t>7390</t>
  </si>
  <si>
    <t>7400</t>
  </si>
  <si>
    <t>7407</t>
  </si>
  <si>
    <t>7410</t>
  </si>
  <si>
    <t>7412</t>
  </si>
  <si>
    <t>7412 1</t>
  </si>
  <si>
    <t>7412 2</t>
  </si>
  <si>
    <t>7415</t>
  </si>
  <si>
    <t>7416</t>
  </si>
  <si>
    <t>7420</t>
  </si>
  <si>
    <t>7426</t>
  </si>
  <si>
    <t>7430</t>
  </si>
  <si>
    <t>7430 0001</t>
  </si>
  <si>
    <t>7430 0002</t>
  </si>
  <si>
    <t>7430 0003</t>
  </si>
  <si>
    <t>7430 0005</t>
  </si>
  <si>
    <t>7431</t>
  </si>
  <si>
    <t>7431 0002</t>
  </si>
  <si>
    <t>7431 0003</t>
  </si>
  <si>
    <t>7431 0004</t>
  </si>
  <si>
    <t>7432</t>
  </si>
  <si>
    <t>7432 001</t>
  </si>
  <si>
    <t>7432 002</t>
  </si>
  <si>
    <t>7440</t>
  </si>
  <si>
    <t>7440 01</t>
  </si>
  <si>
    <t>7440 01 3</t>
  </si>
  <si>
    <t>7440 01 99</t>
  </si>
  <si>
    <t>7440 04</t>
  </si>
  <si>
    <t>7440 04 1</t>
  </si>
  <si>
    <t>7440 04 1 1</t>
  </si>
  <si>
    <t>7450</t>
  </si>
  <si>
    <t>7450 0006</t>
  </si>
  <si>
    <t>7450 0007</t>
  </si>
  <si>
    <t>7450 0009</t>
  </si>
  <si>
    <t>7450 0010</t>
  </si>
  <si>
    <t>7450 0011</t>
  </si>
  <si>
    <t>7450 0012</t>
  </si>
  <si>
    <t>7450 0016</t>
  </si>
  <si>
    <t>7450 0022</t>
  </si>
  <si>
    <t>7450 0028</t>
  </si>
  <si>
    <t>7450 0099</t>
  </si>
  <si>
    <t>7454</t>
  </si>
  <si>
    <t>7454 0001</t>
  </si>
  <si>
    <t>7490</t>
  </si>
  <si>
    <t>7490 0001</t>
  </si>
  <si>
    <t>7490 0002</t>
  </si>
  <si>
    <t>7490 0004</t>
  </si>
  <si>
    <t>8000</t>
  </si>
  <si>
    <t>8100</t>
  </si>
  <si>
    <t>8150</t>
  </si>
  <si>
    <t>8190</t>
  </si>
  <si>
    <t>8200</t>
  </si>
  <si>
    <t>8210</t>
  </si>
  <si>
    <t>8290</t>
  </si>
  <si>
    <t>9000</t>
  </si>
  <si>
    <t>9200</t>
  </si>
  <si>
    <t>9220</t>
  </si>
  <si>
    <t>9240</t>
  </si>
  <si>
    <t>9240 01</t>
  </si>
  <si>
    <t>Len</t>
  </si>
  <si>
    <t>Last 1</t>
  </si>
  <si>
    <t>Last 2</t>
  </si>
  <si>
    <t>Mapping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</si>
  <si>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</si>
  <si>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</si>
  <si>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</si>
  <si>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</si>
  <si>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</si>
  <si>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</si>
  <si>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</si>
  <si>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</si>
  <si>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</si>
  <si>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</si>
  <si>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Left 1</t>
  </si>
  <si>
    <t>Value</t>
  </si>
  <si>
    <t>Calculation</t>
  </si>
  <si>
    <t>Period 1</t>
  </si>
  <si>
    <t>Total Fixed Assets</t>
  </si>
  <si>
    <t>Total current Liabilities</t>
  </si>
  <si>
    <t>Total long term Liabilities</t>
  </si>
  <si>
    <t>Total Liabilities</t>
  </si>
  <si>
    <t>Shareholder equity</t>
  </si>
  <si>
    <t>Liabilities &amp; Equity</t>
  </si>
  <si>
    <t>^ ბრუნვითის პრობლემააა, ეს ნული უნდა იყოს</t>
  </si>
  <si>
    <t>SUM2019</t>
  </si>
  <si>
    <t>სულბრუნვა(inc.VAT)</t>
  </si>
  <si>
    <t>სულბრუნვა(exc.VAT)</t>
  </si>
  <si>
    <t>დღგ</t>
  </si>
  <si>
    <t>18%-ითდასაბეგრი</t>
  </si>
  <si>
    <t>დღგ–სგან განთავისუფლებული</t>
  </si>
  <si>
    <t>0%-ითდასაბეგრი</t>
  </si>
  <si>
    <t>სხვა</t>
  </si>
  <si>
    <t>P&amp;L Client version (exc.VAT)</t>
  </si>
  <si>
    <t>სხვაობა</t>
  </si>
  <si>
    <t>SUM2021</t>
  </si>
  <si>
    <t>Per TB</t>
  </si>
  <si>
    <t>Diff</t>
  </si>
  <si>
    <t>SUM2022</t>
  </si>
  <si>
    <t>Lari Official Daily Exchange Rates Againts Foreign Currencies</t>
  </si>
  <si>
    <t>US Dollar</t>
  </si>
  <si>
    <t>USD</t>
  </si>
  <si>
    <t/>
  </si>
  <si>
    <t>Code</t>
  </si>
  <si>
    <t>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</si>
</sst>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3">
    <numFmt numFmtId="164" formatCode="#,##0_);\(#,##0\);&quot;-  &quot;;&quot; &quot;@&quot; &quot;"/>
    <numFmt numFmtId="165" formatCode="0_)%_);\(0\)%_);&quot;-  &quot;;&quot; &quot;@&quot; &quot;"/>
    <numFmt numFmtId="166" formatCode="0.00_)%_);\(0.00\)%_);&quot;-  &quot;;&quot; &quot;@&quot; &quot;"/>
    <numFmt numFmtId="167" formatCode="#,##0.0,,;\(#,##0.0,,\)"/>
    <numFmt numFmtId="168" formatCode="0.0_)%_);\(0.0\)%_);&quot;-  &quot;;&quot; &quot;@&quot; &quot;"/>
    <numFmt numFmtId="169" formatCode="0.0%_);\-0.0%_);&quot;-  &quot;;&quot; &quot;@&quot; &quot;"/>
    <numFmt numFmtId="170" formatCode="#,##0.0_);\(#,##0.0\);&quot;-  &quot;;&quot; &quot;@"/>
    <numFmt numFmtId="171" formatCode="#,##0.0_);\(#,##0.0\);&quot;-  &quot;;&quot; &quot;@&quot; &quot;"/>
    <numFmt numFmtId="172" formatCode="#,##0.00_);\(#,##0.00\);&quot;-  &quot;;&quot; &quot;@&quot; &quot;"/>
    <numFmt numFmtId="173" formatCode="#,##0_);\(#,##0\);&quot;-  &quot;;&quot; &quot;@"/>
    <numFmt numFmtId="174" formatCode="dd\ mmm\ yy_);\(###0\);&quot;-  &quot;;&quot; &quot;@&quot; &quot;"/>
    <numFmt numFmtId="175" formatCode="###0_);\(#,##0\);&quot;-  &quot;;&quot; &quot;@"/>
    <numFmt numFmtId="176" formatCode="_(* #,##0.00_);_(* \(#,##0.00\);_(* &quot;-&quot;??_);_(@_)"/>
    <numFmt numFmtId="177" formatCode="_(* #,##0_);_(* \(#,##0\);_(* &quot;-&quot;??_);_(@_)"/>
    <numFmt numFmtId="178" formatCode="0.0%"/>
    <numFmt numFmtId="179" formatCode="_(* #,##0.0_);_(* \(#,##0.0\);_(* &quot;-&quot;??_);_(@_)"/>
    <numFmt numFmtId="180" formatCode="[$-409]mmm\-yy"/>
    <numFmt numFmtId="181" formatCode="#,##0;;\-"/>
    <numFmt numFmtId="182" formatCode="[$-409]dd\-mmm\-yy"/>
    <numFmt numFmtId="183" formatCode="0.0000"/>
    <numFmt numFmtId="184" formatCode="[$-409]dd\-mmm\-yyyy"/>
    <numFmt numFmtId="185" formatCode="D/M/YYYY"/>
    <numFmt numFmtId="186" formatCode="#,##0.000_);\(#,##0.000\);&quot;-  &quot;;&quot; &quot;@&quot; &quot;"/>
  </numFmts>
  <fonts count="48">
    <font>
      <sz val="11.0"/>
      <color theme="1"/>
      <name val="Calibri"/>
      <scheme val="minor"/>
    </font>
    <font>
      <sz val="11.0"/>
      <color theme="1"/>
      <name val="BOG 2017"/>
    </font>
    <font>
      <b/>
      <sz val="11.0"/>
      <color theme="0"/>
      <name val="BOG 2017"/>
    </font>
    <font>
      <b/>
      <sz val="11.0"/>
      <color theme="1"/>
      <name val="BOG 2017"/>
    </font>
    <font>
      <sz val="11.0"/>
      <color theme="1"/>
      <name val="BOG 2018"/>
    </font>
    <font/>
    <font>
      <sz val="11.0"/>
      <color theme="0"/>
      <name val="BOG 2017"/>
    </font>
    <font>
      <i/>
      <sz val="11.0"/>
      <color theme="1"/>
      <name val="BOG 2017"/>
    </font>
    <font>
      <sz val="11.0"/>
      <color theme="1"/>
      <name val="Calibri"/>
    </font>
    <font>
      <i/>
      <sz val="11.0"/>
      <color rgb="FF7F7F7F"/>
      <name val="BOG 2017"/>
    </font>
    <font>
      <i/>
      <sz val="11.0"/>
      <color rgb="FF000000"/>
      <name val="BOG 2017"/>
    </font>
    <font>
      <b/>
      <i/>
      <sz val="11.0"/>
      <color rgb="FF000000"/>
      <name val="BOG 2017"/>
    </font>
    <font>
      <b/>
      <sz val="20.0"/>
      <color theme="1"/>
      <name val="Calibri"/>
    </font>
    <font>
      <b/>
      <sz val="10.0"/>
      <color theme="1"/>
      <name val="Calibri"/>
    </font>
    <font>
      <u/>
      <sz val="10.0"/>
      <color theme="1"/>
      <name val="Calibri"/>
    </font>
    <font>
      <sz val="10.0"/>
      <color theme="1"/>
      <name val="Calibri"/>
    </font>
    <font>
      <i/>
      <sz val="10.0"/>
      <color theme="1"/>
      <name val="Calibri"/>
    </font>
    <font>
      <b/>
      <u/>
      <sz val="10.0"/>
      <color theme="1"/>
      <name val="Calibri"/>
    </font>
    <font>
      <sz val="10.0"/>
      <color theme="1"/>
      <name val="Arial"/>
    </font>
    <font>
      <i/>
      <sz val="10.0"/>
      <color theme="1"/>
      <name val="Arial"/>
    </font>
    <font>
      <sz val="10.0"/>
      <color rgb="FF000000"/>
      <name val="Calibri"/>
    </font>
    <font>
      <sz val="10.0"/>
      <color rgb="FF0000FF"/>
      <name val="Calibri"/>
    </font>
    <font>
      <u/>
      <sz val="10.0"/>
      <color theme="1"/>
      <name val="Calibri"/>
    </font>
    <font>
      <i/>
      <sz val="10.0"/>
      <color rgb="FF7F7F7F"/>
      <name val="Calibri"/>
    </font>
    <font>
      <b/>
      <sz val="10.0"/>
      <color rgb="FF000000"/>
      <name val="Calibri"/>
    </font>
    <font>
      <u/>
      <sz val="10.0"/>
      <color rgb="FF000000"/>
      <name val="Calibri"/>
    </font>
    <font>
      <i/>
      <sz val="10.0"/>
      <color rgb="FF000000"/>
      <name val="Calibri"/>
    </font>
    <font>
      <i/>
      <sz val="10.0"/>
      <color rgb="FFA5A5A5"/>
      <name val="Calibri"/>
    </font>
    <font>
      <b/>
      <i/>
      <sz val="10.0"/>
      <color rgb="FFFF0000"/>
      <name val="Calibri"/>
    </font>
    <font>
      <b/>
      <sz val="10.0"/>
      <color rgb="FFFF0000"/>
      <name val="Calibri"/>
    </font>
    <font>
      <b/>
      <u/>
      <sz val="10.0"/>
      <color theme="1"/>
      <name val="Calibri"/>
    </font>
    <font>
      <b/>
      <i/>
      <sz val="10.0"/>
      <color theme="1"/>
      <name val="Calibri"/>
    </font>
    <font>
      <b/>
      <u/>
      <sz val="10.0"/>
      <color theme="1"/>
      <name val="Calibri"/>
    </font>
    <font>
      <sz val="10.0"/>
      <color rgb="FFFF0000"/>
      <name val="Calibri"/>
    </font>
    <font>
      <b/>
      <sz val="11.0"/>
      <color theme="1"/>
      <name val="Aptos Narrow"/>
    </font>
    <font>
      <b/>
      <sz val="11.0"/>
      <color theme="1"/>
      <name val="Calibri"/>
    </font>
    <font>
      <sz val="11.0"/>
      <color theme="1"/>
      <name val="Arial"/>
    </font>
    <font>
      <color theme="1"/>
      <name val="Calibri"/>
      <scheme val="minor"/>
    </font>
    <font>
      <sz val="11.0"/>
      <color theme="1"/>
      <name val="Times"/>
    </font>
    <font>
      <sz val="11.0"/>
      <color theme="1"/>
      <name val="Aptos Narrow"/>
    </font>
    <font>
      <sz val="11.0"/>
      <color rgb="FFFF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0.0"/>
      <color rgb="FF000000"/>
      <name val="Arial"/>
    </font>
    <font>
      <b/>
      <i/>
      <sz val="11.0"/>
      <color rgb="FF0000FF"/>
      <name val="Calibri"/>
    </font>
    <font>
      <b/>
      <i/>
      <sz val="11.0"/>
      <color rgb="FFFF0000"/>
      <name val="Calibri"/>
    </font>
    <font>
      <b/>
      <sz val="11.0"/>
      <color theme="1"/>
      <name val="Arial"/>
    </font>
    <font>
      <b/>
      <sz val="10.0"/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FFE699"/>
        <bgColor rgb="FFFFE699"/>
      </patternFill>
    </fill>
    <fill>
      <patternFill patternType="solid">
        <fgColor rgb="FF9BC2E6"/>
        <bgColor rgb="FF9BC2E6"/>
      </patternFill>
    </fill>
    <fill>
      <patternFill patternType="solid">
        <fgColor rgb="FFD99594"/>
        <bgColor rgb="FFD99594"/>
      </patternFill>
    </fill>
    <fill>
      <patternFill patternType="solid">
        <fgColor rgb="FFD9D9D9"/>
        <bgColor rgb="FFD9D9D9"/>
      </patternFill>
    </fill>
    <fill>
      <patternFill patternType="solid">
        <fgColor rgb="FF808080"/>
        <bgColor rgb="FF808080"/>
      </patternFill>
    </fill>
    <fill>
      <patternFill patternType="solid">
        <fgColor rgb="FFFF6600"/>
        <bgColor rgb="FFFF6600"/>
      </patternFill>
    </fill>
    <fill>
      <patternFill patternType="solid">
        <fgColor rgb="FFFFFFAF"/>
        <bgColor rgb="FFFFFFA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rgb="FFDBE5F1"/>
        <bgColor rgb="FFDBE5F1"/>
      </patternFill>
    </fill>
    <fill>
      <patternFill patternType="solid">
        <fgColor rgb="FFF47920"/>
        <bgColor rgb="FFF4792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40">
    <border/>
    <border>
      <left/>
      <right/>
      <top/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/>
    </border>
    <border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/>
      <right/>
      <bottom/>
    </border>
    <border>
      <top style="thin">
        <color rgb="FF808080"/>
      </top>
      <bottom style="thin">
        <color rgb="FF808080"/>
      </bottom>
    </border>
    <border>
      <top style="thin">
        <color rgb="FF80808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164" applyAlignment="1" applyFont="1" applyNumberFormat="1"/>
  </cellStyleXfs>
  <cellXfs count="209">
    <xf borderId="0" fillId="0" fontId="0" numFmtId="164" xfId="0" applyAlignment="1" applyFont="1" applyNumberFormat="1">
      <alignment readingOrder="0" shrinkToFit="0" vertical="top" wrapText="0"/>
    </xf>
    <xf borderId="0" fillId="0" fontId="1" numFmtId="164" xfId="0" applyAlignment="1" applyFont="1" applyNumberFormat="1">
      <alignment vertical="center"/>
    </xf>
    <xf borderId="0" fillId="0" fontId="1" numFmtId="164" xfId="0" applyAlignment="1" applyFont="1" applyNumberFormat="1">
      <alignment horizontal="center" vertical="center"/>
    </xf>
    <xf borderId="0" fillId="0" fontId="1" numFmtId="165" xfId="0" applyAlignment="1" applyFont="1" applyNumberFormat="1">
      <alignment vertical="top"/>
    </xf>
    <xf borderId="0" fillId="0" fontId="1" numFmtId="166" xfId="0" applyAlignment="1" applyFont="1" applyNumberFormat="1">
      <alignment vertical="top"/>
    </xf>
    <xf borderId="1" fillId="2" fontId="2" numFmtId="164" xfId="0" applyAlignment="1" applyBorder="1" applyFill="1" applyFont="1" applyNumberForma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2" fillId="3" fontId="3" numFmtId="164" xfId="0" applyAlignment="1" applyBorder="1" applyFill="1" applyFont="1" applyNumberFormat="1">
      <alignment vertical="center"/>
    </xf>
    <xf borderId="2" fillId="3" fontId="3" numFmtId="164" xfId="0" applyAlignment="1" applyBorder="1" applyFont="1" applyNumberFormat="1">
      <alignment horizontal="center" vertical="center"/>
    </xf>
    <xf borderId="2" fillId="4" fontId="3" numFmtId="164" xfId="0" applyAlignment="1" applyBorder="1" applyFill="1" applyFont="1" applyNumberFormat="1">
      <alignment horizontal="center" vertical="center"/>
    </xf>
    <xf borderId="0" fillId="0" fontId="1" numFmtId="164" xfId="0" applyAlignment="1" applyFont="1" applyNumberFormat="1">
      <alignment horizontal="left" shrinkToFit="0" vertical="center" wrapText="1"/>
    </xf>
    <xf borderId="3" fillId="3" fontId="4" numFmtId="164" xfId="0" applyAlignment="1" applyBorder="1" applyFont="1" applyNumberFormat="1">
      <alignment horizontal="center" vertical="center"/>
    </xf>
    <xf borderId="2" fillId="3" fontId="4" numFmtId="164" xfId="0" applyAlignment="1" applyBorder="1" applyFont="1" applyNumberFormat="1">
      <alignment horizontal="center" vertical="center"/>
    </xf>
    <xf borderId="2" fillId="4" fontId="4" numFmtId="164" xfId="0" applyAlignment="1" applyBorder="1" applyFont="1" applyNumberFormat="1">
      <alignment horizontal="center" vertical="center"/>
    </xf>
    <xf borderId="4" fillId="0" fontId="5" numFmtId="0" xfId="0" applyAlignment="1" applyBorder="1" applyFont="1">
      <alignment vertical="top"/>
    </xf>
    <xf borderId="0" fillId="0" fontId="1" numFmtId="164" xfId="0" applyAlignment="1" applyFont="1" applyNumberFormat="1">
      <alignment horizontal="left" vertical="center"/>
    </xf>
    <xf borderId="0" fillId="0" fontId="1" numFmtId="167" xfId="0" applyAlignment="1" applyFont="1" applyNumberFormat="1">
      <alignment horizontal="center" vertical="center"/>
    </xf>
    <xf borderId="5" fillId="0" fontId="5" numFmtId="0" xfId="0" applyAlignment="1" applyBorder="1" applyFont="1">
      <alignment vertical="top"/>
    </xf>
    <xf borderId="6" fillId="0" fontId="1" numFmtId="164" xfId="0" applyAlignment="1" applyBorder="1" applyFont="1" applyNumberFormat="1">
      <alignment horizontal="center" vertical="center"/>
    </xf>
    <xf borderId="5" fillId="0" fontId="1" numFmtId="164" xfId="0" applyAlignment="1" applyBorder="1" applyFont="1" applyNumberFormat="1">
      <alignment horizontal="center" vertical="center"/>
    </xf>
    <xf borderId="7" fillId="0" fontId="1" numFmtId="164" xfId="0" applyAlignment="1" applyBorder="1" applyFont="1" applyNumberFormat="1">
      <alignment vertical="center"/>
    </xf>
    <xf borderId="0" fillId="0" fontId="3" numFmtId="164" xfId="0" applyAlignment="1" applyFont="1" applyNumberFormat="1">
      <alignment horizontal="left" vertical="center"/>
    </xf>
    <xf borderId="0" fillId="0" fontId="3" numFmtId="167" xfId="0" applyAlignment="1" applyFont="1" applyNumberFormat="1">
      <alignment horizontal="center" vertical="center"/>
    </xf>
    <xf borderId="8" fillId="0" fontId="1" numFmtId="168" xfId="0" applyAlignment="1" applyBorder="1" applyFont="1" applyNumberFormat="1">
      <alignment horizontal="center" vertical="center"/>
    </xf>
    <xf borderId="0" fillId="0" fontId="1" numFmtId="168" xfId="0" applyAlignment="1" applyFont="1" applyNumberFormat="1">
      <alignment horizontal="center" vertical="center"/>
    </xf>
    <xf borderId="0" fillId="0" fontId="1" numFmtId="169" xfId="0" applyAlignment="1" applyFont="1" applyNumberFormat="1">
      <alignment horizontal="center" vertical="center"/>
    </xf>
    <xf borderId="8" fillId="0" fontId="1" numFmtId="167" xfId="0" applyAlignment="1" applyBorder="1" applyFont="1" applyNumberFormat="1">
      <alignment horizontal="center" vertical="center"/>
    </xf>
    <xf borderId="8" fillId="0" fontId="1" numFmtId="169" xfId="0" applyAlignment="1" applyBorder="1" applyFont="1" applyNumberFormat="1">
      <alignment horizontal="center" vertical="center"/>
    </xf>
    <xf borderId="2" fillId="5" fontId="1" numFmtId="164" xfId="0" applyAlignment="1" applyBorder="1" applyFill="1" applyFont="1" applyNumberFormat="1">
      <alignment vertical="center"/>
    </xf>
    <xf borderId="3" fillId="5" fontId="1" numFmtId="167" xfId="0" applyAlignment="1" applyBorder="1" applyFont="1" applyNumberFormat="1">
      <alignment horizontal="center" vertical="center"/>
    </xf>
    <xf borderId="2" fillId="5" fontId="1" numFmtId="167" xfId="0" applyAlignment="1" applyBorder="1" applyFont="1" applyNumberFormat="1">
      <alignment horizontal="center" vertical="center"/>
    </xf>
    <xf borderId="2" fillId="3" fontId="3" numFmtId="167" xfId="0" applyAlignment="1" applyBorder="1" applyFont="1" applyNumberFormat="1">
      <alignment horizontal="center" vertical="center"/>
    </xf>
    <xf borderId="2" fillId="4" fontId="3" numFmtId="167" xfId="0" applyAlignment="1" applyBorder="1" applyFont="1" applyNumberFormat="1">
      <alignment horizontal="center" vertical="center"/>
    </xf>
    <xf borderId="0" fillId="0" fontId="6" numFmtId="164" xfId="0" applyAlignment="1" applyFont="1" applyNumberFormat="1">
      <alignment vertical="center"/>
    </xf>
    <xf borderId="2" fillId="6" fontId="7" numFmtId="164" xfId="0" applyAlignment="1" applyBorder="1" applyFill="1" applyFont="1" applyNumberFormat="1">
      <alignment vertical="center"/>
    </xf>
    <xf borderId="3" fillId="6" fontId="1" numFmtId="167" xfId="0" applyAlignment="1" applyBorder="1" applyFont="1" applyNumberFormat="1">
      <alignment horizontal="center" vertical="center"/>
    </xf>
    <xf borderId="2" fillId="6" fontId="1" numFmtId="167" xfId="0" applyAlignment="1" applyBorder="1" applyFont="1" applyNumberFormat="1">
      <alignment horizontal="center" vertical="center"/>
    </xf>
    <xf borderId="2" fillId="6" fontId="1" numFmtId="164" xfId="0" applyAlignment="1" applyBorder="1" applyFont="1" applyNumberFormat="1">
      <alignment vertical="center"/>
    </xf>
    <xf borderId="3" fillId="6" fontId="1" numFmtId="170" xfId="0" applyAlignment="1" applyBorder="1" applyFont="1" applyNumberFormat="1">
      <alignment horizontal="center" vertical="center"/>
    </xf>
    <xf borderId="2" fillId="6" fontId="1" numFmtId="170" xfId="0" applyAlignment="1" applyBorder="1" applyFont="1" applyNumberFormat="1">
      <alignment horizontal="center" vertical="center"/>
    </xf>
    <xf borderId="2" fillId="6" fontId="3" numFmtId="164" xfId="0" applyAlignment="1" applyBorder="1" applyFont="1" applyNumberFormat="1">
      <alignment vertical="center"/>
    </xf>
    <xf borderId="3" fillId="6" fontId="3" numFmtId="171" xfId="0" applyAlignment="1" applyBorder="1" applyFont="1" applyNumberFormat="1">
      <alignment horizontal="center" vertical="center"/>
    </xf>
    <xf borderId="2" fillId="6" fontId="3" numFmtId="171" xfId="0" applyAlignment="1" applyBorder="1" applyFont="1" applyNumberFormat="1">
      <alignment horizontal="center" vertical="center"/>
    </xf>
    <xf borderId="0" fillId="0" fontId="3" numFmtId="164" xfId="0" applyAlignment="1" applyFont="1" applyNumberFormat="1">
      <alignment vertical="center"/>
    </xf>
    <xf borderId="9" fillId="0" fontId="5" numFmtId="0" xfId="0" applyAlignment="1" applyBorder="1" applyFont="1">
      <alignment vertical="top"/>
    </xf>
    <xf borderId="0" fillId="0" fontId="6" numFmtId="166" xfId="0" applyAlignment="1" applyFont="1" applyNumberFormat="1">
      <alignment vertical="top"/>
    </xf>
    <xf borderId="2" fillId="7" fontId="1" numFmtId="164" xfId="0" applyAlignment="1" applyBorder="1" applyFill="1" applyFont="1" applyNumberFormat="1">
      <alignment vertical="center"/>
    </xf>
    <xf borderId="3" fillId="6" fontId="1" numFmtId="171" xfId="0" applyAlignment="1" applyBorder="1" applyFont="1" applyNumberFormat="1">
      <alignment horizontal="center" vertical="center"/>
    </xf>
    <xf borderId="2" fillId="6" fontId="1" numFmtId="171" xfId="0" applyAlignment="1" applyBorder="1" applyFont="1" applyNumberFormat="1">
      <alignment horizontal="center" vertical="center"/>
    </xf>
    <xf borderId="3" fillId="6" fontId="3" numFmtId="164" xfId="0" applyAlignment="1" applyBorder="1" applyFont="1" applyNumberFormat="1">
      <alignment horizontal="center" vertical="center"/>
    </xf>
    <xf borderId="2" fillId="6" fontId="3" numFmtId="164" xfId="0" applyAlignment="1" applyBorder="1" applyFont="1" applyNumberFormat="1">
      <alignment horizontal="center" vertical="center"/>
    </xf>
    <xf borderId="0" fillId="0" fontId="1" numFmtId="172" xfId="0" applyAlignment="1" applyFont="1" applyNumberFormat="1">
      <alignment horizontal="center" vertical="center"/>
    </xf>
    <xf borderId="1" fillId="8" fontId="2" numFmtId="164" xfId="0" applyAlignment="1" applyBorder="1" applyFill="1" applyFont="1" applyNumberFormat="1">
      <alignment horizontal="center" shrinkToFit="0" vertical="center" wrapText="1"/>
    </xf>
    <xf borderId="0" fillId="0" fontId="8" numFmtId="164" xfId="0" applyAlignment="1" applyFont="1" applyNumberFormat="1">
      <alignment vertical="top"/>
    </xf>
    <xf borderId="0" fillId="0" fontId="8" numFmtId="164" xfId="0" applyAlignment="1" applyFont="1" applyNumberFormat="1">
      <alignment vertical="center"/>
    </xf>
    <xf borderId="0" fillId="0" fontId="1" numFmtId="171" xfId="0" applyAlignment="1" applyFont="1" applyNumberFormat="1">
      <alignment vertical="center"/>
    </xf>
    <xf borderId="0" fillId="0" fontId="9" numFmtId="164" xfId="0" applyAlignment="1" applyFont="1" applyNumberFormat="1">
      <alignment vertical="center"/>
    </xf>
    <xf borderId="0" fillId="0" fontId="9" numFmtId="164" xfId="0" applyAlignment="1" applyFont="1" applyNumberFormat="1">
      <alignment horizontal="center" vertical="center"/>
    </xf>
    <xf borderId="2" fillId="6" fontId="10" numFmtId="164" xfId="0" applyAlignment="1" applyBorder="1" applyFont="1" applyNumberFormat="1">
      <alignment horizontal="left" vertical="center"/>
    </xf>
    <xf borderId="2" fillId="6" fontId="11" numFmtId="167" xfId="0" applyAlignment="1" applyBorder="1" applyFont="1" applyNumberFormat="1">
      <alignment horizontal="center" vertical="center"/>
    </xf>
    <xf borderId="2" fillId="6" fontId="10" numFmtId="167" xfId="0" applyAlignment="1" applyBorder="1" applyFont="1" applyNumberFormat="1">
      <alignment horizontal="center" vertical="center"/>
    </xf>
    <xf borderId="2" fillId="3" fontId="3" numFmtId="164" xfId="0" applyAlignment="1" applyBorder="1" applyFont="1" applyNumberFormat="1">
      <alignment horizontal="left" vertical="center"/>
    </xf>
    <xf borderId="2" fillId="6" fontId="3" numFmtId="164" xfId="0" applyAlignment="1" applyBorder="1" applyFont="1" applyNumberFormat="1">
      <alignment horizontal="left" vertical="center"/>
    </xf>
    <xf borderId="2" fillId="6" fontId="3" numFmtId="167" xfId="0" applyAlignment="1" applyBorder="1" applyFont="1" applyNumberFormat="1">
      <alignment horizontal="center" vertical="center"/>
    </xf>
    <xf borderId="0" fillId="0" fontId="12" numFmtId="173" xfId="0" applyAlignment="1" applyFont="1" applyNumberFormat="1">
      <alignment vertical="top"/>
    </xf>
    <xf borderId="0" fillId="0" fontId="13" numFmtId="173" xfId="0" applyAlignment="1" applyFont="1" applyNumberFormat="1">
      <alignment vertical="top"/>
    </xf>
    <xf borderId="0" fillId="0" fontId="14" numFmtId="173" xfId="0" applyAlignment="1" applyFont="1" applyNumberFormat="1">
      <alignment vertical="top"/>
    </xf>
    <xf borderId="0" fillId="0" fontId="15" numFmtId="173" xfId="0" applyAlignment="1" applyFont="1" applyNumberFormat="1">
      <alignment horizontal="right" vertical="top"/>
    </xf>
    <xf borderId="0" fillId="0" fontId="15" numFmtId="173" xfId="0" applyAlignment="1" applyFont="1" applyNumberFormat="1">
      <alignment vertical="top"/>
    </xf>
    <xf borderId="0" fillId="0" fontId="16" numFmtId="173" xfId="0" applyAlignment="1" applyFont="1" applyNumberFormat="1">
      <alignment vertical="top"/>
    </xf>
    <xf borderId="2" fillId="9" fontId="15" numFmtId="173" xfId="0" applyAlignment="1" applyBorder="1" applyFill="1" applyFont="1" applyNumberFormat="1">
      <alignment horizontal="center" vertical="top"/>
    </xf>
    <xf quotePrefix="1" borderId="0" fillId="0" fontId="16" numFmtId="173" xfId="0" applyAlignment="1" applyFont="1" applyNumberFormat="1">
      <alignment vertical="top"/>
    </xf>
    <xf borderId="0" fillId="0" fontId="15" numFmtId="164" xfId="0" applyAlignment="1" applyFont="1" applyNumberFormat="1">
      <alignment vertical="top"/>
    </xf>
    <xf borderId="0" fillId="0" fontId="13" numFmtId="174" xfId="0" applyAlignment="1" applyFont="1" applyNumberFormat="1">
      <alignment vertical="top"/>
    </xf>
    <xf borderId="0" fillId="0" fontId="17" numFmtId="174" xfId="0" applyAlignment="1" applyFont="1" applyNumberFormat="1">
      <alignment vertical="top"/>
    </xf>
    <xf borderId="0" fillId="0" fontId="15" numFmtId="174" xfId="0" applyAlignment="1" applyFont="1" applyNumberFormat="1">
      <alignment vertical="top"/>
    </xf>
    <xf borderId="0" fillId="0" fontId="13" numFmtId="175" xfId="0" applyAlignment="1" applyFont="1" applyNumberFormat="1">
      <alignment horizontal="center" vertical="top"/>
    </xf>
    <xf borderId="2" fillId="10" fontId="18" numFmtId="164" xfId="0" applyAlignment="1" applyBorder="1" applyFill="1" applyFont="1" applyNumberFormat="1">
      <alignment horizontal="right" vertical="top"/>
    </xf>
    <xf borderId="0" fillId="0" fontId="19" numFmtId="174" xfId="0" applyAlignment="1" applyFont="1" applyNumberFormat="1">
      <alignment vertical="top"/>
    </xf>
    <xf borderId="0" fillId="0" fontId="16" numFmtId="174" xfId="0" applyAlignment="1" applyFont="1" applyNumberFormat="1">
      <alignment vertical="top"/>
    </xf>
    <xf borderId="2" fillId="6" fontId="15" numFmtId="176" xfId="0" applyAlignment="1" applyBorder="1" applyFont="1" applyNumberFormat="1">
      <alignment horizontal="right" vertical="top"/>
    </xf>
    <xf borderId="2" fillId="6" fontId="20" numFmtId="176" xfId="0" applyAlignment="1" applyBorder="1" applyFont="1" applyNumberFormat="1">
      <alignment horizontal="right" vertical="top"/>
    </xf>
    <xf borderId="0" fillId="0" fontId="20" numFmtId="176" xfId="0" applyAlignment="1" applyFont="1" applyNumberFormat="1">
      <alignment horizontal="right" vertical="top"/>
    </xf>
    <xf borderId="2" fillId="6" fontId="15" numFmtId="173" xfId="0" applyAlignment="1" applyBorder="1" applyFont="1" applyNumberFormat="1">
      <alignment horizontal="center" vertical="top"/>
    </xf>
    <xf borderId="0" fillId="0" fontId="15" numFmtId="175" xfId="0" applyAlignment="1" applyFont="1" applyNumberFormat="1">
      <alignment vertical="top"/>
    </xf>
    <xf borderId="0" fillId="0" fontId="15" numFmtId="166" xfId="0" applyAlignment="1" applyFont="1" applyNumberFormat="1">
      <alignment vertical="top"/>
    </xf>
    <xf borderId="0" fillId="0" fontId="15" numFmtId="165" xfId="0" applyAlignment="1" applyFont="1" applyNumberFormat="1">
      <alignment vertical="top"/>
    </xf>
    <xf borderId="0" fillId="0" fontId="15" numFmtId="177" xfId="0" applyAlignment="1" applyFont="1" applyNumberFormat="1">
      <alignment vertical="bottom"/>
    </xf>
    <xf borderId="0" fillId="0" fontId="20" numFmtId="168" xfId="0" applyAlignment="1" applyFont="1" applyNumberFormat="1">
      <alignment vertical="top"/>
    </xf>
    <xf borderId="0" fillId="0" fontId="21" numFmtId="173" xfId="0" applyAlignment="1" applyFont="1" applyNumberFormat="1">
      <alignment vertical="bottom"/>
    </xf>
    <xf borderId="0" fillId="0" fontId="13" numFmtId="164" xfId="0" applyAlignment="1" applyFont="1" applyNumberFormat="1">
      <alignment vertical="top"/>
    </xf>
    <xf borderId="10" fillId="0" fontId="13" numFmtId="173" xfId="0" applyAlignment="1" applyBorder="1" applyFont="1" applyNumberFormat="1">
      <alignment vertical="top"/>
    </xf>
    <xf borderId="10" fillId="0" fontId="22" numFmtId="173" xfId="0" applyAlignment="1" applyBorder="1" applyFont="1" applyNumberFormat="1">
      <alignment vertical="top"/>
    </xf>
    <xf borderId="10" fillId="0" fontId="13" numFmtId="164" xfId="0" applyAlignment="1" applyBorder="1" applyFont="1" applyNumberFormat="1">
      <alignment vertical="top"/>
    </xf>
    <xf borderId="10" fillId="0" fontId="13" numFmtId="177" xfId="0" applyAlignment="1" applyBorder="1" applyFont="1" applyNumberFormat="1">
      <alignment vertical="top"/>
    </xf>
    <xf borderId="0" fillId="0" fontId="13" numFmtId="177" xfId="0" applyAlignment="1" applyFont="1" applyNumberFormat="1">
      <alignment vertical="top"/>
    </xf>
    <xf borderId="0" fillId="0" fontId="13" numFmtId="168" xfId="0" applyAlignment="1" applyFont="1" applyNumberFormat="1">
      <alignment vertical="top"/>
    </xf>
    <xf borderId="0" fillId="0" fontId="23" numFmtId="173" xfId="0" applyAlignment="1" applyFont="1" applyNumberFormat="1">
      <alignment vertical="top"/>
    </xf>
    <xf borderId="0" fillId="0" fontId="23" numFmtId="178" xfId="0" applyAlignment="1" applyFont="1" applyNumberFormat="1">
      <alignment vertical="top"/>
    </xf>
    <xf borderId="0" fillId="0" fontId="23" numFmtId="9" xfId="0" applyAlignment="1" applyFont="1" applyNumberFormat="1">
      <alignment vertical="top"/>
    </xf>
    <xf borderId="0" fillId="0" fontId="15" numFmtId="177" xfId="0" applyAlignment="1" applyFont="1" applyNumberFormat="1">
      <alignment vertical="top"/>
    </xf>
    <xf borderId="0" fillId="0" fontId="15" numFmtId="168" xfId="0" applyAlignment="1" applyFont="1" applyNumberFormat="1">
      <alignment vertical="top"/>
    </xf>
    <xf borderId="0" fillId="0" fontId="8" numFmtId="166" xfId="0" applyAlignment="1" applyFont="1" applyNumberFormat="1">
      <alignment vertical="top"/>
    </xf>
    <xf borderId="0" fillId="0" fontId="24" numFmtId="168" xfId="0" applyAlignment="1" applyFont="1" applyNumberFormat="1">
      <alignment vertical="top"/>
    </xf>
    <xf borderId="0" fillId="0" fontId="23" numFmtId="166" xfId="0" applyAlignment="1" applyFont="1" applyNumberFormat="1">
      <alignment vertical="top"/>
    </xf>
    <xf borderId="0" fillId="0" fontId="20" numFmtId="164" xfId="0" applyAlignment="1" applyFont="1" applyNumberFormat="1">
      <alignment vertical="top"/>
    </xf>
    <xf borderId="0" fillId="0" fontId="24" numFmtId="173" xfId="0" applyAlignment="1" applyFont="1" applyNumberFormat="1">
      <alignment vertical="top"/>
    </xf>
    <xf borderId="0" fillId="0" fontId="25" numFmtId="173" xfId="0" applyAlignment="1" applyFont="1" applyNumberFormat="1">
      <alignment vertical="top"/>
    </xf>
    <xf borderId="0" fillId="0" fontId="20" numFmtId="173" xfId="0" applyAlignment="1" applyFont="1" applyNumberFormat="1">
      <alignment vertical="top"/>
    </xf>
    <xf borderId="0" fillId="0" fontId="26" numFmtId="173" xfId="0" applyAlignment="1" applyFont="1" applyNumberFormat="1">
      <alignment vertical="top"/>
    </xf>
    <xf borderId="0" fillId="0" fontId="26" numFmtId="164" xfId="0" applyAlignment="1" applyFont="1" applyNumberFormat="1">
      <alignment vertical="top"/>
    </xf>
    <xf borderId="0" fillId="0" fontId="13" numFmtId="177" xfId="0" applyAlignment="1" applyFont="1" applyNumberFormat="1">
      <alignment vertical="bottom"/>
    </xf>
    <xf borderId="0" fillId="0" fontId="15" numFmtId="176" xfId="0" applyAlignment="1" applyFont="1" applyNumberFormat="1">
      <alignment vertical="bottom"/>
    </xf>
    <xf borderId="0" fillId="0" fontId="15" numFmtId="173" xfId="0" applyAlignment="1" applyFont="1" applyNumberFormat="1">
      <alignment horizontal="left" vertical="top"/>
    </xf>
    <xf borderId="2" fillId="11" fontId="15" numFmtId="177" xfId="0" applyAlignment="1" applyBorder="1" applyFill="1" applyFont="1" applyNumberFormat="1">
      <alignment vertical="bottom"/>
    </xf>
    <xf borderId="0" fillId="0" fontId="21" numFmtId="177" xfId="0" applyAlignment="1" applyFont="1" applyNumberFormat="1">
      <alignment vertical="bottom"/>
    </xf>
    <xf borderId="0" fillId="0" fontId="13" numFmtId="0" xfId="0" applyAlignment="1" applyFont="1">
      <alignment vertical="top"/>
    </xf>
    <xf borderId="0" fillId="0" fontId="13" numFmtId="176" xfId="0" applyAlignment="1" applyFont="1" applyNumberFormat="1">
      <alignment vertical="top"/>
    </xf>
    <xf borderId="11" fillId="0" fontId="13" numFmtId="173" xfId="0" applyAlignment="1" applyBorder="1" applyFont="1" applyNumberFormat="1">
      <alignment vertical="top"/>
    </xf>
    <xf borderId="11" fillId="0" fontId="13" numFmtId="177" xfId="0" applyAlignment="1" applyBorder="1" applyFont="1" applyNumberFormat="1">
      <alignment vertical="top"/>
    </xf>
    <xf borderId="0" fillId="0" fontId="27" numFmtId="164" xfId="0" applyAlignment="1" applyFont="1" applyNumberFormat="1">
      <alignment vertical="bottom"/>
    </xf>
    <xf borderId="0" fillId="0" fontId="28" numFmtId="177" xfId="0" applyAlignment="1" applyFont="1" applyNumberFormat="1">
      <alignment vertical="top"/>
    </xf>
    <xf borderId="0" fillId="0" fontId="29" numFmtId="177" xfId="0" applyAlignment="1" applyFont="1" applyNumberFormat="1">
      <alignment vertical="top"/>
    </xf>
    <xf borderId="0" fillId="0" fontId="30" numFmtId="173" xfId="0" applyAlignment="1" applyFont="1" applyNumberFormat="1">
      <alignment vertical="top"/>
    </xf>
    <xf borderId="0" fillId="0" fontId="13" numFmtId="173" xfId="0" applyAlignment="1" applyFont="1" applyNumberFormat="1">
      <alignment horizontal="right" vertical="top"/>
    </xf>
    <xf borderId="0" fillId="0" fontId="15" numFmtId="171" xfId="0" applyAlignment="1" applyFont="1" applyNumberFormat="1">
      <alignment vertical="top"/>
    </xf>
    <xf borderId="0" fillId="0" fontId="31" numFmtId="177" xfId="0" applyAlignment="1" applyFont="1" applyNumberFormat="1">
      <alignment horizontal="left" vertical="bottom"/>
    </xf>
    <xf borderId="10" fillId="0" fontId="32" numFmtId="173" xfId="0" applyAlignment="1" applyBorder="1" applyFont="1" applyNumberFormat="1">
      <alignment vertical="top"/>
    </xf>
    <xf borderId="10" fillId="0" fontId="13" numFmtId="173" xfId="0" applyAlignment="1" applyBorder="1" applyFont="1" applyNumberFormat="1">
      <alignment horizontal="right" vertical="top"/>
    </xf>
    <xf borderId="10" fillId="0" fontId="15" numFmtId="164" xfId="0" applyAlignment="1" applyBorder="1" applyFont="1" applyNumberFormat="1">
      <alignment vertical="top"/>
    </xf>
    <xf borderId="0" fillId="0" fontId="15" numFmtId="177" xfId="0" applyAlignment="1" applyFont="1" applyNumberFormat="1">
      <alignment horizontal="center" vertical="bottom"/>
    </xf>
    <xf borderId="0" fillId="0" fontId="33" numFmtId="177" xfId="0" applyAlignment="1" applyFont="1" applyNumberFormat="1">
      <alignment vertical="top"/>
    </xf>
    <xf borderId="0" fillId="0" fontId="13" numFmtId="177" xfId="0" applyAlignment="1" applyFont="1" applyNumberFormat="1">
      <alignment horizontal="left" vertical="bottom"/>
    </xf>
    <xf borderId="10" fillId="0" fontId="13" numFmtId="177" xfId="0" applyAlignment="1" applyBorder="1" applyFont="1" applyNumberFormat="1">
      <alignment horizontal="left" vertical="bottom"/>
    </xf>
    <xf borderId="0" fillId="0" fontId="8" numFmtId="0" xfId="0" applyAlignment="1" applyFont="1">
      <alignment vertical="bottom"/>
    </xf>
    <xf borderId="0" fillId="0" fontId="34" numFmtId="0" xfId="0" applyAlignment="1" applyFont="1">
      <alignment vertical="bottom"/>
    </xf>
    <xf borderId="0" fillId="0" fontId="35" numFmtId="0" xfId="0" applyAlignment="1" applyFont="1">
      <alignment vertical="bottom"/>
    </xf>
    <xf borderId="0" fillId="0" fontId="36" numFmtId="0" xfId="0" applyAlignment="1" applyFont="1">
      <alignment vertical="bottom"/>
    </xf>
    <xf borderId="0" fillId="0" fontId="37" numFmtId="0" xfId="0" applyAlignment="1" applyFont="1">
      <alignment vertical="top"/>
    </xf>
    <xf borderId="2" fillId="12" fontId="35" numFmtId="177" xfId="0" applyAlignment="1" applyBorder="1" applyFill="1" applyFont="1" applyNumberFormat="1">
      <alignment vertical="bottom"/>
    </xf>
    <xf borderId="0" fillId="0" fontId="38" numFmtId="49" xfId="0" applyAlignment="1" applyFont="1" applyNumberFormat="1">
      <alignment vertical="bottom"/>
    </xf>
    <xf borderId="0" fillId="0" fontId="38" numFmtId="177" xfId="0" applyAlignment="1" applyFont="1" applyNumberFormat="1">
      <alignment vertical="bottom"/>
    </xf>
    <xf borderId="2" fillId="13" fontId="35" numFmtId="177" xfId="0" applyAlignment="1" applyBorder="1" applyFill="1" applyFont="1" applyNumberFormat="1">
      <alignment vertical="bottom"/>
    </xf>
    <xf borderId="0" fillId="0" fontId="38" numFmtId="0" xfId="0" applyAlignment="1" applyFont="1">
      <alignment vertical="bottom"/>
    </xf>
    <xf borderId="2" fillId="13" fontId="8" numFmtId="0" xfId="0" applyAlignment="1" applyBorder="1" applyFont="1">
      <alignment vertical="bottom"/>
    </xf>
    <xf borderId="2" fillId="13" fontId="38" numFmtId="0" xfId="0" applyAlignment="1" applyBorder="1" applyFont="1">
      <alignment vertical="bottom"/>
    </xf>
    <xf borderId="2" fillId="13" fontId="8" numFmtId="164" xfId="0" applyAlignment="1" applyBorder="1" applyFont="1" applyNumberFormat="1">
      <alignment vertical="top"/>
    </xf>
    <xf borderId="0" fillId="0" fontId="8" numFmtId="0" xfId="0" applyAlignment="1" applyFont="1">
      <alignment vertical="top"/>
    </xf>
    <xf borderId="0" fillId="0" fontId="8" numFmtId="176" xfId="0" applyAlignment="1" applyFont="1" applyNumberFormat="1">
      <alignment vertical="top"/>
    </xf>
    <xf borderId="0" fillId="0" fontId="39" numFmtId="0" xfId="0" applyAlignment="1" applyFont="1">
      <alignment vertical="bottom"/>
    </xf>
    <xf borderId="0" fillId="0" fontId="35" numFmtId="164" xfId="0" applyAlignment="1" applyFont="1" applyNumberFormat="1">
      <alignment vertical="top"/>
    </xf>
    <xf borderId="0" fillId="0" fontId="40" numFmtId="0" xfId="0" applyAlignment="1" applyFont="1">
      <alignment vertical="bottom"/>
    </xf>
    <xf borderId="0" fillId="0" fontId="40" numFmtId="164" xfId="0" applyAlignment="1" applyFont="1" applyNumberFormat="1">
      <alignment vertical="top"/>
    </xf>
    <xf borderId="0" fillId="0" fontId="41" numFmtId="0" xfId="0" applyAlignment="1" applyFont="1">
      <alignment vertical="bottom"/>
    </xf>
    <xf borderId="0" fillId="0" fontId="18" numFmtId="179" xfId="0" applyAlignment="1" applyFont="1" applyNumberFormat="1">
      <alignment horizontal="center" vertical="top"/>
    </xf>
    <xf borderId="0" fillId="0" fontId="41" numFmtId="177" xfId="0" applyAlignment="1" applyFont="1" applyNumberFormat="1">
      <alignment vertical="bottom"/>
    </xf>
    <xf borderId="12" fillId="14" fontId="42" numFmtId="0" xfId="0" applyAlignment="1" applyBorder="1" applyFill="1" applyFont="1">
      <alignment horizontal="center" vertical="center"/>
    </xf>
    <xf borderId="13" fillId="14" fontId="42" numFmtId="180" xfId="0" applyAlignment="1" applyBorder="1" applyFont="1" applyNumberFormat="1">
      <alignment horizontal="center" vertical="center"/>
    </xf>
    <xf borderId="14" fillId="14" fontId="43" numFmtId="0" xfId="0" applyAlignment="1" applyBorder="1" applyFont="1">
      <alignment horizontal="center" vertical="top"/>
    </xf>
    <xf borderId="15" fillId="15" fontId="42" numFmtId="177" xfId="0" applyAlignment="1" applyBorder="1" applyFill="1" applyFont="1" applyNumberFormat="1">
      <alignment vertical="bottom"/>
    </xf>
    <xf borderId="16" fillId="15" fontId="42" numFmtId="177" xfId="0" applyAlignment="1" applyBorder="1" applyFont="1" applyNumberFormat="1">
      <alignment vertical="bottom"/>
    </xf>
    <xf borderId="16" fillId="15" fontId="42" numFmtId="181" xfId="0" applyAlignment="1" applyBorder="1" applyFont="1" applyNumberFormat="1">
      <alignment vertical="bottom"/>
    </xf>
    <xf borderId="17" fillId="15" fontId="42" numFmtId="181" xfId="0" applyAlignment="1" applyBorder="1" applyFont="1" applyNumberFormat="1">
      <alignment vertical="bottom"/>
    </xf>
    <xf borderId="18" fillId="15" fontId="42" numFmtId="177" xfId="0" applyAlignment="1" applyBorder="1" applyFont="1" applyNumberFormat="1">
      <alignment vertical="bottom"/>
    </xf>
    <xf borderId="19" fillId="14" fontId="43" numFmtId="0" xfId="0" applyAlignment="1" applyBorder="1" applyFont="1">
      <alignment horizontal="center" vertical="top"/>
    </xf>
    <xf borderId="20" fillId="15" fontId="42" numFmtId="177" xfId="0" applyAlignment="1" applyBorder="1" applyFont="1" applyNumberFormat="1">
      <alignment vertical="bottom"/>
    </xf>
    <xf borderId="21" fillId="15" fontId="42" numFmtId="177" xfId="0" applyAlignment="1" applyBorder="1" applyFont="1" applyNumberFormat="1">
      <alignment vertical="bottom"/>
    </xf>
    <xf borderId="21" fillId="15" fontId="42" numFmtId="181" xfId="0" applyAlignment="1" applyBorder="1" applyFont="1" applyNumberFormat="1">
      <alignment vertical="bottom"/>
    </xf>
    <xf borderId="22" fillId="15" fontId="42" numFmtId="181" xfId="0" applyAlignment="1" applyBorder="1" applyFont="1" applyNumberFormat="1">
      <alignment vertical="bottom"/>
    </xf>
    <xf borderId="23" fillId="15" fontId="42" numFmtId="177" xfId="0" applyAlignment="1" applyBorder="1" applyFont="1" applyNumberFormat="1">
      <alignment vertical="bottom"/>
    </xf>
    <xf borderId="24" fillId="14" fontId="18" numFmtId="179" xfId="0" applyAlignment="1" applyBorder="1" applyFont="1" applyNumberFormat="1">
      <alignment horizontal="center" vertical="top"/>
    </xf>
    <xf borderId="25" fillId="15" fontId="41" numFmtId="176" xfId="0" applyAlignment="1" applyBorder="1" applyFont="1" applyNumberFormat="1">
      <alignment vertical="bottom"/>
    </xf>
    <xf borderId="26" fillId="15" fontId="41" numFmtId="177" xfId="0" applyAlignment="1" applyBorder="1" applyFont="1" applyNumberFormat="1">
      <alignment vertical="bottom"/>
    </xf>
    <xf borderId="26" fillId="15" fontId="41" numFmtId="181" xfId="0" applyAlignment="1" applyBorder="1" applyFont="1" applyNumberFormat="1">
      <alignment vertical="bottom"/>
    </xf>
    <xf borderId="27" fillId="15" fontId="41" numFmtId="181" xfId="0" applyAlignment="1" applyBorder="1" applyFont="1" applyNumberFormat="1">
      <alignment vertical="bottom"/>
    </xf>
    <xf borderId="28" fillId="15" fontId="42" numFmtId="177" xfId="0" applyAlignment="1" applyBorder="1" applyFont="1" applyNumberFormat="1">
      <alignment vertical="bottom"/>
    </xf>
    <xf borderId="29" fillId="14" fontId="18" numFmtId="179" xfId="0" applyAlignment="1" applyBorder="1" applyFont="1" applyNumberFormat="1">
      <alignment horizontal="center" vertical="top"/>
    </xf>
    <xf borderId="25" fillId="16" fontId="41" numFmtId="177" xfId="0" applyAlignment="1" applyBorder="1" applyFill="1" applyFont="1" applyNumberFormat="1">
      <alignment vertical="bottom"/>
    </xf>
    <xf borderId="26" fillId="16" fontId="41" numFmtId="177" xfId="0" applyAlignment="1" applyBorder="1" applyFont="1" applyNumberFormat="1">
      <alignment vertical="bottom"/>
    </xf>
    <xf borderId="26" fillId="16" fontId="41" numFmtId="181" xfId="0" applyAlignment="1" applyBorder="1" applyFont="1" applyNumberFormat="1">
      <alignment vertical="bottom"/>
    </xf>
    <xf borderId="27" fillId="16" fontId="41" numFmtId="181" xfId="0" applyAlignment="1" applyBorder="1" applyFont="1" applyNumberFormat="1">
      <alignment vertical="bottom"/>
    </xf>
    <xf borderId="30" fillId="15" fontId="42" numFmtId="177" xfId="0" applyAlignment="1" applyBorder="1" applyFont="1" applyNumberFormat="1">
      <alignment vertical="bottom"/>
    </xf>
    <xf borderId="31" fillId="16" fontId="41" numFmtId="177" xfId="0" applyAlignment="1" applyBorder="1" applyFont="1" applyNumberFormat="1">
      <alignment vertical="bottom"/>
    </xf>
    <xf borderId="32" fillId="16" fontId="41" numFmtId="181" xfId="0" applyAlignment="1" applyBorder="1" applyFont="1" applyNumberFormat="1">
      <alignment vertical="bottom"/>
    </xf>
    <xf borderId="33" fillId="16" fontId="41" numFmtId="181" xfId="0" applyAlignment="1" applyBorder="1" applyFont="1" applyNumberFormat="1">
      <alignment vertical="bottom"/>
    </xf>
    <xf borderId="34" fillId="16" fontId="41" numFmtId="181" xfId="0" applyAlignment="1" applyBorder="1" applyFont="1" applyNumberFormat="1">
      <alignment vertical="bottom"/>
    </xf>
    <xf borderId="35" fillId="16" fontId="41" numFmtId="181" xfId="0" applyAlignment="1" applyBorder="1" applyFont="1" applyNumberFormat="1">
      <alignment vertical="bottom"/>
    </xf>
    <xf borderId="36" fillId="16" fontId="41" numFmtId="181" xfId="0" applyAlignment="1" applyBorder="1" applyFont="1" applyNumberFormat="1">
      <alignment vertical="bottom"/>
    </xf>
    <xf borderId="37" fillId="14" fontId="18" numFmtId="179" xfId="0" applyAlignment="1" applyBorder="1" applyFont="1" applyNumberFormat="1">
      <alignment horizontal="center" vertical="top"/>
    </xf>
    <xf borderId="20" fillId="16" fontId="41" numFmtId="181" xfId="0" applyAlignment="1" applyBorder="1" applyFont="1" applyNumberFormat="1">
      <alignment vertical="bottom"/>
    </xf>
    <xf borderId="21" fillId="16" fontId="41" numFmtId="181" xfId="0" applyAlignment="1" applyBorder="1" applyFont="1" applyNumberFormat="1">
      <alignment vertical="bottom"/>
    </xf>
    <xf borderId="22" fillId="16" fontId="41" numFmtId="181" xfId="0" applyAlignment="1" applyBorder="1" applyFont="1" applyNumberFormat="1">
      <alignment vertical="bottom"/>
    </xf>
    <xf borderId="0" fillId="0" fontId="41" numFmtId="176" xfId="0" applyAlignment="1" applyFont="1" applyNumberFormat="1">
      <alignment vertical="bottom"/>
    </xf>
    <xf borderId="0" fillId="0" fontId="44" numFmtId="177" xfId="0" applyAlignment="1" applyFont="1" applyNumberFormat="1">
      <alignment vertical="bottom"/>
    </xf>
    <xf borderId="0" fillId="0" fontId="44" numFmtId="0" xfId="0" applyAlignment="1" applyFont="1">
      <alignment vertical="bottom"/>
    </xf>
    <xf borderId="0" fillId="0" fontId="45" numFmtId="177" xfId="0" applyAlignment="1" applyFont="1" applyNumberFormat="1">
      <alignment vertical="bottom"/>
    </xf>
    <xf borderId="0" fillId="0" fontId="45" numFmtId="0" xfId="0" applyAlignment="1" applyFont="1">
      <alignment vertical="bottom"/>
    </xf>
    <xf borderId="0" fillId="0" fontId="46" numFmtId="164" xfId="0" applyAlignment="1" applyFont="1" applyNumberFormat="1">
      <alignment horizontal="left" vertical="bottom"/>
    </xf>
    <xf borderId="0" fillId="0" fontId="8" numFmtId="164" xfId="0" applyAlignment="1" applyFont="1" applyNumberFormat="1">
      <alignment horizontal="center" vertical="bottom"/>
    </xf>
    <xf borderId="32" fillId="0" fontId="8" numFmtId="164" xfId="0" applyAlignment="1" applyBorder="1" applyFont="1" applyNumberFormat="1">
      <alignment horizontal="center" shrinkToFit="0" vertical="center" wrapText="1"/>
    </xf>
    <xf borderId="0" fillId="0" fontId="47" numFmtId="164" xfId="0" applyAlignment="1" applyFont="1" applyNumberFormat="1">
      <alignment horizontal="center" vertical="bottom"/>
    </xf>
    <xf borderId="38" fillId="0" fontId="8" numFmtId="164" xfId="0" applyAlignment="1" applyBorder="1" applyFont="1" applyNumberFormat="1">
      <alignment horizontal="center" shrinkToFit="0" vertical="bottom" wrapText="1"/>
    </xf>
    <xf borderId="38" fillId="0" fontId="47" numFmtId="164" xfId="0" applyAlignment="1" applyBorder="1" applyFont="1" applyNumberFormat="1">
      <alignment horizontal="center" shrinkToFit="0" vertical="center" wrapText="1"/>
    </xf>
    <xf borderId="39" fillId="0" fontId="8" numFmtId="164" xfId="0" applyAlignment="1" applyBorder="1" applyFont="1" applyNumberFormat="1">
      <alignment horizontal="center" vertical="top"/>
    </xf>
    <xf borderId="0" fillId="0" fontId="47" numFmtId="182" xfId="0" applyAlignment="1" applyFont="1" applyNumberFormat="1">
      <alignment horizontal="center" vertical="bottom"/>
    </xf>
    <xf borderId="0" fillId="0" fontId="8" numFmtId="183" xfId="0" applyAlignment="1" applyFont="1" applyNumberFormat="1">
      <alignment horizontal="center" vertical="bottom"/>
    </xf>
    <xf borderId="0" fillId="0" fontId="47" numFmtId="184" xfId="0" applyAlignment="1" applyFont="1" applyNumberFormat="1">
      <alignment horizontal="center" vertical="bottom"/>
    </xf>
    <xf borderId="0" fillId="0" fontId="8" numFmtId="185" xfId="0" applyAlignment="1" applyFont="1" applyNumberFormat="1">
      <alignment vertical="top"/>
    </xf>
    <xf borderId="0" fillId="0" fontId="8" numFmtId="186" xfId="0" applyAlignment="1" applyFont="1" applyNumberFormat="1">
      <alignment vertical="top"/>
    </xf>
  </cellXfs>
  <cellStyles count="1">
    <cellStyle xfId="0" name="Normal" builtinId="0"/>
  </cellStyles>
  <dxfs count="3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9CCFF"/>
          <bgColor rgb="FF99CCFF"/>
        </patternFill>
      </fill>
      <border/>
    </dxf>
    <dxf>
      <font/>
      <fill>
        <patternFill patternType="solid">
          <fgColor rgb="FFFFCC99"/>
          <bgColor rgb="FFFFCC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externalLink" Target="externalLinks/externalLink6.xml"/><Relationship Id="rId22" Type="http://schemas.openxmlformats.org/officeDocument/2006/relationships/externalLink" Target="externalLinks/externalLink8.xml"/><Relationship Id="rId2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11.xml"/><Relationship Id="rId28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externalLink" Target="externalLinks/externalLink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customschemas.google.com/relationships/workbookmetadata" Target="metadata"/><Relationship Id="rId30" Type="http://schemas.openxmlformats.org/officeDocument/2006/relationships/externalLink" Target="externalLinks/externalLink1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externalLink" Target="externalLinks/externalLink1.xml"/><Relationship Id="rId14" Type="http://schemas.openxmlformats.org/officeDocument/2006/relationships/worksheet" Target="worksheets/sheet11.xml"/><Relationship Id="rId17" Type="http://schemas.openxmlformats.org/officeDocument/2006/relationships/externalLink" Target="externalLinks/externalLink3.xml"/><Relationship Id="rId16" Type="http://schemas.openxmlformats.org/officeDocument/2006/relationships/externalLink" Target="externalLinks/externalLink2.xml"/><Relationship Id="rId19" Type="http://schemas.openxmlformats.org/officeDocument/2006/relationships/externalLink" Target="externalLinks/externalLink5.xml"/><Relationship Id="rId18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E:\CAntin\Casino\Model\old\Cibamodel22-9-00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Toros\Departmanlar\netbul\den\CPI2010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share\public-files$\Users\User\AppData\Roaming\Microsoft\Excel\Management%20Fees%20to%20Tao.xls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Z:\Presentations\Santha\1084016817704766\3kld0492.xls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V:\May%2004\Shift%20II\08%20May%2004\4eld0107_4_188818\Source\luggage\4cld0025.xls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Z:\Documentum\checkout\1044605252805641\3ald0451.xls" TargetMode="External"/></Relationships>
</file>

<file path=xl/externalLinks/_rels/externalLink7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share\public-files$\HK%20Ruokatalo.xls" TargetMode="External"/></Relationships>
</file>

<file path=xl/externalLinks/_rels/externalLink8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G:\HK%20Ruokatalo.xls" TargetMode="External"/></Relationships>
</file>

<file path=xl/externalLinks/_rels/externalLink9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share\public-files$\Old%20City%20Developlment%20LLC_Group\HK%20Ruokatalo.xls" TargetMode="External"/></Relationships>
</file>

<file path=xl/externalLinks/_rels/externalLink10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N:\1Analys\ASPO\1Official\aspo.xls" TargetMode="External"/></Relationships>
</file>

<file path=xl/externalLinks/_rels/externalLink1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192.168.1.201\public\Amiran\Finance%20Dep\Reports\Operational%20Report\January\January%20BVA.xls" TargetMode="External"/></Relationships>
</file>

<file path=xl/externalLinks/_rels/externalLink1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I:\Givi\BCI\Balances\31%20Dec%202004\Documents%20and%20Settings\Administrator\Desktop\desctop\Givi\BCI\Balances\GPIH%20Finance\Financial%20Documents\Pension\Reports\Pension%20Report%202004-Monthly.xls" TargetMode="External"/></Relationships>
</file>

<file path=xl/externalLinks/_rels/externalLink13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\\share\public-files$\Users\tako.kvernadze\AppData\Local\Microsoft\Windows\Temporary%20Internet%20Files\Content.Outlook\VRV9F4ZO\Oils%20Bloomberg%20update.xls" TargetMode="External"/></Relationships>
</file>

<file path=xl/externalLinks/_rels/externalLink14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P:\CB\CB%20analytical%20Team\Projects%20Data\Keti's%20Team\Bolero%20&amp;%20Company%20(BOLERO)%20-%20404431726\2020.07.%20-%20Project\Bolero%20Group%20Fins%20-%202020.07%20-%20V2.xlsx" TargetMode="External"/></Relationships>
</file>

<file path=xl/externalLinks/_rels/externalLink15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E:\Documents%20and%20Settings\zibrahimov\Desktop\Report2005_GEORGIA_Final.xls" TargetMode="External"/></Relationships>
</file>

<file path=xl/externalLinks/_rels/externalLink16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lakhaladze\Desktop\Projects\MN%20Chemical\2021.Q1%20-%20Monitoring\05.%20Loans\Sulfeco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nputs"/>
      <sheetName val="Assum"/>
      <sheetName val="IS"/>
      <sheetName val="BSCF"/>
      <sheetName val="Debt Cap"/>
      <sheetName val="Sens"/>
      <sheetName val="S&amp;P Analysis"/>
      <sheetName val="S&amp;P Input Page"/>
      <sheetName val="DCF"/>
      <sheetName val="WACC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ABLO-1"/>
      <sheetName val="TABLO-2"/>
      <sheetName val="TABLO-3"/>
      <sheetName val="TABLO-4"/>
      <sheetName val="TABLO-5"/>
      <sheetName val="GRAFET"/>
      <sheetName val="TABLO_3"/>
      <sheetName val="TOTAL"/>
      <sheetName val="ID"/>
      <sheetName val="Data"/>
      <sheetName val="MİZAN (2)"/>
      <sheetName val="gerçekleşen 2010"/>
      <sheetName val="total receipt"/>
      <sheetName val="önyüz"/>
      <sheetName val="FYANTA"/>
      <sheetName val="MainPLByMonths"/>
      <sheetName val="CPI2010"/>
      <sheetName val="ORJ CAPEX LIST"/>
      <sheetName val="ANIMATION"/>
      <sheetName val="F&amp;B SERVICE"/>
      <sheetName val="SALES"/>
      <sheetName val="HOUSEKEEPING"/>
      <sheetName val="HR"/>
      <sheetName val="IT"/>
      <sheetName val="KITCHEN"/>
      <sheetName val="LANDSCAPE"/>
      <sheetName val="SECURITY"/>
      <sheetName val="TECHNIC"/>
      <sheetName val="GR"/>
      <sheetName val="INVOICE &amp; PAYMENT LIST"/>
      <sheetName val="CAPEX OZEL TEMMUZ SONU"/>
      <sheetName val="EK CAPEX MUTFAK"/>
      <sheetName val="Üniforma_Diğer"/>
      <sheetName val="MİZAN 12 2011"/>
      <sheetName val="ÖN butçe"/>
      <sheetName val="Main"/>
      <sheetName val="ıcmal"/>
      <sheetName val="�ny�z"/>
      <sheetName val="BLNC KNSLD"/>
      <sheetName val="Legend"/>
      <sheetName val="Recruitment Status"/>
      <sheetName val="FINE HO"/>
      <sheetName val="DTOWN"/>
      <sheetName val="SUNGATE"/>
      <sheetName val="TOVA"/>
      <sheetName val="BODRUM"/>
      <sheetName val="LARES"/>
      <sheetName val="BELEK"/>
      <sheetName val="KONYA"/>
      <sheetName val="PERA"/>
      <sheetName val="BU HAFTA FIILI&amp;TAHMINI ODM.FARK"/>
      <sheetName val="120.01"/>
      <sheetName val="Loans out"/>
      <sheetName val="BUD1997"/>
      <sheetName val="CİRO PAYI"/>
      <sheetName val="tefe"/>
      <sheetName val="TEKIROVA 05"/>
      <sheetName val="MAHSUP2A"/>
      <sheetName val="MAHSUP2B"/>
      <sheetName val="193 HS"/>
      <sheetName val="total disbursement"/>
      <sheetName val="BAGIS"/>
      <sheetName val="180"/>
      <sheetName val="BDR KML"/>
      <sheetName val="ELY KBR"/>
      <sheetName val="OPERATING BUDGET"/>
      <sheetName val="FOOD ( Euro)"/>
      <sheetName val="SUMMARY"/>
      <sheetName val="KONAKLAMA GELIRI "/>
      <sheetName val="SERVİ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Fees"/>
      <sheetName val="Management Fees to Tao"/>
    </sheetNames>
    <definedNames>
      <definedName refersTo="#REF!" name="__ag1"/>
      <definedName refersTo="#REF!" name="__x1"/>
      <definedName refersTo="#REF!" name="aaaaaa"/>
      <definedName refersTo="#REF!" name="ag"/>
      <definedName refersTo="#REF!" name="asfafq"/>
      <definedName refersTo="#REF!" name="avaaaaav"/>
      <definedName refersTo="#REF!" name="ChangeRange"/>
      <definedName name="Combined."/>
      <definedName name="Combined.01.10"/>
      <definedName refersTo="#REF!" name="ContentsHelp"/>
      <definedName refersTo="#REF!" name="CreateTable"/>
      <definedName refersTo="#REF!" name="DeleteRange"/>
      <definedName refersTo="#REF!" name="DeleteTable"/>
      <definedName refersTo="#REF!" name="fasdf"/>
      <definedName refersTo="#REF!" name="MerrillPrintIt"/>
      <definedName refersTo="#REF!" name="NewRange"/>
      <definedName refersTo="#REF!" name="q"/>
      <definedName refersTo="#REF!" name="qgq"/>
      <definedName refersTo="#REF!" name="RedefinePrintTableRange"/>
      <definedName refersTo="#REF!" name="sfdffff"/>
      <definedName refersTo="#REF!" name="shshryhasyhj"/>
      <definedName refersTo="#REF!" name="shss"/>
      <definedName refersTo="#REF!" name="siva"/>
      <definedName refersTo="#REF!" name="ssy"/>
      <definedName refersTo="#REF!" name="vaaaaaavavv"/>
      <definedName refersTo="#REF!" name="wergqerrgqwergr"/>
      <definedName refersTo="#REF!" name="werqerrgqwerger"/>
      <definedName refersTo="#REF!" name="xfhs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ECTION 1"/>
      <sheetName val="1Hedge funds"/>
      <sheetName val="2Hedge funds"/>
      <sheetName val="1Equity market "/>
      <sheetName val="1Successful "/>
      <sheetName val="2 Successful"/>
      <sheetName val="3  Successful "/>
      <sheetName val="4 Successful"/>
      <sheetName val="1FT next major"/>
      <sheetName val="SECTION 2"/>
      <sheetName val="1Volatile"/>
      <sheetName val="1The risks "/>
      <sheetName val="2The risks "/>
      <sheetName val="3The risks"/>
      <sheetName val="1The risks acce"/>
      <sheetName val="2The risks acce"/>
      <sheetName val="1Professional"/>
      <sheetName val="SECTION 3 TAB A"/>
      <sheetName val="1Key parameters"/>
      <sheetName val="2Key parameters"/>
      <sheetName val="1KPN"/>
      <sheetName val="2KPN"/>
      <sheetName val="1Euro telecoms "/>
      <sheetName val="2Euro telecoms"/>
      <sheetName val="3Euro telecoms"/>
      <sheetName val="SECTION 3 TAB B"/>
      <sheetName val="AB"/>
      <sheetName val="AC"/>
      <sheetName val="1TPG equity sto"/>
      <sheetName val="2TPG equity sto"/>
      <sheetName val="1Performance "/>
      <sheetName val="2Performance"/>
      <sheetName val="SECTION 4"/>
      <sheetName val="1A perfect    "/>
      <sheetName val="2A perfect "/>
      <sheetName val="3 A perfect "/>
      <sheetName val="DELETIONS"/>
      <sheetName val="Eur 127m accele"/>
      <sheetName val="1Leading trader"/>
      <sheetName val="2Leading trader"/>
      <sheetName val="3Leading trader"/>
      <sheetName val="4Leading trader"/>
      <sheetName val="5Leading trader"/>
      <sheetName val="6Leading trader"/>
      <sheetName val="Eur1.8 million"/>
      <sheetName val="AU"/>
      <sheetName val="2The risks (del"/>
      <sheetName val="1Mediaset"/>
      <sheetName val="1DB success"/>
      <sheetName val="1Volatile (2)"/>
      <sheetName val="4Review of mark"/>
      <sheetName val="1A perfect"/>
      <sheetName val="1Current"/>
      <sheetName val="3Current"/>
      <sheetName val="3 Successful "/>
      <sheetName val="1Newsflow"/>
      <sheetName val="2Performance (2"/>
      <sheetName val="1Market percept"/>
      <sheetName val="2Market percept"/>
      <sheetName val="3Market percept"/>
      <sheetName val="4Market percept"/>
      <sheetName val="1MultipleValuat"/>
      <sheetName val="2MultipleValuat"/>
      <sheetName val="1Privatisation"/>
      <sheetName val="2Privatisation"/>
      <sheetName val="3The risks_D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E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E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E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4"/>
      <sheetName val="EuroFigge"/>
      <sheetName val="Figge"/>
      <sheetName val="Div. Preview"/>
      <sheetName val="Q Preview"/>
      <sheetName val="Sheet1"/>
      <sheetName val="divEBITchart"/>
      <sheetName val="divsaleschart"/>
      <sheetName val="Div. tables"/>
      <sheetName val="Sheet2"/>
      <sheetName val="Sheet3"/>
      <sheetName val="interim upd"/>
      <sheetName val="geograph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AES Telasi"/>
      <sheetName val="Admin"/>
      <sheetName val="North"/>
      <sheetName val="East"/>
      <sheetName val="South"/>
      <sheetName val="West"/>
      <sheetName val="PD"/>
      <sheetName val="Power Ratios"/>
      <sheetName val="Gen Data"/>
      <sheetName val="Actual"/>
      <sheetName val="Budget"/>
      <sheetName val="Cash Out"/>
      <sheetName val="Cash In"/>
      <sheetName val="Bud Actu PW"/>
      <sheetName val="Splitting Of Acc"/>
      <sheetName val="budjet"/>
      <sheetName val="Statistics by Countries"/>
      <sheetName val="არ წაშალოთ"/>
      <sheetName val="Source"/>
      <sheetName val="FS_97"/>
      <sheetName val="список статей"/>
      <sheetName val="Sheet2"/>
      <sheetName val="ანალიზი"/>
      <sheetName val="1999-veca"/>
      <sheetName val="11.2"/>
      <sheetName val="НСИ"/>
      <sheetName val="Справочник"/>
      <sheetName val="Рабочий"/>
      <sheetName val="DATA"/>
      <sheetName val="Financials"/>
      <sheetName val="CashFlow"/>
      <sheetName val="Projection"/>
      <sheetName val="Loans"/>
      <sheetName val="VAT"/>
      <sheetName val="პროექტების ფორმა"/>
      <sheetName val="RS"/>
      <sheetName val="ამონაწერები"/>
      <sheetName val="CRIF"/>
      <sheetName val="კითხვები ბალანსის მუხლებზე"/>
      <sheetName val="იჯარების ფორმა"/>
      <sheetName val="T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</sheetDataSet>
  </externalBook>
</externalLink>
</file>

<file path=xl/externalLinks/externalLink1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 Sheet old"/>
      <sheetName val="Fund Members "/>
      <sheetName val="AUM"/>
      <sheetName val="Report"/>
      <sheetName val="Data for 2004"/>
      <sheetName val="Sheet1"/>
      <sheetName val="Appl (2)"/>
      <sheetName val="K-20"/>
      <sheetName val="Pension Report 2004-Monthly"/>
      <sheetName val="Data_Sheet_old"/>
      <sheetName val="Fund_Members_"/>
      <sheetName val="Data_for_2004"/>
      <sheetName val="Data_Sheet_old1"/>
      <sheetName val="Fund_Members_1"/>
      <sheetName val="Data_for_20041"/>
      <sheetName val="Appl_(2)"/>
      <sheetName val="Pension_Report_2004-Monthly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1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1999-2000 DATA"/>
      <sheetName val="Summary"/>
      <sheetName val="Bloomberg update"/>
      <sheetName val="X-rates"/>
      <sheetName val="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Forecast Sales"/>
      <sheetName val="Summary"/>
      <sheetName val="FinStat"/>
      <sheetName val="Sales Stat"/>
      <sheetName val="Forecast- Calc"/>
      <sheetName val="Vintage and Inv 2019"/>
      <sheetName val="Elimination"/>
      <sheetName val="State Project"/>
      <sheetName val="Loans"/>
      <sheetName val="Russia Project"/>
      <sheetName val="Fins - Bolero"/>
      <sheetName val="Bolero - TB"/>
      <sheetName val="Fins - GVMT"/>
      <sheetName val="Fins - Gruz"/>
      <sheetName val="AR &amp; AP 03.20"/>
      <sheetName val="AR &amp; AP 12.19"/>
      <sheetName val="GVMT - TB"/>
      <sheetName val="Inv. &amp; Vintage"/>
      <sheetName val="Gruz - TB"/>
      <sheetName val="VAT &amp; RS"/>
      <sheetName val="Mapp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Account balances"/>
      <sheetName val="accounts transfer IFRS"/>
      <sheetName val="2curr_risk"/>
      <sheetName val="3cashfl.risk"/>
      <sheetName val="3a_liqu.risk"/>
      <sheetName val="4fairvalue"/>
      <sheetName val="15finass"/>
      <sheetName val="16derivat"/>
      <sheetName val="17custloans"/>
      <sheetName val="26debtsec"/>
      <sheetName val="28dept"/>
      <sheetName val="29def_tax"/>
      <sheetName val="30conting"/>
      <sheetName val="32cash"/>
      <sheetName val="Statistical datas"/>
      <sheetName val="accpol"/>
      <sheetName val="captrans"/>
      <sheetName val="accrtrans"/>
      <sheetName val="21fx_ass"/>
      <sheetName val="Struktur"/>
      <sheetName val="Capital transactions"/>
      <sheetName val="IC-account balan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ulfeco Schedule"/>
      <sheetName val="Macro1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6600"/>
    <pageSetUpPr/>
  </sheetPr>
  <sheetViews>
    <sheetView workbookViewId="0"/>
  </sheetViews>
  <sheetFormatPr customHeight="1" defaultColWidth="14.43" defaultRowHeight="15.0" outlineLevelCol="1" outlineLevelRow="1"/>
  <cols>
    <col customWidth="1" min="1" max="1" width="3.86"/>
    <col customWidth="1" min="2" max="2" width="13.57" outlineLevel="1"/>
    <col customWidth="1" min="3" max="3" width="0.86" outlineLevel="1"/>
    <col customWidth="1" min="4" max="4" width="35.57" outlineLevel="1"/>
    <col customWidth="1" min="5" max="5" width="13.57" outlineLevel="1"/>
    <col customWidth="1" min="6" max="9" width="13.14" outlineLevel="1"/>
    <col customWidth="1" min="10" max="10" width="5.86" outlineLevel="1"/>
    <col customWidth="1" min="11" max="11" width="38.14"/>
    <col customWidth="1" min="12" max="13" width="12.14"/>
    <col customWidth="1" min="14" max="14" width="9.14"/>
    <col customWidth="1" min="15" max="16" width="14.57"/>
    <col customWidth="1" min="17" max="18" width="12.14"/>
    <col customWidth="1" min="19" max="19" width="11.0"/>
    <col customWidth="1" min="20" max="26" width="8.86"/>
  </cols>
  <sheetData>
    <row r="1" ht="13.5" customHeight="1">
      <c r="A1" s="1"/>
      <c r="B1" s="2"/>
      <c r="C1" s="2"/>
      <c r="D1" s="2"/>
      <c r="E1" s="3"/>
      <c r="F1" s="3"/>
      <c r="G1" s="3"/>
      <c r="H1" s="3"/>
      <c r="I1" s="1"/>
      <c r="J1" s="1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5" t="s">
        <v>0</v>
      </c>
      <c r="C2" s="6"/>
      <c r="D2" s="7" t="s">
        <v>1</v>
      </c>
      <c r="E2" s="8" t="s">
        <v>2</v>
      </c>
      <c r="F2" s="8" t="s">
        <v>3</v>
      </c>
      <c r="G2" s="8" t="s">
        <v>4</v>
      </c>
      <c r="H2" s="9" t="s">
        <v>5</v>
      </c>
      <c r="I2" s="9" t="s">
        <v>6</v>
      </c>
      <c r="J2" s="1"/>
      <c r="K2" s="10" t="s">
        <v>7</v>
      </c>
      <c r="L2" s="11" t="s">
        <v>8</v>
      </c>
      <c r="M2" s="12" t="s">
        <v>9</v>
      </c>
      <c r="N2" s="12" t="s">
        <v>2</v>
      </c>
      <c r="O2" s="12" t="s">
        <v>3</v>
      </c>
      <c r="P2" s="12" t="s">
        <v>4</v>
      </c>
      <c r="Q2" s="13" t="s">
        <v>5</v>
      </c>
      <c r="R2" s="13" t="s">
        <v>6</v>
      </c>
      <c r="T2" s="1"/>
      <c r="U2" s="1"/>
      <c r="V2" s="1"/>
      <c r="W2" s="1"/>
      <c r="X2" s="1"/>
      <c r="Y2" s="1"/>
      <c r="Z2" s="1"/>
    </row>
    <row r="3" ht="13.5" customHeight="1">
      <c r="A3" s="1"/>
      <c r="B3" s="14"/>
      <c r="C3" s="6"/>
      <c r="D3" s="15" t="s">
        <v>10</v>
      </c>
      <c r="E3" s="16"/>
      <c r="F3" s="16"/>
      <c r="G3" s="16"/>
      <c r="H3" s="16"/>
      <c r="I3" s="16"/>
      <c r="J3" s="1"/>
      <c r="K3" s="17"/>
      <c r="L3" s="18" t="s">
        <v>11</v>
      </c>
      <c r="M3" s="19" t="s">
        <v>11</v>
      </c>
      <c r="N3" s="19" t="s">
        <v>11</v>
      </c>
      <c r="O3" s="19" t="s">
        <v>11</v>
      </c>
      <c r="P3" s="19" t="s">
        <v>11</v>
      </c>
      <c r="Q3" s="19" t="s">
        <v>12</v>
      </c>
      <c r="R3" s="19" t="s">
        <v>12</v>
      </c>
      <c r="T3" s="1"/>
      <c r="U3" s="1"/>
      <c r="V3" s="1"/>
      <c r="W3" s="1"/>
      <c r="X3" s="1"/>
      <c r="Y3" s="1"/>
      <c r="Z3" s="1"/>
    </row>
    <row r="4" ht="13.5" customHeight="1">
      <c r="A4" s="1"/>
      <c r="B4" s="14"/>
      <c r="C4" s="6"/>
      <c r="D4" s="15" t="s">
        <v>13</v>
      </c>
      <c r="E4" s="16"/>
      <c r="F4" s="16"/>
      <c r="G4" s="16"/>
      <c r="H4" s="16"/>
      <c r="I4" s="16"/>
      <c r="J4" s="1"/>
      <c r="K4" s="20" t="s">
        <v>10</v>
      </c>
      <c r="L4" s="16"/>
      <c r="M4" s="16"/>
      <c r="N4" s="16"/>
      <c r="O4" s="16"/>
      <c r="P4" s="16"/>
      <c r="Q4" s="16"/>
      <c r="R4" s="16"/>
      <c r="T4" s="1"/>
      <c r="U4" s="1"/>
      <c r="V4" s="1"/>
      <c r="W4" s="1"/>
      <c r="X4" s="1"/>
      <c r="Y4" s="1"/>
      <c r="Z4" s="1"/>
    </row>
    <row r="5" ht="13.5" customHeight="1">
      <c r="A5" s="1"/>
      <c r="B5" s="14"/>
      <c r="C5" s="6"/>
      <c r="D5" s="21" t="s">
        <v>14</v>
      </c>
      <c r="E5" s="22"/>
      <c r="F5" s="22"/>
      <c r="G5" s="22"/>
      <c r="H5" s="22"/>
      <c r="I5" s="22"/>
      <c r="J5" s="1"/>
      <c r="K5" s="1" t="s">
        <v>15</v>
      </c>
      <c r="L5" s="23"/>
      <c r="M5" s="24"/>
      <c r="N5" s="24"/>
      <c r="O5" s="24"/>
      <c r="P5" s="24"/>
      <c r="Q5" s="24"/>
      <c r="R5" s="24"/>
      <c r="T5" s="1"/>
      <c r="U5" s="1"/>
      <c r="V5" s="1"/>
      <c r="W5" s="1"/>
      <c r="X5" s="1"/>
      <c r="Y5" s="1"/>
      <c r="Z5" s="1"/>
    </row>
    <row r="6" ht="13.5" customHeight="1">
      <c r="A6" s="1"/>
      <c r="B6" s="14"/>
      <c r="C6" s="6"/>
      <c r="D6" s="15" t="s">
        <v>16</v>
      </c>
      <c r="E6" s="25"/>
      <c r="F6" s="25"/>
      <c r="G6" s="25"/>
      <c r="H6" s="25"/>
      <c r="I6" s="25"/>
      <c r="J6" s="1"/>
      <c r="K6" s="1" t="s">
        <v>17</v>
      </c>
      <c r="L6" s="26"/>
      <c r="M6" s="16"/>
      <c r="N6" s="16"/>
      <c r="O6" s="16"/>
      <c r="P6" s="16"/>
      <c r="Q6" s="16"/>
      <c r="R6" s="16"/>
      <c r="T6" s="1"/>
      <c r="U6" s="1"/>
      <c r="V6" s="1"/>
      <c r="W6" s="1"/>
      <c r="X6" s="1"/>
      <c r="Y6" s="1"/>
      <c r="Z6" s="1"/>
    </row>
    <row r="7" ht="13.5" customHeight="1">
      <c r="A7" s="1"/>
      <c r="B7" s="14"/>
      <c r="C7" s="6"/>
      <c r="D7" s="15" t="s">
        <v>18</v>
      </c>
      <c r="E7" s="16"/>
      <c r="F7" s="16"/>
      <c r="G7" s="16"/>
      <c r="H7" s="16"/>
      <c r="I7" s="16"/>
      <c r="J7" s="1"/>
      <c r="K7" s="1" t="s">
        <v>19</v>
      </c>
      <c r="L7" s="27"/>
      <c r="M7" s="25"/>
      <c r="N7" s="25"/>
      <c r="O7" s="25"/>
      <c r="P7" s="25"/>
      <c r="Q7" s="25"/>
      <c r="R7" s="25"/>
      <c r="T7" s="1"/>
      <c r="U7" s="1"/>
      <c r="V7" s="1"/>
      <c r="W7" s="1"/>
      <c r="X7" s="1"/>
      <c r="Y7" s="1"/>
      <c r="Z7" s="1"/>
    </row>
    <row r="8" ht="13.5" customHeight="1">
      <c r="A8" s="1"/>
      <c r="B8" s="14"/>
      <c r="C8" s="6"/>
      <c r="D8" s="15" t="s">
        <v>20</v>
      </c>
      <c r="E8" s="16"/>
      <c r="F8" s="16"/>
      <c r="G8" s="16"/>
      <c r="H8" s="16"/>
      <c r="I8" s="16"/>
      <c r="J8" s="1"/>
      <c r="K8" s="1" t="s">
        <v>21</v>
      </c>
      <c r="L8" s="26"/>
      <c r="M8" s="16"/>
      <c r="N8" s="16"/>
      <c r="O8" s="16"/>
      <c r="P8" s="16"/>
      <c r="Q8" s="16"/>
      <c r="R8" s="16"/>
      <c r="T8" s="1"/>
      <c r="U8" s="1"/>
      <c r="V8" s="1"/>
      <c r="W8" s="1"/>
      <c r="X8" s="1"/>
      <c r="Y8" s="1"/>
      <c r="Z8" s="1"/>
    </row>
    <row r="9" ht="13.5" customHeight="1">
      <c r="A9" s="1"/>
      <c r="B9" s="14"/>
      <c r="C9" s="6"/>
      <c r="D9" s="15" t="s">
        <v>22</v>
      </c>
      <c r="E9" s="16"/>
      <c r="F9" s="16"/>
      <c r="G9" s="16"/>
      <c r="H9" s="16"/>
      <c r="I9" s="16"/>
      <c r="J9" s="1"/>
      <c r="K9" s="20" t="s">
        <v>23</v>
      </c>
      <c r="L9" s="26"/>
      <c r="M9" s="16"/>
      <c r="N9" s="16"/>
      <c r="O9" s="16"/>
      <c r="P9" s="16"/>
      <c r="Q9" s="16"/>
      <c r="R9" s="16"/>
      <c r="T9" s="1"/>
      <c r="U9" s="1"/>
      <c r="V9" s="1"/>
      <c r="W9" s="1"/>
      <c r="X9" s="1"/>
      <c r="Y9" s="1"/>
      <c r="Z9" s="1"/>
    </row>
    <row r="10" ht="13.5" customHeight="1">
      <c r="A10" s="1"/>
      <c r="B10" s="14"/>
      <c r="C10" s="6"/>
      <c r="D10" s="15" t="s">
        <v>24</v>
      </c>
      <c r="E10" s="16"/>
      <c r="F10" s="16"/>
      <c r="G10" s="16"/>
      <c r="H10" s="16"/>
      <c r="I10" s="16"/>
      <c r="J10" s="1"/>
      <c r="K10" s="28" t="s">
        <v>25</v>
      </c>
      <c r="L10" s="29"/>
      <c r="M10" s="30"/>
      <c r="N10" s="30"/>
      <c r="O10" s="30"/>
      <c r="P10" s="30"/>
      <c r="Q10" s="30"/>
      <c r="R10" s="30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4"/>
      <c r="C11" s="6"/>
      <c r="D11" s="8" t="s">
        <v>17</v>
      </c>
      <c r="E11" s="31"/>
      <c r="F11" s="31"/>
      <c r="G11" s="31"/>
      <c r="H11" s="32"/>
      <c r="I11" s="32"/>
      <c r="J11" s="33"/>
      <c r="K11" s="34" t="s">
        <v>26</v>
      </c>
      <c r="L11" s="35"/>
      <c r="M11" s="36"/>
      <c r="N11" s="36"/>
      <c r="O11" s="36"/>
      <c r="P11" s="36"/>
      <c r="Q11" s="36"/>
      <c r="R11" s="36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4"/>
      <c r="C12" s="6"/>
      <c r="D12" s="15" t="s">
        <v>27</v>
      </c>
      <c r="E12" s="25"/>
      <c r="F12" s="25"/>
      <c r="G12" s="25"/>
      <c r="H12" s="25"/>
      <c r="I12" s="25"/>
      <c r="J12" s="1"/>
      <c r="K12" s="34" t="s">
        <v>28</v>
      </c>
      <c r="L12" s="35"/>
      <c r="M12" s="36"/>
      <c r="N12" s="36"/>
      <c r="O12" s="36"/>
      <c r="P12" s="36"/>
      <c r="Q12" s="36"/>
      <c r="R12" s="36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4"/>
      <c r="C13" s="6"/>
      <c r="D13" s="15" t="s">
        <v>29</v>
      </c>
      <c r="E13" s="16"/>
      <c r="F13" s="16"/>
      <c r="G13" s="16"/>
      <c r="H13" s="16"/>
      <c r="I13" s="16"/>
      <c r="J13" s="1"/>
      <c r="K13" s="1" t="s">
        <v>30</v>
      </c>
      <c r="L13" s="26"/>
      <c r="M13" s="16"/>
      <c r="N13" s="16"/>
      <c r="O13" s="16"/>
      <c r="P13" s="16"/>
      <c r="Q13" s="16"/>
      <c r="R13" s="16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4"/>
      <c r="C14" s="6"/>
      <c r="D14" s="15" t="s">
        <v>31</v>
      </c>
      <c r="E14" s="16"/>
      <c r="F14" s="16"/>
      <c r="G14" s="16"/>
      <c r="H14" s="16"/>
      <c r="I14" s="16"/>
      <c r="J14" s="1"/>
      <c r="K14" s="37" t="s">
        <v>32</v>
      </c>
      <c r="L14" s="38"/>
      <c r="M14" s="39"/>
      <c r="N14" s="39"/>
      <c r="O14" s="39"/>
      <c r="P14" s="39"/>
      <c r="Q14" s="39"/>
      <c r="R14" s="39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4"/>
      <c r="C15" s="6"/>
      <c r="D15" s="15" t="s">
        <v>33</v>
      </c>
      <c r="E15" s="16"/>
      <c r="F15" s="16"/>
      <c r="G15" s="16"/>
      <c r="H15" s="16"/>
      <c r="I15" s="16"/>
      <c r="J15" s="1"/>
      <c r="K15" s="40" t="s">
        <v>34</v>
      </c>
      <c r="L15" s="41"/>
      <c r="M15" s="42"/>
      <c r="N15" s="42"/>
      <c r="O15" s="42"/>
      <c r="P15" s="42"/>
      <c r="Q15" s="42"/>
      <c r="R15" s="42"/>
      <c r="T15" s="43"/>
      <c r="U15" s="1"/>
      <c r="V15" s="1"/>
      <c r="W15" s="1"/>
      <c r="X15" s="1"/>
      <c r="Y15" s="1"/>
      <c r="Z15" s="1"/>
    </row>
    <row r="16" ht="13.5" customHeight="1">
      <c r="A16" s="1"/>
      <c r="B16" s="44"/>
      <c r="C16" s="6"/>
      <c r="D16" s="8" t="s">
        <v>35</v>
      </c>
      <c r="E16" s="31"/>
      <c r="F16" s="31"/>
      <c r="G16" s="31"/>
      <c r="H16" s="32"/>
      <c r="I16" s="32"/>
      <c r="J16" s="45"/>
      <c r="K16" s="40" t="s">
        <v>36</v>
      </c>
      <c r="L16" s="41"/>
      <c r="M16" s="42"/>
      <c r="N16" s="42"/>
      <c r="O16" s="42"/>
      <c r="P16" s="42"/>
      <c r="Q16" s="42"/>
      <c r="R16" s="42"/>
      <c r="T16" s="43"/>
      <c r="U16" s="1"/>
      <c r="V16" s="1"/>
      <c r="W16" s="1"/>
      <c r="X16" s="1"/>
      <c r="Y16" s="1"/>
      <c r="Z16" s="1"/>
    </row>
    <row r="17" ht="13.5" customHeight="1">
      <c r="A17" s="1"/>
      <c r="B17" s="46"/>
      <c r="C17" s="1"/>
      <c r="D17" s="15" t="s">
        <v>23</v>
      </c>
      <c r="E17" s="16"/>
      <c r="F17" s="16"/>
      <c r="G17" s="16"/>
      <c r="H17" s="16"/>
      <c r="I17" s="16"/>
      <c r="J17" s="1"/>
      <c r="K17" s="37" t="s">
        <v>37</v>
      </c>
      <c r="L17" s="47"/>
      <c r="M17" s="48"/>
      <c r="N17" s="48"/>
      <c r="O17" s="48"/>
      <c r="P17" s="48"/>
      <c r="Q17" s="48"/>
      <c r="R17" s="48"/>
      <c r="S17" s="1"/>
      <c r="T17" s="43"/>
      <c r="U17" s="1"/>
      <c r="V17" s="1"/>
      <c r="W17" s="1"/>
      <c r="X17" s="1"/>
      <c r="Y17" s="1"/>
      <c r="Z17" s="1"/>
    </row>
    <row r="18" ht="13.5" customHeight="1">
      <c r="A18" s="1"/>
      <c r="B18" s="46"/>
      <c r="C18" s="1"/>
      <c r="D18" s="8" t="s">
        <v>38</v>
      </c>
      <c r="E18" s="31"/>
      <c r="F18" s="31"/>
      <c r="G18" s="31"/>
      <c r="H18" s="32"/>
      <c r="I18" s="32"/>
      <c r="J18" s="1"/>
      <c r="K18" s="40" t="s">
        <v>39</v>
      </c>
      <c r="L18" s="49"/>
      <c r="M18" s="50"/>
      <c r="N18" s="50"/>
      <c r="O18" s="42"/>
      <c r="P18" s="42"/>
      <c r="Q18" s="42"/>
      <c r="R18" s="42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5"/>
      <c r="E19" s="2"/>
      <c r="F19" s="2"/>
      <c r="G19" s="2"/>
      <c r="H19" s="2"/>
      <c r="I19" s="51"/>
      <c r="J19" s="1"/>
      <c r="K19" s="40" t="s">
        <v>40</v>
      </c>
      <c r="L19" s="42"/>
      <c r="M19" s="42"/>
      <c r="N19" s="42"/>
      <c r="O19" s="42"/>
      <c r="P19" s="42"/>
      <c r="Q19" s="42"/>
      <c r="R19" s="42"/>
      <c r="T19" s="1"/>
      <c r="U19" s="1"/>
      <c r="V19" s="1"/>
      <c r="W19" s="1"/>
      <c r="X19" s="1"/>
      <c r="Y19" s="1"/>
      <c r="Z19" s="1"/>
    </row>
    <row r="20" ht="13.5" customHeight="1">
      <c r="A20" s="1"/>
      <c r="B20" s="52" t="s">
        <v>41</v>
      </c>
      <c r="C20" s="6"/>
      <c r="D20" s="15" t="s">
        <v>42</v>
      </c>
      <c r="E20" s="16"/>
      <c r="F20" s="16"/>
      <c r="G20" s="16"/>
      <c r="H20" s="16"/>
      <c r="I20" s="16"/>
      <c r="J20" s="1"/>
      <c r="K20" s="1"/>
      <c r="L20" s="1"/>
      <c r="M20" s="1"/>
      <c r="N20" s="1"/>
      <c r="O20" s="1"/>
      <c r="P20" s="1"/>
      <c r="X20" s="1"/>
      <c r="Y20" s="1"/>
      <c r="Z20" s="1"/>
    </row>
    <row r="21" ht="13.5" customHeight="1">
      <c r="A21" s="1"/>
      <c r="B21" s="14"/>
      <c r="C21" s="6"/>
      <c r="D21" s="15" t="s">
        <v>43</v>
      </c>
      <c r="E21" s="16"/>
      <c r="F21" s="16"/>
      <c r="G21" s="16"/>
      <c r="H21" s="16"/>
      <c r="I21" s="16"/>
      <c r="J21" s="1"/>
      <c r="K21" s="53"/>
      <c r="L21" s="53"/>
      <c r="M21" s="53"/>
      <c r="N21" s="53"/>
      <c r="O21" s="53"/>
      <c r="P21" s="53"/>
      <c r="X21" s="1"/>
      <c r="Y21" s="1"/>
      <c r="Z21" s="1"/>
    </row>
    <row r="22" ht="13.5" customHeight="1">
      <c r="A22" s="1"/>
      <c r="B22" s="14"/>
      <c r="C22" s="6"/>
      <c r="D22" s="15" t="s">
        <v>44</v>
      </c>
      <c r="E22" s="16"/>
      <c r="F22" s="16"/>
      <c r="G22" s="16"/>
      <c r="H22" s="16"/>
      <c r="I22" s="16"/>
      <c r="J22" s="1"/>
      <c r="K22" s="1"/>
      <c r="L22" s="1"/>
      <c r="M22" s="1"/>
      <c r="N22" s="1"/>
      <c r="O22" s="1"/>
      <c r="P22" s="1"/>
      <c r="X22" s="1"/>
      <c r="Y22" s="1"/>
      <c r="Z22" s="1"/>
    </row>
    <row r="23" ht="13.5" customHeight="1">
      <c r="A23" s="1"/>
      <c r="B23" s="14"/>
      <c r="C23" s="6"/>
      <c r="D23" s="15" t="s">
        <v>45</v>
      </c>
      <c r="E23" s="16"/>
      <c r="F23" s="16"/>
      <c r="G23" s="16"/>
      <c r="H23" s="16"/>
      <c r="I23" s="16"/>
      <c r="J23" s="1"/>
      <c r="K23" s="53"/>
      <c r="L23" s="53"/>
      <c r="M23" s="53"/>
      <c r="N23" s="53"/>
      <c r="O23" s="53"/>
      <c r="P23" s="53"/>
      <c r="X23" s="1"/>
      <c r="Y23" s="1"/>
      <c r="Z23" s="1"/>
    </row>
    <row r="24" ht="13.5" customHeight="1">
      <c r="A24" s="1"/>
      <c r="B24" s="14"/>
      <c r="C24" s="6"/>
      <c r="D24" s="15" t="s">
        <v>22</v>
      </c>
      <c r="E24" s="16"/>
      <c r="F24" s="16"/>
      <c r="G24" s="16"/>
      <c r="H24" s="16"/>
      <c r="I24" s="16"/>
      <c r="J24" s="1"/>
      <c r="K24" s="54"/>
      <c r="L24" s="54"/>
      <c r="M24" s="54"/>
      <c r="N24" s="54"/>
      <c r="O24" s="54"/>
      <c r="P24" s="54"/>
      <c r="X24" s="1"/>
      <c r="Y24" s="1"/>
      <c r="Z24" s="1"/>
    </row>
    <row r="25" ht="13.5" customHeight="1">
      <c r="A25" s="1"/>
      <c r="B25" s="14"/>
      <c r="C25" s="6"/>
      <c r="D25" s="21" t="s">
        <v>46</v>
      </c>
      <c r="E25" s="22"/>
      <c r="F25" s="22"/>
      <c r="G25" s="22"/>
      <c r="H25" s="22"/>
      <c r="I25" s="22"/>
      <c r="J25" s="1"/>
      <c r="K25" s="54"/>
      <c r="L25" s="54"/>
      <c r="M25" s="54"/>
      <c r="N25" s="54"/>
      <c r="O25" s="54"/>
      <c r="P25" s="54"/>
      <c r="X25" s="1"/>
      <c r="Y25" s="1"/>
      <c r="Z25" s="1"/>
    </row>
    <row r="26" ht="13.5" customHeight="1">
      <c r="A26" s="1"/>
      <c r="B26" s="14"/>
      <c r="C26" s="6"/>
      <c r="D26" s="15" t="s">
        <v>47</v>
      </c>
      <c r="E26" s="16"/>
      <c r="F26" s="16"/>
      <c r="G26" s="16"/>
      <c r="H26" s="16"/>
      <c r="I26" s="16"/>
      <c r="J26" s="1"/>
      <c r="K26" s="54"/>
      <c r="L26" s="54"/>
      <c r="M26" s="54"/>
      <c r="N26" s="54"/>
      <c r="O26" s="54"/>
      <c r="P26" s="54"/>
      <c r="X26" s="1"/>
      <c r="Y26" s="1"/>
      <c r="Z26" s="1"/>
    </row>
    <row r="27" ht="13.5" customHeight="1">
      <c r="A27" s="1"/>
      <c r="B27" s="14"/>
      <c r="C27" s="6"/>
      <c r="D27" s="15" t="s">
        <v>48</v>
      </c>
      <c r="E27" s="16"/>
      <c r="F27" s="16"/>
      <c r="G27" s="16"/>
      <c r="H27" s="16"/>
      <c r="I27" s="16"/>
      <c r="J27" s="1"/>
      <c r="K27" s="54"/>
      <c r="L27" s="54"/>
      <c r="M27" s="54"/>
      <c r="N27" s="54"/>
      <c r="O27" s="54"/>
      <c r="P27" s="54"/>
      <c r="X27" s="1"/>
      <c r="Y27" s="1"/>
      <c r="Z27" s="1"/>
    </row>
    <row r="28" ht="13.5" customHeight="1">
      <c r="A28" s="1"/>
      <c r="B28" s="14"/>
      <c r="C28" s="6"/>
      <c r="D28" s="15" t="s">
        <v>49</v>
      </c>
      <c r="E28" s="16"/>
      <c r="F28" s="16"/>
      <c r="G28" s="16"/>
      <c r="H28" s="16"/>
      <c r="I28" s="16"/>
      <c r="J28" s="1"/>
      <c r="K28" s="54"/>
      <c r="L28" s="54"/>
      <c r="M28" s="54"/>
      <c r="N28" s="54"/>
      <c r="O28" s="54"/>
      <c r="P28" s="54"/>
      <c r="Q28" s="54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4"/>
      <c r="C29" s="6"/>
      <c r="D29" s="21" t="s">
        <v>50</v>
      </c>
      <c r="E29" s="22"/>
      <c r="F29" s="22"/>
      <c r="G29" s="22"/>
      <c r="H29" s="22"/>
      <c r="I29" s="22"/>
      <c r="J29" s="1"/>
      <c r="K29" s="54"/>
      <c r="L29" s="54"/>
      <c r="M29" s="54"/>
      <c r="N29" s="54"/>
      <c r="O29" s="54"/>
      <c r="P29" s="54"/>
      <c r="Q29" s="54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4"/>
      <c r="C30" s="6"/>
      <c r="D30" s="8" t="s">
        <v>51</v>
      </c>
      <c r="E30" s="31"/>
      <c r="F30" s="31"/>
      <c r="G30" s="31"/>
      <c r="H30" s="32"/>
      <c r="I30" s="32"/>
      <c r="J30" s="1"/>
      <c r="K30" s="54"/>
      <c r="L30" s="54"/>
      <c r="M30" s="54"/>
      <c r="N30" s="54"/>
      <c r="O30" s="54"/>
      <c r="P30" s="54"/>
      <c r="Q30" s="54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4"/>
      <c r="C31" s="6"/>
      <c r="D31" s="15" t="s">
        <v>52</v>
      </c>
      <c r="E31" s="16"/>
      <c r="F31" s="16"/>
      <c r="G31" s="16"/>
      <c r="H31" s="16"/>
      <c r="I31" s="16"/>
      <c r="J31" s="1"/>
      <c r="K31" s="54"/>
      <c r="L31" s="54"/>
      <c r="M31" s="54"/>
      <c r="N31" s="54"/>
      <c r="O31" s="54"/>
      <c r="P31" s="54"/>
      <c r="Q31" s="54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4"/>
      <c r="C32" s="6"/>
      <c r="D32" s="15" t="s">
        <v>53</v>
      </c>
      <c r="E32" s="16"/>
      <c r="F32" s="16"/>
      <c r="G32" s="16"/>
      <c r="H32" s="16"/>
      <c r="I32" s="16"/>
      <c r="J32" s="1"/>
      <c r="K32" s="54"/>
      <c r="L32" s="54"/>
      <c r="M32" s="54"/>
      <c r="N32" s="54"/>
      <c r="O32" s="54"/>
      <c r="P32" s="54"/>
      <c r="Q32" s="54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4"/>
      <c r="C33" s="6"/>
      <c r="D33" s="15" t="s">
        <v>54</v>
      </c>
      <c r="E33" s="16"/>
      <c r="F33" s="16"/>
      <c r="G33" s="16"/>
      <c r="H33" s="16"/>
      <c r="I33" s="1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4"/>
      <c r="C34" s="6"/>
      <c r="D34" s="15" t="s">
        <v>55</v>
      </c>
      <c r="E34" s="16"/>
      <c r="F34" s="16"/>
      <c r="G34" s="16"/>
      <c r="H34" s="16"/>
      <c r="I34" s="1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4"/>
      <c r="C35" s="6"/>
      <c r="D35" s="21" t="s">
        <v>56</v>
      </c>
      <c r="E35" s="22"/>
      <c r="F35" s="22"/>
      <c r="G35" s="22"/>
      <c r="H35" s="22"/>
      <c r="I35" s="2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4"/>
      <c r="C36" s="6"/>
      <c r="D36" s="21" t="s">
        <v>57</v>
      </c>
      <c r="E36" s="22"/>
      <c r="F36" s="22"/>
      <c r="G36" s="22"/>
      <c r="H36" s="22"/>
      <c r="I36" s="2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4"/>
      <c r="C37" s="6"/>
      <c r="D37" s="15"/>
      <c r="E37" s="16"/>
      <c r="F37" s="16"/>
      <c r="G37" s="16"/>
      <c r="H37" s="16"/>
      <c r="I37" s="16"/>
      <c r="J37" s="1"/>
      <c r="K37" s="1"/>
      <c r="L37" s="1"/>
      <c r="M37" s="1"/>
      <c r="N37" s="1"/>
      <c r="O37" s="55"/>
      <c r="P37" s="55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4"/>
      <c r="C38" s="6"/>
      <c r="D38" s="15" t="s">
        <v>58</v>
      </c>
      <c r="E38" s="16"/>
      <c r="F38" s="16"/>
      <c r="G38" s="16"/>
      <c r="H38" s="16"/>
      <c r="I38" s="1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4"/>
      <c r="C39" s="6"/>
      <c r="D39" s="15" t="s">
        <v>59</v>
      </c>
      <c r="E39" s="16"/>
      <c r="F39" s="16"/>
      <c r="G39" s="16"/>
      <c r="H39" s="16"/>
      <c r="I39" s="1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4"/>
      <c r="C40" s="6"/>
      <c r="D40" s="21" t="s">
        <v>60</v>
      </c>
      <c r="E40" s="22"/>
      <c r="F40" s="22"/>
      <c r="G40" s="22"/>
      <c r="H40" s="22"/>
      <c r="I40" s="2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44"/>
      <c r="C41" s="6"/>
      <c r="D41" s="8" t="s">
        <v>61</v>
      </c>
      <c r="E41" s="31"/>
      <c r="F41" s="31"/>
      <c r="G41" s="31"/>
      <c r="H41" s="32"/>
      <c r="I41" s="3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56" t="s">
        <v>62</v>
      </c>
      <c r="E42" s="57">
        <f t="shared" ref="E42:I42" si="1">ROUNDDOWN(E30-E41,0)</f>
        <v>0</v>
      </c>
      <c r="F42" s="57">
        <f t="shared" si="1"/>
        <v>0</v>
      </c>
      <c r="G42" s="57">
        <f t="shared" si="1"/>
        <v>0</v>
      </c>
      <c r="H42" s="57">
        <f t="shared" si="1"/>
        <v>0</v>
      </c>
      <c r="I42" s="57">
        <f t="shared" si="1"/>
        <v>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56"/>
      <c r="E43" s="57"/>
      <c r="F43" s="57"/>
      <c r="G43" s="57"/>
      <c r="H43" s="57"/>
      <c r="I43" s="5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 outlineLevel="1">
      <c r="A45" s="1"/>
      <c r="B45" s="5" t="s">
        <v>63</v>
      </c>
      <c r="C45" s="6"/>
      <c r="D45" s="7"/>
      <c r="E45" s="8" t="s">
        <v>2</v>
      </c>
      <c r="F45" s="8" t="s">
        <v>3</v>
      </c>
      <c r="G45" s="8" t="s">
        <v>64</v>
      </c>
      <c r="H45" s="9" t="s">
        <v>5</v>
      </c>
      <c r="I45" s="9" t="s">
        <v>6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 outlineLevel="1">
      <c r="A46" s="1"/>
      <c r="B46" s="14"/>
      <c r="C46" s="6"/>
      <c r="D46" s="15" t="s">
        <v>17</v>
      </c>
      <c r="E46" s="16"/>
      <c r="F46" s="16"/>
      <c r="G46" s="16"/>
      <c r="H46" s="16"/>
      <c r="I46" s="1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 outlineLevel="1">
      <c r="A47" s="1"/>
      <c r="B47" s="14"/>
      <c r="C47" s="6"/>
      <c r="D47" s="58" t="s">
        <v>65</v>
      </c>
      <c r="E47" s="59"/>
      <c r="F47" s="59"/>
      <c r="G47" s="59"/>
      <c r="H47" s="59"/>
      <c r="I47" s="5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 outlineLevel="1">
      <c r="A48" s="1"/>
      <c r="B48" s="14"/>
      <c r="C48" s="6"/>
      <c r="D48" s="58" t="s">
        <v>66</v>
      </c>
      <c r="E48" s="60"/>
      <c r="F48" s="60"/>
      <c r="G48" s="60"/>
      <c r="H48" s="60"/>
      <c r="I48" s="60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 outlineLevel="1">
      <c r="A49" s="1"/>
      <c r="B49" s="14"/>
      <c r="C49" s="6"/>
      <c r="D49" s="58" t="s">
        <v>67</v>
      </c>
      <c r="E49" s="60"/>
      <c r="F49" s="60"/>
      <c r="G49" s="60"/>
      <c r="H49" s="60"/>
      <c r="I49" s="60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 outlineLevel="1">
      <c r="A50" s="1"/>
      <c r="B50" s="14"/>
      <c r="C50" s="6"/>
      <c r="D50" s="58" t="s">
        <v>68</v>
      </c>
      <c r="E50" s="60"/>
      <c r="F50" s="60"/>
      <c r="G50" s="60"/>
      <c r="H50" s="60"/>
      <c r="I50" s="60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 outlineLevel="1">
      <c r="A51" s="1"/>
      <c r="B51" s="14"/>
      <c r="C51" s="6"/>
      <c r="D51" s="58" t="s">
        <v>69</v>
      </c>
      <c r="E51" s="60"/>
      <c r="F51" s="60"/>
      <c r="G51" s="60"/>
      <c r="H51" s="60"/>
      <c r="I51" s="60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 outlineLevel="1">
      <c r="A52" s="1"/>
      <c r="B52" s="14"/>
      <c r="C52" s="6"/>
      <c r="D52" s="15" t="s">
        <v>70</v>
      </c>
      <c r="E52" s="22"/>
      <c r="F52" s="22"/>
      <c r="G52" s="22"/>
      <c r="H52" s="22"/>
      <c r="I52" s="2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 outlineLevel="1">
      <c r="A53" s="1"/>
      <c r="B53" s="14"/>
      <c r="C53" s="6"/>
      <c r="D53" s="61" t="s">
        <v>71</v>
      </c>
      <c r="E53" s="31"/>
      <c r="F53" s="31"/>
      <c r="G53" s="31"/>
      <c r="H53" s="31"/>
      <c r="I53" s="3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 outlineLevel="1">
      <c r="A54" s="1"/>
      <c r="B54" s="14"/>
      <c r="C54" s="6"/>
      <c r="D54" s="15" t="s">
        <v>72</v>
      </c>
      <c r="E54" s="22"/>
      <c r="F54" s="22"/>
      <c r="G54" s="22"/>
      <c r="H54" s="22"/>
      <c r="I54" s="2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 outlineLevel="1">
      <c r="A55" s="1"/>
      <c r="B55" s="14"/>
      <c r="C55" s="6"/>
      <c r="D55" s="15" t="s">
        <v>73</v>
      </c>
      <c r="E55" s="16"/>
      <c r="F55" s="16"/>
      <c r="G55" s="16"/>
      <c r="H55" s="16"/>
      <c r="I55" s="1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 outlineLevel="1">
      <c r="A56" s="1"/>
      <c r="B56" s="14"/>
      <c r="C56" s="6"/>
      <c r="D56" s="61" t="s">
        <v>74</v>
      </c>
      <c r="E56" s="31"/>
      <c r="F56" s="31"/>
      <c r="G56" s="31"/>
      <c r="H56" s="31"/>
      <c r="I56" s="3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 outlineLevel="1">
      <c r="A57" s="1"/>
      <c r="B57" s="14"/>
      <c r="C57" s="6"/>
      <c r="D57" s="15" t="s">
        <v>75</v>
      </c>
      <c r="E57" s="16"/>
      <c r="F57" s="16"/>
      <c r="G57" s="16"/>
      <c r="H57" s="16"/>
      <c r="I57" s="1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 outlineLevel="1">
      <c r="A58" s="1"/>
      <c r="B58" s="14"/>
      <c r="C58" s="6"/>
      <c r="D58" s="15" t="s">
        <v>76</v>
      </c>
      <c r="E58" s="16"/>
      <c r="F58" s="16"/>
      <c r="G58" s="16"/>
      <c r="H58" s="16"/>
      <c r="I58" s="1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 outlineLevel="1">
      <c r="A59" s="1"/>
      <c r="B59" s="14"/>
      <c r="C59" s="6"/>
      <c r="D59" s="15" t="s">
        <v>23</v>
      </c>
      <c r="E59" s="16"/>
      <c r="F59" s="16"/>
      <c r="G59" s="16"/>
      <c r="H59" s="16"/>
      <c r="I59" s="1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 outlineLevel="1">
      <c r="A60" s="1"/>
      <c r="B60" s="14"/>
      <c r="C60" s="6"/>
      <c r="D60" s="15" t="s">
        <v>77</v>
      </c>
      <c r="E60" s="16"/>
      <c r="F60" s="16"/>
      <c r="G60" s="16"/>
      <c r="H60" s="16"/>
      <c r="I60" s="1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 outlineLevel="1">
      <c r="A61" s="1"/>
      <c r="B61" s="14"/>
      <c r="C61" s="6"/>
      <c r="D61" s="15" t="s">
        <v>78</v>
      </c>
      <c r="E61" s="16"/>
      <c r="F61" s="16"/>
      <c r="G61" s="16"/>
      <c r="H61" s="16"/>
      <c r="I61" s="1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 outlineLevel="1">
      <c r="A62" s="1"/>
      <c r="B62" s="14"/>
      <c r="C62" s="6"/>
      <c r="D62" s="61" t="s">
        <v>79</v>
      </c>
      <c r="E62" s="31"/>
      <c r="F62" s="31"/>
      <c r="G62" s="31"/>
      <c r="H62" s="31"/>
      <c r="I62" s="3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 outlineLevel="1">
      <c r="A63" s="1"/>
      <c r="B63" s="14"/>
      <c r="C63" s="6"/>
      <c r="D63" s="61" t="s">
        <v>80</v>
      </c>
      <c r="E63" s="31"/>
      <c r="F63" s="31"/>
      <c r="G63" s="31"/>
      <c r="H63" s="31"/>
      <c r="I63" s="3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 outlineLevel="1">
      <c r="A64" s="1"/>
      <c r="B64" s="14"/>
      <c r="C64" s="6"/>
      <c r="D64" s="62" t="s">
        <v>81</v>
      </c>
      <c r="E64" s="63"/>
      <c r="F64" s="63"/>
      <c r="G64" s="63"/>
      <c r="H64" s="63"/>
      <c r="I64" s="6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 outlineLevel="1">
      <c r="A65" s="1"/>
      <c r="B65" s="44"/>
      <c r="C65" s="6"/>
      <c r="D65" s="61" t="s">
        <v>82</v>
      </c>
      <c r="E65" s="31"/>
      <c r="F65" s="31"/>
      <c r="G65" s="31"/>
      <c r="H65" s="31"/>
      <c r="I65" s="3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 outlineLevel="1">
      <c r="A66" s="1"/>
      <c r="B66" s="1"/>
      <c r="C66" s="1"/>
      <c r="D66" s="56" t="s">
        <v>62</v>
      </c>
      <c r="E66" s="57"/>
      <c r="F66" s="57"/>
      <c r="G66" s="57"/>
      <c r="H66" s="57"/>
      <c r="I66" s="5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2:B16"/>
    <mergeCell ref="K2:K3"/>
    <mergeCell ref="B20:B41"/>
    <mergeCell ref="B45:B6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outlinePr summaryBelow="0" summaryRight="0"/>
    <pageSetUpPr/>
  </sheetPr>
  <sheetViews>
    <sheetView showGridLines="0" workbookViewId="0">
      <pane xSplit="9.0" ySplit="4.0" topLeftCell="J5" activePane="bottomRight" state="frozen"/>
      <selection activeCell="J1" sqref="J1" pane="topRight"/>
      <selection activeCell="A5" sqref="A5" pane="bottomLeft"/>
      <selection activeCell="J5" sqref="J5" pane="bottomRight"/>
    </sheetView>
  </sheetViews>
  <sheetFormatPr customHeight="1" defaultColWidth="14.43" defaultRowHeight="15.0" outlineLevelCol="1" outlineLevelRow="1"/>
  <cols>
    <col customWidth="1" min="1" max="4" width="1.57"/>
    <col customWidth="1" min="5" max="5" width="35.86"/>
    <col customWidth="1" min="6" max="6" width="9.57"/>
    <col customWidth="1" min="7" max="7" width="10.43"/>
    <col customWidth="1" min="8" max="8" width="5.43"/>
    <col customWidth="1" min="9" max="9" width="2.0"/>
    <col customWidth="1" min="10" max="10" width="11.0"/>
    <col customWidth="1" min="11" max="11" width="12.43"/>
    <col customWidth="1" min="12" max="12" width="12.0"/>
    <col customWidth="1" min="13" max="13" width="12.57"/>
    <col customWidth="1" min="14" max="14" width="9.14"/>
    <col customWidth="1" hidden="1" min="15" max="15" width="12.43"/>
    <col customWidth="1" hidden="1" min="16" max="17" width="11.86" outlineLevel="1"/>
    <col customWidth="1" hidden="1" min="18" max="18" width="2.14"/>
    <col customWidth="1" hidden="1" min="19" max="19" width="10.43"/>
    <col customWidth="1" hidden="1" min="20" max="20" width="9.14"/>
    <col customWidth="1" hidden="1" min="21" max="21" width="10.43"/>
    <col customWidth="1" hidden="1" min="22" max="24" width="4.57"/>
    <col customWidth="1" hidden="1" min="25" max="26" width="11.43" outlineLevel="1"/>
    <col customWidth="1" hidden="1" min="27" max="27" width="4.57"/>
    <col customWidth="1" hidden="1" min="28" max="29" width="11.0" outlineLevel="1"/>
    <col customWidth="1" hidden="1" min="30" max="49" width="4.57"/>
  </cols>
  <sheetData>
    <row r="1" ht="14.25" customHeight="1">
      <c r="A1" s="64" t="str">
        <f> RIGHT(CELL("filename", A1), LEN(CELL("filename", A1)) - SEARCH("]", CELL("filename", A1)))</f>
        <v>#VALUE!</v>
      </c>
      <c r="B1" s="65"/>
      <c r="C1" s="66"/>
      <c r="D1" s="67"/>
      <c r="E1" s="68"/>
      <c r="F1" s="68"/>
      <c r="G1" s="68"/>
      <c r="H1" s="68"/>
      <c r="I1" s="68"/>
      <c r="J1" s="68"/>
      <c r="K1" s="68"/>
      <c r="L1" s="69"/>
      <c r="M1" s="69"/>
      <c r="O1" s="70">
        <v>1.0</v>
      </c>
      <c r="P1" s="71" t="s">
        <v>83</v>
      </c>
      <c r="Q1" s="71" t="s">
        <v>83</v>
      </c>
      <c r="R1" s="69"/>
      <c r="S1" s="68"/>
      <c r="U1" s="68"/>
      <c r="V1" s="72"/>
      <c r="W1" s="72"/>
      <c r="X1" s="72"/>
      <c r="Y1" s="68"/>
      <c r="Z1" s="68"/>
      <c r="AA1" s="72"/>
      <c r="AB1" s="68"/>
      <c r="AC1" s="68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</row>
    <row r="2" ht="14.25" customHeight="1">
      <c r="A2" s="73"/>
      <c r="B2" s="73"/>
      <c r="C2" s="74"/>
      <c r="D2" s="73"/>
      <c r="E2" s="75" t="s">
        <v>84</v>
      </c>
      <c r="F2" s="73"/>
      <c r="G2" s="73"/>
      <c r="H2" s="73"/>
      <c r="I2" s="73"/>
      <c r="J2" s="73">
        <v>44196.0</v>
      </c>
      <c r="K2" s="73">
        <f t="shared" ref="K2:M2" si="1">EOMONTH(J2,12)</f>
        <v>44561</v>
      </c>
      <c r="L2" s="73">
        <f t="shared" si="1"/>
        <v>44926</v>
      </c>
      <c r="M2" s="73">
        <f t="shared" si="1"/>
        <v>45291</v>
      </c>
      <c r="N2" s="73"/>
      <c r="O2" s="76"/>
      <c r="P2" s="73">
        <f>M2</f>
        <v>45291</v>
      </c>
      <c r="Q2" s="73">
        <f>EOMONTH(P2,12)</f>
        <v>45657</v>
      </c>
      <c r="R2" s="73"/>
      <c r="S2" s="76" t="s">
        <v>85</v>
      </c>
      <c r="T2" s="73"/>
      <c r="U2" s="76" t="s">
        <v>86</v>
      </c>
      <c r="V2" s="72"/>
      <c r="W2" s="72"/>
      <c r="X2" s="72"/>
      <c r="Y2" s="73" t="str">
        <f t="shared" ref="Y2:Z2" si="2">EOMONTH(#REF!,7)</f>
        <v>#REF!</v>
      </c>
      <c r="Z2" s="73" t="str">
        <f t="shared" si="2"/>
        <v>#REF!</v>
      </c>
      <c r="AA2" s="72"/>
      <c r="AB2" s="73">
        <v>43921.0</v>
      </c>
      <c r="AC2" s="73">
        <f>EOMONTH(AB2,12)</f>
        <v>44286</v>
      </c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</row>
    <row r="3" ht="14.25" customHeight="1">
      <c r="A3" s="65"/>
      <c r="B3" s="65"/>
      <c r="C3" s="66"/>
      <c r="D3" s="67"/>
      <c r="E3" s="68" t="s">
        <v>87</v>
      </c>
      <c r="F3" s="77">
        <f>SUM(K86:M86)+SUM(K121:M121)</f>
        <v>0</v>
      </c>
      <c r="G3" s="78" t="s">
        <v>88</v>
      </c>
      <c r="H3" s="79"/>
      <c r="I3" s="68"/>
      <c r="J3" s="80" t="s">
        <v>89</v>
      </c>
      <c r="K3" s="80" t="s">
        <v>89</v>
      </c>
      <c r="L3" s="81" t="s">
        <v>90</v>
      </c>
      <c r="M3" s="81" t="s">
        <v>90</v>
      </c>
      <c r="O3" s="82"/>
      <c r="P3" s="81" t="s">
        <v>90</v>
      </c>
      <c r="Q3" s="81" t="s">
        <v>90</v>
      </c>
      <c r="R3" s="81"/>
      <c r="S3" s="83" t="s">
        <v>91</v>
      </c>
      <c r="U3" s="83" t="s">
        <v>91</v>
      </c>
      <c r="V3" s="72"/>
      <c r="W3" s="72"/>
      <c r="X3" s="72"/>
      <c r="Y3" s="80" t="s">
        <v>89</v>
      </c>
      <c r="Z3" s="80" t="s">
        <v>89</v>
      </c>
      <c r="AA3" s="72"/>
      <c r="AB3" s="80" t="s">
        <v>89</v>
      </c>
      <c r="AC3" s="80" t="s">
        <v>89</v>
      </c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</row>
    <row r="4" ht="14.25" customHeight="1">
      <c r="A4" s="65"/>
      <c r="B4" s="65"/>
      <c r="C4" s="66"/>
      <c r="D4" s="67"/>
      <c r="E4" s="68" t="s">
        <v>92</v>
      </c>
      <c r="F4" s="65" t="s">
        <v>93</v>
      </c>
      <c r="G4" s="65" t="s">
        <v>94</v>
      </c>
      <c r="H4" s="65" t="s">
        <v>95</v>
      </c>
      <c r="I4" s="68"/>
      <c r="J4" s="76">
        <f t="shared" ref="J4:M4" si="3">YEAR(J2)</f>
        <v>2020</v>
      </c>
      <c r="K4" s="76">
        <f t="shared" si="3"/>
        <v>2021</v>
      </c>
      <c r="L4" s="76">
        <f t="shared" si="3"/>
        <v>2022</v>
      </c>
      <c r="M4" s="76">
        <f t="shared" si="3"/>
        <v>2023</v>
      </c>
      <c r="O4" s="84"/>
      <c r="P4" s="76">
        <f t="shared" ref="P4:Q4" si="4">YEAR(P2)</f>
        <v>2023</v>
      </c>
      <c r="Q4" s="76">
        <f t="shared" si="4"/>
        <v>2024</v>
      </c>
      <c r="R4" s="76"/>
      <c r="S4" s="84"/>
      <c r="U4" s="84"/>
      <c r="V4" s="72"/>
      <c r="W4" s="72"/>
      <c r="X4" s="72"/>
      <c r="Y4" s="76" t="s">
        <v>96</v>
      </c>
      <c r="Z4" s="76" t="s">
        <v>97</v>
      </c>
      <c r="AA4" s="72"/>
      <c r="AB4" s="76">
        <f t="shared" ref="AB4:AC4" si="5">YEAR(AB2)</f>
        <v>2020</v>
      </c>
      <c r="AC4" s="76">
        <f t="shared" si="5"/>
        <v>2021</v>
      </c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</row>
    <row r="5" ht="14.25" customHeight="1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O5" s="72"/>
      <c r="P5" s="72"/>
      <c r="Q5" s="72"/>
      <c r="R5" s="72"/>
      <c r="S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</row>
    <row r="6" ht="14.25" customHeight="1">
      <c r="A6" s="65" t="s">
        <v>98</v>
      </c>
      <c r="B6" s="65"/>
      <c r="C6" s="65"/>
      <c r="D6" s="66"/>
      <c r="E6" s="67"/>
      <c r="F6" s="68"/>
      <c r="G6" s="72"/>
      <c r="H6" s="72"/>
      <c r="I6" s="72"/>
      <c r="J6" s="72"/>
      <c r="K6" s="72"/>
      <c r="L6" s="85"/>
      <c r="M6" s="72"/>
      <c r="O6" s="72"/>
      <c r="P6" s="72"/>
      <c r="Q6" s="72"/>
      <c r="R6" s="72"/>
      <c r="S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</row>
    <row r="7" ht="14.25" customHeight="1">
      <c r="A7" s="72"/>
      <c r="B7" s="65"/>
      <c r="C7" s="65"/>
      <c r="D7" s="66"/>
      <c r="E7" s="67"/>
      <c r="F7" s="68"/>
      <c r="G7" s="72"/>
      <c r="H7" s="72"/>
      <c r="I7" s="72"/>
      <c r="J7" s="72"/>
      <c r="K7" s="85"/>
      <c r="L7" s="86"/>
      <c r="M7" s="86"/>
      <c r="O7" s="72"/>
      <c r="P7" s="72"/>
      <c r="Q7" s="72"/>
      <c r="R7" s="72"/>
      <c r="S7" s="72"/>
      <c r="U7" s="72"/>
      <c r="V7" s="72"/>
      <c r="W7" s="72"/>
      <c r="X7" s="72"/>
      <c r="Y7" s="85"/>
      <c r="Z7" s="85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</row>
    <row r="8" ht="14.25" customHeight="1">
      <c r="A8" s="72"/>
      <c r="B8" s="65"/>
      <c r="C8" s="65"/>
      <c r="D8" s="66"/>
      <c r="E8" s="68"/>
      <c r="F8" s="68"/>
      <c r="G8" s="72"/>
      <c r="H8" s="72"/>
      <c r="I8" s="72"/>
      <c r="J8" s="87"/>
      <c r="K8" s="87"/>
      <c r="L8" s="87"/>
      <c r="M8" s="87"/>
      <c r="O8" s="85"/>
      <c r="P8" s="87" t="str">
        <f t="shared" ref="P8:Q8" si="6">#REF!</f>
        <v>#REF!</v>
      </c>
      <c r="Q8" s="87" t="str">
        <f t="shared" si="6"/>
        <v>#REF!</v>
      </c>
      <c r="R8" s="87"/>
      <c r="S8" s="88" t="str">
        <f t="shared" ref="S8:S10" si="10">Z8/Y8-1</f>
        <v>#REF!</v>
      </c>
      <c r="U8" s="88" t="str">
        <f t="shared" ref="U8:U10" si="11">J8/#REF!-1</f>
        <v>#REF!</v>
      </c>
      <c r="V8" s="72"/>
      <c r="W8" s="72"/>
      <c r="X8" s="72"/>
      <c r="Y8" s="87" t="str">
        <f t="shared" ref="Y8:Z8" si="7">SUM(#REF!)</f>
        <v>#REF!</v>
      </c>
      <c r="Z8" s="87" t="str">
        <f t="shared" si="7"/>
        <v>#REF!</v>
      </c>
      <c r="AA8" s="72"/>
      <c r="AB8" s="87" t="str">
        <f t="shared" ref="AB8:AC8" si="8">#REF!/USD_Rate_Fcst</f>
        <v>#REF!</v>
      </c>
      <c r="AC8" s="87" t="str">
        <f t="shared" si="8"/>
        <v>#REF!</v>
      </c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</row>
    <row r="9" ht="14.25" customHeight="1">
      <c r="A9" s="72"/>
      <c r="B9" s="68"/>
      <c r="C9" s="68"/>
      <c r="D9" s="68"/>
      <c r="E9" s="68"/>
      <c r="F9" s="65"/>
      <c r="G9" s="72"/>
      <c r="H9" s="72"/>
      <c r="I9" s="72"/>
      <c r="J9" s="87"/>
      <c r="K9" s="87"/>
      <c r="L9" s="87"/>
      <c r="M9" s="87"/>
      <c r="N9" s="65"/>
      <c r="O9" s="85"/>
      <c r="P9" s="89" t="str">
        <f t="shared" ref="P9:Q9" si="9">#REF!</f>
        <v>#REF!</v>
      </c>
      <c r="Q9" s="89" t="str">
        <f t="shared" si="9"/>
        <v>#REF!</v>
      </c>
      <c r="R9" s="87"/>
      <c r="S9" s="88" t="str">
        <f t="shared" si="10"/>
        <v>#REF!</v>
      </c>
      <c r="T9" s="65"/>
      <c r="U9" s="88" t="str">
        <f t="shared" si="11"/>
        <v>#REF!</v>
      </c>
      <c r="V9" s="90"/>
      <c r="W9" s="90"/>
      <c r="X9" s="90"/>
      <c r="Y9" s="87" t="str">
        <f t="shared" ref="Y9:Z9" si="12">SUM(#REF!)</f>
        <v>#REF!</v>
      </c>
      <c r="Z9" s="87" t="str">
        <f t="shared" si="12"/>
        <v>#REF!</v>
      </c>
      <c r="AA9" s="90"/>
      <c r="AB9" s="87" t="str">
        <f t="shared" ref="AB9:AC9" si="13">#REF!/USD_Rate_Fcst</f>
        <v>#REF!</v>
      </c>
      <c r="AC9" s="87" t="str">
        <f t="shared" si="13"/>
        <v>#REF!</v>
      </c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</row>
    <row r="10" ht="14.25" customHeight="1">
      <c r="A10" s="72"/>
      <c r="B10" s="91"/>
      <c r="C10" s="91"/>
      <c r="D10" s="92"/>
      <c r="E10" s="91"/>
      <c r="F10" s="91"/>
      <c r="G10" s="93"/>
      <c r="H10" s="93"/>
      <c r="I10" s="93"/>
      <c r="J10" s="94"/>
      <c r="K10" s="94"/>
      <c r="L10" s="94"/>
      <c r="M10" s="94"/>
      <c r="O10" s="95" t="str">
        <f>#REF!-#REF!</f>
        <v>#REF!</v>
      </c>
      <c r="P10" s="94" t="str">
        <f t="shared" ref="P10:Q10" si="14">SUM(P8:P9)</f>
        <v>#REF!</v>
      </c>
      <c r="Q10" s="94" t="str">
        <f t="shared" si="14"/>
        <v>#REF!</v>
      </c>
      <c r="R10" s="95"/>
      <c r="S10" s="96" t="str">
        <f t="shared" si="10"/>
        <v>#REF!</v>
      </c>
      <c r="U10" s="96" t="str">
        <f t="shared" si="11"/>
        <v>#REF!</v>
      </c>
      <c r="V10" s="72"/>
      <c r="W10" s="72"/>
      <c r="X10" s="72"/>
      <c r="Y10" s="94" t="str">
        <f t="shared" ref="Y10:Z10" si="15">SUM(Y8:Y9)</f>
        <v>#REF!</v>
      </c>
      <c r="Z10" s="94" t="str">
        <f t="shared" si="15"/>
        <v>#REF!</v>
      </c>
      <c r="AA10" s="72"/>
      <c r="AB10" s="94" t="str">
        <f t="shared" ref="AB10:AC10" si="16">SUM(AB8:AB9)</f>
        <v>#REF!</v>
      </c>
      <c r="AC10" s="94" t="str">
        <f t="shared" si="16"/>
        <v>#REF!</v>
      </c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</row>
    <row r="11" ht="14.25" customHeight="1">
      <c r="A11" s="72"/>
      <c r="B11" s="65"/>
      <c r="C11" s="65"/>
      <c r="D11" s="66"/>
      <c r="E11" s="97"/>
      <c r="F11" s="68"/>
      <c r="G11" s="72"/>
      <c r="H11" s="72"/>
      <c r="I11" s="72"/>
      <c r="J11" s="98"/>
      <c r="K11" s="98"/>
      <c r="L11" s="98"/>
      <c r="M11" s="98"/>
      <c r="O11" s="98"/>
      <c r="P11" s="98" t="str">
        <f t="shared" ref="P11:Q11" si="17">P10/P8</f>
        <v>#REF!</v>
      </c>
      <c r="Q11" s="98" t="str">
        <f t="shared" si="17"/>
        <v>#REF!</v>
      </c>
      <c r="R11" s="98"/>
      <c r="S11" s="99"/>
      <c r="U11" s="99"/>
      <c r="V11" s="72"/>
      <c r="W11" s="72"/>
      <c r="X11" s="72"/>
      <c r="Y11" s="98" t="str">
        <f t="shared" ref="Y11:Z11" si="18">Y10/Y8</f>
        <v>#REF!</v>
      </c>
      <c r="Z11" s="98" t="str">
        <f t="shared" si="18"/>
        <v>#REF!</v>
      </c>
      <c r="AA11" s="72"/>
      <c r="AB11" s="98" t="str">
        <f t="shared" ref="AB11:AC11" si="19">AB10/AB8</f>
        <v>#REF!</v>
      </c>
      <c r="AC11" s="98" t="str">
        <f t="shared" si="19"/>
        <v>#REF!</v>
      </c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</row>
    <row r="12" ht="14.25" customHeight="1">
      <c r="A12" s="72"/>
      <c r="B12" s="65"/>
      <c r="C12" s="65"/>
      <c r="D12" s="66"/>
      <c r="E12" s="68"/>
      <c r="F12" s="68"/>
      <c r="G12" s="72"/>
      <c r="H12" s="72"/>
      <c r="I12" s="72"/>
      <c r="J12" s="100"/>
      <c r="K12" s="100"/>
      <c r="L12" s="100"/>
      <c r="M12" s="100"/>
      <c r="O12" s="100"/>
      <c r="P12" s="100"/>
      <c r="Q12" s="100"/>
      <c r="R12" s="100"/>
      <c r="S12" s="72"/>
      <c r="U12" s="72"/>
      <c r="V12" s="72"/>
      <c r="W12" s="72"/>
      <c r="X12" s="72"/>
      <c r="Y12" s="100"/>
      <c r="Z12" s="100"/>
      <c r="AA12" s="72"/>
      <c r="AB12" s="100"/>
      <c r="AC12" s="100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</row>
    <row r="13" ht="14.25" customHeight="1">
      <c r="A13" s="72"/>
      <c r="B13" s="65"/>
      <c r="C13" s="65"/>
      <c r="D13" s="66"/>
      <c r="E13" s="68"/>
      <c r="F13" s="85"/>
      <c r="G13" s="72"/>
      <c r="H13" s="72"/>
      <c r="I13" s="72"/>
      <c r="J13" s="87"/>
      <c r="K13" s="87"/>
      <c r="L13" s="87"/>
      <c r="M13" s="87"/>
      <c r="P13" s="87">
        <v>0.0</v>
      </c>
      <c r="Q13" s="87">
        <v>0.0</v>
      </c>
      <c r="R13" s="87"/>
      <c r="S13" s="101" t="str">
        <f t="shared" ref="S13:S19" si="22">Z13/Y13-1</f>
        <v>#REF!</v>
      </c>
      <c r="U13" s="88" t="str">
        <f t="shared" ref="U13:U19" si="23">J13/#REF!-1</f>
        <v>#REF!</v>
      </c>
      <c r="V13" s="72"/>
      <c r="W13" s="72"/>
      <c r="X13" s="72"/>
      <c r="Y13" s="87" t="str">
        <f t="shared" ref="Y13:Z13" si="20">SUM(#REF!)</f>
        <v>#REF!</v>
      </c>
      <c r="Z13" s="87" t="str">
        <f t="shared" si="20"/>
        <v>#REF!</v>
      </c>
      <c r="AA13" s="72"/>
      <c r="AB13" s="87" t="str">
        <f t="shared" ref="AB13:AC13" si="21">#REF!/USD_Rate_Fcst</f>
        <v>#REF!</v>
      </c>
      <c r="AC13" s="87" t="str">
        <f t="shared" si="21"/>
        <v>#REF!</v>
      </c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</row>
    <row r="14" ht="14.25" customHeight="1">
      <c r="A14" s="72"/>
      <c r="B14" s="65"/>
      <c r="C14" s="65"/>
      <c r="D14" s="66"/>
      <c r="E14" s="68"/>
      <c r="F14" s="85"/>
      <c r="G14" s="72"/>
      <c r="H14" s="72"/>
      <c r="I14" s="72"/>
      <c r="J14" s="87"/>
      <c r="K14" s="87"/>
      <c r="L14" s="87"/>
      <c r="M14" s="87"/>
      <c r="P14" s="87">
        <v>0.0</v>
      </c>
      <c r="Q14" s="87">
        <v>0.0</v>
      </c>
      <c r="R14" s="87"/>
      <c r="S14" s="88" t="str">
        <f t="shared" si="22"/>
        <v>#REF!</v>
      </c>
      <c r="U14" s="88" t="str">
        <f t="shared" si="23"/>
        <v>#REF!</v>
      </c>
      <c r="V14" s="72"/>
      <c r="W14" s="72"/>
      <c r="X14" s="72"/>
      <c r="Y14" s="87" t="str">
        <f t="shared" ref="Y14:Z14" si="24">SUM(#REF!)</f>
        <v>#REF!</v>
      </c>
      <c r="Z14" s="87" t="str">
        <f t="shared" si="24"/>
        <v>#REF!</v>
      </c>
      <c r="AA14" s="72"/>
      <c r="AB14" s="87" t="str">
        <f t="shared" ref="AB14:AC14" si="25">#REF!/USD_Rate_Fcst</f>
        <v>#REF!</v>
      </c>
      <c r="AC14" s="87" t="str">
        <f t="shared" si="25"/>
        <v>#REF!</v>
      </c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</row>
    <row r="15" ht="14.25" customHeight="1">
      <c r="A15" s="72"/>
      <c r="B15" s="65"/>
      <c r="C15" s="65"/>
      <c r="D15" s="66"/>
      <c r="E15" s="68"/>
      <c r="F15" s="85"/>
      <c r="G15" s="72"/>
      <c r="H15" s="72"/>
      <c r="I15" s="72"/>
      <c r="J15" s="87"/>
      <c r="K15" s="87"/>
      <c r="L15" s="87"/>
      <c r="M15" s="87"/>
      <c r="O15" s="102"/>
      <c r="P15" s="89" t="str">
        <f t="shared" ref="P15:Q15" si="26">#REF!</f>
        <v>#REF!</v>
      </c>
      <c r="Q15" s="89" t="str">
        <f t="shared" si="26"/>
        <v>#REF!</v>
      </c>
      <c r="R15" s="87"/>
      <c r="S15" s="88" t="str">
        <f t="shared" si="22"/>
        <v>#REF!</v>
      </c>
      <c r="U15" s="88" t="str">
        <f t="shared" si="23"/>
        <v>#REF!</v>
      </c>
      <c r="V15" s="72"/>
      <c r="W15" s="72"/>
      <c r="X15" s="72"/>
      <c r="Y15" s="87" t="str">
        <f t="shared" ref="Y15:Z15" si="27">SUM(#REF!)</f>
        <v>#REF!</v>
      </c>
      <c r="Z15" s="87" t="str">
        <f t="shared" si="27"/>
        <v>#REF!</v>
      </c>
      <c r="AA15" s="72"/>
      <c r="AB15" s="87" t="str">
        <f t="shared" ref="AB15:AC15" si="28">#REF!/USD_Rate_Fcst</f>
        <v>#REF!</v>
      </c>
      <c r="AC15" s="87" t="str">
        <f t="shared" si="28"/>
        <v>#REF!</v>
      </c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</row>
    <row r="16" ht="14.25" customHeight="1">
      <c r="A16" s="72"/>
      <c r="B16" s="65"/>
      <c r="C16" s="65"/>
      <c r="D16" s="66"/>
      <c r="E16" s="68"/>
      <c r="F16" s="85"/>
      <c r="G16" s="72"/>
      <c r="H16" s="72"/>
      <c r="I16" s="72"/>
      <c r="J16" s="87"/>
      <c r="K16" s="87"/>
      <c r="L16" s="87"/>
      <c r="M16" s="87"/>
      <c r="O16" s="87"/>
      <c r="P16" s="87">
        <v>0.0</v>
      </c>
      <c r="Q16" s="87">
        <v>0.0</v>
      </c>
      <c r="R16" s="87"/>
      <c r="S16" s="101" t="str">
        <f t="shared" si="22"/>
        <v>#REF!</v>
      </c>
      <c r="U16" s="88" t="str">
        <f t="shared" si="23"/>
        <v>#REF!</v>
      </c>
      <c r="V16" s="72"/>
      <c r="W16" s="72"/>
      <c r="X16" s="72"/>
      <c r="Y16" s="87" t="str">
        <f t="shared" ref="Y16:Z16" si="29">SUM(#REF!)</f>
        <v>#REF!</v>
      </c>
      <c r="Z16" s="87" t="str">
        <f t="shared" si="29"/>
        <v>#REF!</v>
      </c>
      <c r="AA16" s="72"/>
      <c r="AB16" s="87" t="str">
        <f t="shared" ref="AB16:AC16" si="30">#REF!/USD_Rate_Fcst</f>
        <v>#REF!</v>
      </c>
      <c r="AC16" s="87" t="str">
        <f t="shared" si="30"/>
        <v>#REF!</v>
      </c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</row>
    <row r="17" ht="14.25" customHeight="1">
      <c r="A17" s="72"/>
      <c r="B17" s="65"/>
      <c r="C17" s="65"/>
      <c r="D17" s="66"/>
      <c r="E17" s="68"/>
      <c r="F17" s="85"/>
      <c r="G17" s="72"/>
      <c r="H17" s="72"/>
      <c r="I17" s="72"/>
      <c r="J17" s="87"/>
      <c r="K17" s="87"/>
      <c r="L17" s="87"/>
      <c r="M17" s="87"/>
      <c r="O17" s="87"/>
      <c r="P17" s="89" t="str">
        <f t="shared" ref="P17:Q17" si="31">#REF!</f>
        <v>#REF!</v>
      </c>
      <c r="Q17" s="89" t="str">
        <f t="shared" si="31"/>
        <v>#REF!</v>
      </c>
      <c r="R17" s="87"/>
      <c r="S17" s="101" t="str">
        <f t="shared" si="22"/>
        <v>#REF!</v>
      </c>
      <c r="U17" s="88" t="str">
        <f t="shared" si="23"/>
        <v>#REF!</v>
      </c>
      <c r="V17" s="72"/>
      <c r="W17" s="72"/>
      <c r="X17" s="72"/>
      <c r="Y17" s="87" t="str">
        <f t="shared" ref="Y17:Z17" si="32">SUM(#REF!)</f>
        <v>#REF!</v>
      </c>
      <c r="Z17" s="87" t="str">
        <f t="shared" si="32"/>
        <v>#REF!</v>
      </c>
      <c r="AA17" s="72"/>
      <c r="AB17" s="87" t="str">
        <f t="shared" ref="AB17:AC17" si="33">#REF!/USD_Rate_Fcst</f>
        <v>#REF!</v>
      </c>
      <c r="AC17" s="87" t="str">
        <f t="shared" si="33"/>
        <v>#REF!</v>
      </c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</row>
    <row r="18" ht="14.25" customHeight="1">
      <c r="A18" s="72"/>
      <c r="B18" s="65"/>
      <c r="C18" s="65"/>
      <c r="D18" s="66"/>
      <c r="E18" s="68"/>
      <c r="F18" s="85"/>
      <c r="G18" s="72"/>
      <c r="H18" s="72"/>
      <c r="I18" s="72"/>
      <c r="J18" s="87"/>
      <c r="K18" s="87"/>
      <c r="L18" s="87"/>
      <c r="M18" s="87"/>
      <c r="O18" s="87"/>
      <c r="P18" s="89" t="str">
        <f t="shared" ref="P18:Q18" si="34">#REF!</f>
        <v>#REF!</v>
      </c>
      <c r="Q18" s="89" t="str">
        <f t="shared" si="34"/>
        <v>#REF!</v>
      </c>
      <c r="R18" s="87"/>
      <c r="S18" s="101" t="str">
        <f t="shared" si="22"/>
        <v>#REF!</v>
      </c>
      <c r="U18" s="88" t="str">
        <f t="shared" si="23"/>
        <v>#REF!</v>
      </c>
      <c r="V18" s="72"/>
      <c r="W18" s="72"/>
      <c r="X18" s="72"/>
      <c r="Y18" s="87" t="str">
        <f t="shared" ref="Y18:Z18" si="35">SUM(#REF!)</f>
        <v>#REF!</v>
      </c>
      <c r="Z18" s="87" t="str">
        <f t="shared" si="35"/>
        <v>#REF!</v>
      </c>
      <c r="AA18" s="72"/>
      <c r="AB18" s="87" t="str">
        <f t="shared" ref="AB18:AC18" si="36">#REF!/USD_Rate_Fcst</f>
        <v>#REF!</v>
      </c>
      <c r="AC18" s="87" t="str">
        <f t="shared" si="36"/>
        <v>#REF!</v>
      </c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</row>
    <row r="19" ht="14.25" customHeight="1">
      <c r="A19" s="72"/>
      <c r="B19" s="91"/>
      <c r="C19" s="91"/>
      <c r="D19" s="92"/>
      <c r="E19" s="91"/>
      <c r="F19" s="91"/>
      <c r="G19" s="93"/>
      <c r="H19" s="93"/>
      <c r="I19" s="93"/>
      <c r="J19" s="94"/>
      <c r="K19" s="94"/>
      <c r="L19" s="94"/>
      <c r="M19" s="94"/>
      <c r="O19" s="95" t="str">
        <f>#REF!-#REF!</f>
        <v>#REF!</v>
      </c>
      <c r="P19" s="94" t="str">
        <f t="shared" ref="P19:Q19" si="37">P10+SUM(P13:P18)</f>
        <v>#REF!</v>
      </c>
      <c r="Q19" s="94" t="str">
        <f t="shared" si="37"/>
        <v>#REF!</v>
      </c>
      <c r="R19" s="95"/>
      <c r="S19" s="96" t="str">
        <f t="shared" si="22"/>
        <v>#REF!</v>
      </c>
      <c r="U19" s="103" t="str">
        <f t="shared" si="23"/>
        <v>#REF!</v>
      </c>
      <c r="V19" s="72"/>
      <c r="W19" s="72"/>
      <c r="X19" s="72"/>
      <c r="Y19" s="94" t="str">
        <f t="shared" ref="Y19:Z19" si="38">Y10+SUM(Y13:Y18)</f>
        <v>#REF!</v>
      </c>
      <c r="Z19" s="94" t="str">
        <f t="shared" si="38"/>
        <v>#REF!</v>
      </c>
      <c r="AA19" s="72"/>
      <c r="AB19" s="94" t="str">
        <f t="shared" ref="AB19:AC19" si="39">AB10+SUM(AB13:AB18)</f>
        <v>#REF!</v>
      </c>
      <c r="AC19" s="94" t="str">
        <f t="shared" si="39"/>
        <v>#REF!</v>
      </c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</row>
    <row r="20" ht="14.25" customHeight="1">
      <c r="A20" s="72"/>
      <c r="B20" s="65"/>
      <c r="C20" s="65"/>
      <c r="D20" s="66"/>
      <c r="E20" s="97"/>
      <c r="F20" s="68"/>
      <c r="G20" s="72"/>
      <c r="H20" s="72"/>
      <c r="I20" s="72"/>
      <c r="J20" s="98"/>
      <c r="K20" s="98"/>
      <c r="L20" s="98"/>
      <c r="M20" s="98"/>
      <c r="O20" s="85"/>
      <c r="P20" s="98" t="str">
        <f t="shared" ref="P20:Q20" si="40">P19/P8</f>
        <v>#REF!</v>
      </c>
      <c r="Q20" s="98" t="str">
        <f t="shared" si="40"/>
        <v>#REF!</v>
      </c>
      <c r="R20" s="98"/>
      <c r="S20" s="104"/>
      <c r="U20" s="104"/>
      <c r="V20" s="72"/>
      <c r="W20" s="72"/>
      <c r="X20" s="72"/>
      <c r="Y20" s="98" t="str">
        <f t="shared" ref="Y20:Z20" si="41">Y19/Y8</f>
        <v>#REF!</v>
      </c>
      <c r="Z20" s="98" t="str">
        <f t="shared" si="41"/>
        <v>#REF!</v>
      </c>
      <c r="AA20" s="72"/>
      <c r="AB20" s="98" t="str">
        <f t="shared" ref="AB20:AC20" si="42">AB19/AB8</f>
        <v>#REF!</v>
      </c>
      <c r="AC20" s="98" t="str">
        <f t="shared" si="42"/>
        <v>#REF!</v>
      </c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</row>
    <row r="21" ht="14.25" customHeight="1">
      <c r="A21" s="72"/>
      <c r="B21" s="65"/>
      <c r="C21" s="65"/>
      <c r="D21" s="66"/>
      <c r="E21" s="68"/>
      <c r="F21" s="68"/>
      <c r="G21" s="72"/>
      <c r="H21" s="72"/>
      <c r="I21" s="72"/>
      <c r="J21" s="100"/>
      <c r="K21" s="85"/>
      <c r="L21" s="85"/>
      <c r="M21" s="100"/>
      <c r="O21" s="100"/>
      <c r="P21" s="100"/>
      <c r="Q21" s="100"/>
      <c r="R21" s="100"/>
      <c r="S21" s="72"/>
      <c r="U21" s="72"/>
      <c r="V21" s="72"/>
      <c r="W21" s="72"/>
      <c r="X21" s="72"/>
      <c r="Y21" s="100"/>
      <c r="Z21" s="100"/>
      <c r="AA21" s="72"/>
      <c r="AB21" s="100"/>
      <c r="AC21" s="100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</row>
    <row r="22" ht="14.25" customHeight="1">
      <c r="A22" s="72"/>
      <c r="B22" s="65"/>
      <c r="C22" s="65"/>
      <c r="D22" s="66"/>
      <c r="E22" s="68"/>
      <c r="F22" s="68"/>
      <c r="G22" s="72"/>
      <c r="H22" s="72"/>
      <c r="I22" s="72"/>
      <c r="J22" s="87"/>
      <c r="K22" s="87"/>
      <c r="L22" s="87"/>
      <c r="M22" s="87"/>
      <c r="O22" s="87"/>
      <c r="P22" s="89" t="str">
        <f t="shared" ref="P22:Q22" si="43">#REF!</f>
        <v>#REF!</v>
      </c>
      <c r="Q22" s="89" t="str">
        <f t="shared" si="43"/>
        <v>#REF!</v>
      </c>
      <c r="R22" s="87"/>
      <c r="S22" s="87"/>
      <c r="U22" s="87"/>
      <c r="V22" s="72"/>
      <c r="W22" s="72"/>
      <c r="X22" s="72"/>
      <c r="Y22" s="87" t="str">
        <f t="shared" ref="Y22:Z22" si="44">SUM(#REF!)</f>
        <v>#REF!</v>
      </c>
      <c r="Z22" s="87" t="str">
        <f t="shared" si="44"/>
        <v>#REF!</v>
      </c>
      <c r="AA22" s="72"/>
      <c r="AB22" s="87" t="str">
        <f t="shared" ref="AB22:AC22" si="45">#REF!/USD_Rate_Fcst</f>
        <v>#REF!</v>
      </c>
      <c r="AC22" s="87" t="str">
        <f t="shared" si="45"/>
        <v>#REF!</v>
      </c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</row>
    <row r="23" ht="14.25" customHeight="1">
      <c r="A23" s="72"/>
      <c r="B23" s="65"/>
      <c r="C23" s="65"/>
      <c r="D23" s="66"/>
      <c r="E23" s="68"/>
      <c r="F23" s="65"/>
      <c r="G23" s="72"/>
      <c r="H23" s="72"/>
      <c r="I23" s="72"/>
      <c r="J23" s="87"/>
      <c r="K23" s="87"/>
      <c r="L23" s="87"/>
      <c r="M23" s="87"/>
      <c r="N23" s="65"/>
      <c r="O23" s="87"/>
      <c r="P23" s="87">
        <v>0.0</v>
      </c>
      <c r="Q23" s="87">
        <v>0.0</v>
      </c>
      <c r="R23" s="87"/>
      <c r="S23" s="87"/>
      <c r="T23" s="65"/>
      <c r="U23" s="87"/>
      <c r="V23" s="90"/>
      <c r="W23" s="90"/>
      <c r="X23" s="90"/>
      <c r="Y23" s="87" t="str">
        <f t="shared" ref="Y23:Z23" si="46">SUM(#REF!)</f>
        <v>#REF!</v>
      </c>
      <c r="Z23" s="87" t="str">
        <f t="shared" si="46"/>
        <v>#REF!</v>
      </c>
      <c r="AA23" s="90"/>
      <c r="AB23" s="87" t="str">
        <f t="shared" ref="AB23:AC23" si="47">#REF!/USD_Rate_Fcst</f>
        <v>#REF!</v>
      </c>
      <c r="AC23" s="87" t="str">
        <f t="shared" si="47"/>
        <v>#REF!</v>
      </c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</row>
    <row r="24" ht="14.25" customHeight="1">
      <c r="A24" s="72"/>
      <c r="B24" s="91"/>
      <c r="C24" s="91"/>
      <c r="D24" s="92"/>
      <c r="E24" s="91"/>
      <c r="F24" s="91"/>
      <c r="G24" s="93"/>
      <c r="H24" s="93"/>
      <c r="I24" s="93"/>
      <c r="J24" s="94"/>
      <c r="K24" s="94"/>
      <c r="L24" s="94"/>
      <c r="M24" s="94"/>
      <c r="N24" s="65"/>
      <c r="O24" s="95"/>
      <c r="P24" s="94" t="str">
        <f t="shared" ref="P24:Q24" si="48">P19+SUM(P22:P23)</f>
        <v>#REF!</v>
      </c>
      <c r="Q24" s="94" t="str">
        <f t="shared" si="48"/>
        <v>#REF!</v>
      </c>
      <c r="R24" s="95"/>
      <c r="S24" s="95"/>
      <c r="T24" s="65"/>
      <c r="U24" s="95"/>
      <c r="V24" s="90"/>
      <c r="W24" s="90"/>
      <c r="X24" s="90"/>
      <c r="Y24" s="94" t="str">
        <f t="shared" ref="Y24:Z24" si="49">Y19+SUM(Y22:Y23)</f>
        <v>#REF!</v>
      </c>
      <c r="Z24" s="94" t="str">
        <f t="shared" si="49"/>
        <v>#REF!</v>
      </c>
      <c r="AA24" s="90"/>
      <c r="AB24" s="94"/>
      <c r="AC24" s="94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</row>
    <row r="25" ht="14.25" customHeight="1">
      <c r="A25" s="72"/>
      <c r="B25" s="65"/>
      <c r="C25" s="65"/>
      <c r="D25" s="66"/>
      <c r="E25" s="68"/>
      <c r="F25" s="68"/>
      <c r="G25" s="72"/>
      <c r="H25" s="72"/>
      <c r="I25" s="72"/>
      <c r="J25" s="72"/>
      <c r="K25" s="86"/>
      <c r="L25" s="86"/>
      <c r="M25" s="72"/>
      <c r="O25" s="72"/>
      <c r="P25" s="72"/>
      <c r="Q25" s="72"/>
      <c r="R25" s="72"/>
      <c r="S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</row>
    <row r="26" ht="14.25" customHeight="1">
      <c r="A26" s="72"/>
      <c r="B26" s="65"/>
      <c r="C26" s="65"/>
      <c r="D26" s="66"/>
      <c r="E26" s="68"/>
      <c r="F26" s="68"/>
      <c r="G26" s="72"/>
      <c r="H26" s="72"/>
      <c r="I26" s="72"/>
      <c r="J26" s="87"/>
      <c r="K26" s="87"/>
      <c r="L26" s="87"/>
      <c r="M26" s="87"/>
      <c r="O26" s="87"/>
      <c r="P26" s="87">
        <v>0.0</v>
      </c>
      <c r="Q26" s="87">
        <v>0.0</v>
      </c>
      <c r="R26" s="87"/>
      <c r="S26" s="87"/>
      <c r="U26" s="87"/>
      <c r="V26" s="72"/>
      <c r="W26" s="72"/>
      <c r="X26" s="72"/>
      <c r="Y26" s="87" t="str">
        <f t="shared" ref="Y26:Z26" si="50">SUM(#REF!)</f>
        <v>#REF!</v>
      </c>
      <c r="Z26" s="87" t="str">
        <f t="shared" si="50"/>
        <v>#REF!</v>
      </c>
      <c r="AA26" s="72"/>
      <c r="AB26" s="87" t="str">
        <f t="shared" ref="AB26:AC26" si="51">#REF!/USD_Rate_Fcst</f>
        <v>#REF!</v>
      </c>
      <c r="AC26" s="87" t="str">
        <f t="shared" si="51"/>
        <v>#REF!</v>
      </c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</row>
    <row r="27" ht="14.25" customHeight="1">
      <c r="A27" s="72"/>
      <c r="B27" s="91"/>
      <c r="C27" s="91"/>
      <c r="D27" s="92"/>
      <c r="E27" s="91"/>
      <c r="F27" s="91"/>
      <c r="G27" s="93"/>
      <c r="H27" s="93"/>
      <c r="I27" s="93"/>
      <c r="J27" s="94"/>
      <c r="K27" s="94"/>
      <c r="L27" s="94"/>
      <c r="M27" s="94"/>
      <c r="N27" s="65"/>
      <c r="O27" s="95"/>
      <c r="P27" s="94" t="str">
        <f t="shared" ref="P27:Q27" si="52">P24+P26</f>
        <v>#REF!</v>
      </c>
      <c r="Q27" s="94" t="str">
        <f t="shared" si="52"/>
        <v>#REF!</v>
      </c>
      <c r="R27" s="95"/>
      <c r="S27" s="95"/>
      <c r="T27" s="65"/>
      <c r="U27" s="95"/>
      <c r="V27" s="90"/>
      <c r="W27" s="90"/>
      <c r="X27" s="90"/>
      <c r="Y27" s="94" t="str">
        <f t="shared" ref="Y27:Z27" si="53">Y24+Y26</f>
        <v>#REF!</v>
      </c>
      <c r="Z27" s="94" t="str">
        <f t="shared" si="53"/>
        <v>#REF!</v>
      </c>
      <c r="AA27" s="90"/>
      <c r="AB27" s="94"/>
      <c r="AC27" s="94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</row>
    <row r="28" ht="14.25" customHeight="1">
      <c r="A28" s="72"/>
      <c r="B28" s="65"/>
      <c r="C28" s="65"/>
      <c r="D28" s="66"/>
      <c r="E28" s="68"/>
      <c r="F28" s="68"/>
      <c r="G28" s="72"/>
      <c r="H28" s="72"/>
      <c r="I28" s="72"/>
      <c r="J28" s="100"/>
      <c r="K28" s="100"/>
      <c r="L28" s="100"/>
      <c r="M28" s="100"/>
      <c r="O28" s="100"/>
      <c r="P28" s="100"/>
      <c r="Q28" s="100"/>
      <c r="R28" s="100"/>
      <c r="S28" s="72"/>
      <c r="U28" s="72"/>
      <c r="V28" s="72"/>
      <c r="W28" s="72"/>
      <c r="X28" s="72"/>
      <c r="Y28" s="100"/>
      <c r="Z28" s="100"/>
      <c r="AA28" s="72"/>
      <c r="AB28" s="100"/>
      <c r="AC28" s="100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</row>
    <row r="29" ht="14.25" customHeight="1">
      <c r="A29" s="72"/>
      <c r="B29" s="65"/>
      <c r="C29" s="65"/>
      <c r="D29" s="66"/>
      <c r="E29" s="68"/>
      <c r="F29" s="68"/>
      <c r="G29" s="72"/>
      <c r="H29" s="72"/>
      <c r="I29" s="72"/>
      <c r="J29" s="87"/>
      <c r="K29" s="87"/>
      <c r="L29" s="87"/>
      <c r="M29" s="87"/>
      <c r="N29" s="68"/>
      <c r="O29" s="87"/>
      <c r="P29" s="87">
        <v>0.0</v>
      </c>
      <c r="Q29" s="87">
        <v>0.0</v>
      </c>
      <c r="R29" s="87"/>
      <c r="S29" s="87"/>
      <c r="T29" s="68"/>
      <c r="U29" s="87"/>
      <c r="V29" s="72"/>
      <c r="W29" s="72"/>
      <c r="X29" s="72"/>
      <c r="Y29" s="87" t="str">
        <f t="shared" ref="Y29:Z29" si="54">SUM(#REF!)</f>
        <v>#REF!</v>
      </c>
      <c r="Z29" s="87" t="str">
        <f t="shared" si="54"/>
        <v>#REF!</v>
      </c>
      <c r="AA29" s="72"/>
      <c r="AB29" s="87" t="str">
        <f t="shared" ref="AB29:AC29" si="55">#REF!/USD_Rate_Fcst</f>
        <v>#REF!</v>
      </c>
      <c r="AC29" s="87" t="str">
        <f t="shared" si="55"/>
        <v>#REF!</v>
      </c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</row>
    <row r="30" ht="14.25" customHeight="1">
      <c r="A30" s="72"/>
      <c r="B30" s="65"/>
      <c r="C30" s="65"/>
      <c r="D30" s="66"/>
      <c r="E30" s="68"/>
      <c r="F30" s="68"/>
      <c r="G30" s="72"/>
      <c r="H30" s="72"/>
      <c r="I30" s="72"/>
      <c r="J30" s="87"/>
      <c r="K30" s="87"/>
      <c r="L30" s="87"/>
      <c r="M30" s="87"/>
      <c r="N30" s="68"/>
      <c r="O30" s="87"/>
      <c r="P30" s="87">
        <v>0.0</v>
      </c>
      <c r="Q30" s="87">
        <v>0.0</v>
      </c>
      <c r="R30" s="87"/>
      <c r="S30" s="87"/>
      <c r="T30" s="68"/>
      <c r="U30" s="87"/>
      <c r="V30" s="72"/>
      <c r="W30" s="72"/>
      <c r="X30" s="72"/>
      <c r="Y30" s="87" t="str">
        <f t="shared" ref="Y30:Z30" si="56">SUM(#REF!)</f>
        <v>#REF!</v>
      </c>
      <c r="Z30" s="87" t="str">
        <f t="shared" si="56"/>
        <v>#REF!</v>
      </c>
      <c r="AA30" s="72"/>
      <c r="AB30" s="87" t="str">
        <f t="shared" ref="AB30:AC30" si="57">#REF!/USD_Rate_Fcst</f>
        <v>#REF!</v>
      </c>
      <c r="AC30" s="87" t="str">
        <f t="shared" si="57"/>
        <v>#REF!</v>
      </c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</row>
    <row r="31" ht="14.25" customHeight="1">
      <c r="A31" s="72"/>
      <c r="B31" s="65"/>
      <c r="C31" s="65"/>
      <c r="D31" s="66"/>
      <c r="E31" s="68"/>
      <c r="F31" s="68"/>
      <c r="G31" s="72"/>
      <c r="H31" s="72"/>
      <c r="I31" s="72"/>
      <c r="J31" s="87"/>
      <c r="K31" s="87"/>
      <c r="L31" s="87"/>
      <c r="M31" s="87"/>
      <c r="N31" s="68"/>
      <c r="O31" s="87"/>
      <c r="P31" s="87">
        <v>0.0</v>
      </c>
      <c r="Q31" s="87">
        <v>0.0</v>
      </c>
      <c r="R31" s="87"/>
      <c r="S31" s="87"/>
      <c r="T31" s="68"/>
      <c r="U31" s="87"/>
      <c r="V31" s="72"/>
      <c r="W31" s="72"/>
      <c r="X31" s="72"/>
      <c r="Y31" s="87" t="str">
        <f t="shared" ref="Y31:Z31" si="58">SUM(#REF!)</f>
        <v>#REF!</v>
      </c>
      <c r="Z31" s="87" t="str">
        <f t="shared" si="58"/>
        <v>#REF!</v>
      </c>
      <c r="AA31" s="72"/>
      <c r="AB31" s="87" t="str">
        <f t="shared" ref="AB31:AC31" si="59">#REF!/USD_Rate_Fcst</f>
        <v>#REF!</v>
      </c>
      <c r="AC31" s="87" t="str">
        <f t="shared" si="59"/>
        <v>#REF!</v>
      </c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</row>
    <row r="32" ht="13.5" customHeight="1">
      <c r="A32" s="72"/>
      <c r="B32" s="91"/>
      <c r="C32" s="91"/>
      <c r="D32" s="92"/>
      <c r="E32" s="91"/>
      <c r="F32" s="91"/>
      <c r="G32" s="93"/>
      <c r="H32" s="93"/>
      <c r="I32" s="93"/>
      <c r="J32" s="94"/>
      <c r="K32" s="94"/>
      <c r="L32" s="94"/>
      <c r="M32" s="94"/>
      <c r="N32" s="68"/>
      <c r="O32" s="95"/>
      <c r="P32" s="94" t="str">
        <f t="shared" ref="P32:Q32" si="60">P27+SUM(P29:P31)</f>
        <v>#REF!</v>
      </c>
      <c r="Q32" s="94" t="str">
        <f t="shared" si="60"/>
        <v>#REF!</v>
      </c>
      <c r="R32" s="95"/>
      <c r="S32" s="95"/>
      <c r="T32" s="68"/>
      <c r="U32" s="95"/>
      <c r="V32" s="72"/>
      <c r="W32" s="72"/>
      <c r="X32" s="72"/>
      <c r="Y32" s="94" t="str">
        <f t="shared" ref="Y32:Z32" si="61">Y27+SUM(Y29:Y31)</f>
        <v>#REF!</v>
      </c>
      <c r="Z32" s="94" t="str">
        <f t="shared" si="61"/>
        <v>#REF!</v>
      </c>
      <c r="AA32" s="72"/>
      <c r="AB32" s="94" t="str">
        <f t="shared" ref="AB32:AC32" si="62">AB27+SUM(AB29:AB31)</f>
        <v>#REF!</v>
      </c>
      <c r="AC32" s="94" t="str">
        <f t="shared" si="62"/>
        <v>#REF!</v>
      </c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</row>
    <row r="33" ht="13.5" customHeight="1">
      <c r="A33" s="72"/>
      <c r="B33" s="65"/>
      <c r="C33" s="65"/>
      <c r="D33" s="66"/>
      <c r="E33" s="97"/>
      <c r="F33" s="68"/>
      <c r="G33" s="72"/>
      <c r="H33" s="72"/>
      <c r="I33" s="72"/>
      <c r="J33" s="98"/>
      <c r="K33" s="98"/>
      <c r="L33" s="98"/>
      <c r="M33" s="98"/>
      <c r="N33" s="68"/>
      <c r="O33" s="98"/>
      <c r="P33" s="98"/>
      <c r="Q33" s="98"/>
      <c r="R33" s="98"/>
      <c r="S33" s="95"/>
      <c r="T33" s="68"/>
      <c r="U33" s="95"/>
      <c r="V33" s="72"/>
      <c r="W33" s="72"/>
      <c r="X33" s="72"/>
      <c r="Y33" s="98"/>
      <c r="Z33" s="98"/>
      <c r="AA33" s="72"/>
      <c r="AB33" s="98"/>
      <c r="AC33" s="98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</row>
    <row r="34" ht="13.5" customHeight="1">
      <c r="A34" s="72"/>
      <c r="B34" s="65"/>
      <c r="C34" s="65"/>
      <c r="D34" s="66"/>
      <c r="E34" s="68"/>
      <c r="F34" s="68"/>
      <c r="G34" s="72"/>
      <c r="H34" s="72"/>
      <c r="I34" s="72"/>
      <c r="J34" s="87"/>
      <c r="K34" s="87"/>
      <c r="L34" s="87"/>
      <c r="M34" s="87"/>
      <c r="N34" s="68"/>
      <c r="O34" s="72"/>
      <c r="P34" s="89" t="str">
        <f t="shared" ref="P34:Q34" si="63">#REF!</f>
        <v>#REF!</v>
      </c>
      <c r="Q34" s="89" t="str">
        <f t="shared" si="63"/>
        <v>#REF!</v>
      </c>
      <c r="R34" s="72"/>
      <c r="S34" s="72"/>
      <c r="T34" s="68"/>
      <c r="U34" s="72"/>
      <c r="V34" s="72"/>
      <c r="W34" s="72"/>
      <c r="X34" s="72"/>
      <c r="Y34" s="72" t="str">
        <f t="shared" ref="Y34:Z34" si="64">Y83</f>
        <v>#REF!</v>
      </c>
      <c r="Z34" s="72" t="str">
        <f t="shared" si="64"/>
        <v>#REF!</v>
      </c>
      <c r="AA34" s="72"/>
      <c r="AB34" s="87" t="str">
        <f t="shared" ref="AB34:AC34" si="65">#REF!/USD_Rate_Fcst</f>
        <v>#REF!</v>
      </c>
      <c r="AC34" s="87" t="str">
        <f t="shared" si="65"/>
        <v>#REF!</v>
      </c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</row>
    <row r="35" ht="13.5" customHeight="1">
      <c r="A35" s="90"/>
      <c r="B35" s="91"/>
      <c r="C35" s="91"/>
      <c r="D35" s="92"/>
      <c r="E35" s="91"/>
      <c r="F35" s="91"/>
      <c r="G35" s="93"/>
      <c r="H35" s="93"/>
      <c r="I35" s="93"/>
      <c r="J35" s="93"/>
      <c r="K35" s="93"/>
      <c r="L35" s="93"/>
      <c r="M35" s="93"/>
      <c r="N35" s="65"/>
      <c r="O35" s="95"/>
      <c r="P35" s="93" t="str">
        <f t="shared" ref="P35:Q35" si="66">SUM(P32:P34)</f>
        <v>#REF!</v>
      </c>
      <c r="Q35" s="93" t="str">
        <f t="shared" si="66"/>
        <v>#REF!</v>
      </c>
      <c r="R35" s="90"/>
      <c r="S35" s="90"/>
      <c r="T35" s="65"/>
      <c r="U35" s="90"/>
      <c r="V35" s="90"/>
      <c r="W35" s="90"/>
      <c r="X35" s="90"/>
      <c r="Y35" s="93" t="str">
        <f t="shared" ref="Y35:Z35" si="67">SUM(Y32:Y34)</f>
        <v>#REF!</v>
      </c>
      <c r="Z35" s="93" t="str">
        <f t="shared" si="67"/>
        <v>#REF!</v>
      </c>
      <c r="AA35" s="90"/>
      <c r="AB35" s="93" t="str">
        <f t="shared" ref="AB35:AC35" si="68">SUM(AB32:AB34)</f>
        <v>#REF!</v>
      </c>
      <c r="AC35" s="93" t="str">
        <f t="shared" si="68"/>
        <v>#REF!</v>
      </c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  <c r="AT35" s="90"/>
      <c r="AU35" s="90"/>
      <c r="AV35" s="90"/>
      <c r="AW35" s="90"/>
    </row>
    <row r="36" ht="14.25" customHeight="1">
      <c r="A36" s="105"/>
      <c r="B36" s="106"/>
      <c r="C36" s="106"/>
      <c r="D36" s="107"/>
      <c r="E36" s="108"/>
      <c r="F36" s="108"/>
      <c r="G36" s="105"/>
      <c r="H36" s="105"/>
      <c r="I36" s="105"/>
      <c r="J36" s="109"/>
      <c r="K36" s="105"/>
      <c r="L36" s="105"/>
      <c r="M36" s="105"/>
      <c r="N36" s="108"/>
      <c r="O36" s="105"/>
      <c r="P36" s="105"/>
      <c r="Q36" s="105"/>
      <c r="R36" s="105"/>
      <c r="S36" s="105"/>
      <c r="T36" s="108"/>
      <c r="U36" s="105"/>
      <c r="V36" s="105"/>
      <c r="W36" s="105"/>
      <c r="X36" s="105"/>
      <c r="Y36" s="110"/>
      <c r="Z36" s="109"/>
      <c r="AA36" s="105"/>
      <c r="AB36" s="109"/>
      <c r="AC36" s="109"/>
      <c r="AD36" s="10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</row>
    <row r="37" ht="14.25" customHeight="1">
      <c r="A37" s="105"/>
      <c r="B37" s="106"/>
      <c r="C37" s="106"/>
      <c r="D37" s="107"/>
      <c r="E37" s="108"/>
      <c r="F37" s="108"/>
      <c r="G37" s="105"/>
      <c r="H37" s="105"/>
      <c r="I37" s="105"/>
      <c r="J37" s="109"/>
      <c r="K37" s="105"/>
      <c r="L37" s="105"/>
      <c r="M37" s="105"/>
      <c r="N37" s="108"/>
      <c r="O37" s="105"/>
      <c r="P37" s="105"/>
      <c r="Q37" s="105"/>
      <c r="R37" s="105"/>
      <c r="S37" s="105"/>
      <c r="T37" s="108"/>
      <c r="U37" s="105"/>
      <c r="V37" s="105"/>
      <c r="W37" s="105"/>
      <c r="X37" s="105"/>
      <c r="Y37" s="110"/>
      <c r="Z37" s="109"/>
      <c r="AA37" s="105"/>
      <c r="AB37" s="109"/>
      <c r="AC37" s="109"/>
      <c r="AD37" s="105"/>
      <c r="AE37" s="105"/>
      <c r="AF37" s="105"/>
      <c r="AG37" s="105"/>
      <c r="AH37" s="105"/>
      <c r="AI37" s="105"/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</row>
    <row r="38" ht="14.25" customHeight="1">
      <c r="A38" s="65" t="s">
        <v>99</v>
      </c>
      <c r="B38" s="68"/>
      <c r="C38" s="65"/>
      <c r="D38" s="66"/>
      <c r="E38" s="68"/>
      <c r="F38" s="68"/>
      <c r="G38" s="72"/>
      <c r="H38" s="72"/>
      <c r="I38" s="72"/>
      <c r="J38" s="68"/>
      <c r="K38" s="72"/>
      <c r="L38" s="72"/>
      <c r="M38" s="72"/>
      <c r="N38" s="68"/>
      <c r="O38" s="72"/>
      <c r="P38" s="72"/>
      <c r="Q38" s="72"/>
      <c r="R38" s="72"/>
      <c r="S38" s="72"/>
      <c r="T38" s="68"/>
      <c r="U38" s="72"/>
      <c r="V38" s="72"/>
      <c r="W38" s="72"/>
      <c r="X38" s="72"/>
      <c r="Y38" s="68"/>
      <c r="Z38" s="68"/>
      <c r="AA38" s="72"/>
      <c r="AB38" s="68"/>
      <c r="AC38" s="68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</row>
    <row r="39" ht="14.25" customHeight="1">
      <c r="A39" s="72"/>
      <c r="B39" s="65"/>
      <c r="C39" s="65"/>
      <c r="D39" s="66"/>
      <c r="E39" s="68"/>
      <c r="F39" s="68"/>
      <c r="G39" s="72"/>
      <c r="H39" s="72"/>
      <c r="I39" s="72"/>
      <c r="J39" s="72"/>
      <c r="K39" s="72"/>
      <c r="L39" s="72"/>
      <c r="M39" s="72"/>
      <c r="O39" s="72"/>
      <c r="P39" s="72"/>
      <c r="Q39" s="72"/>
      <c r="R39" s="72"/>
      <c r="S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</row>
    <row r="40" ht="14.25" customHeight="1">
      <c r="A40" s="72"/>
      <c r="B40" s="65"/>
      <c r="C40" s="65"/>
      <c r="D40" s="66"/>
      <c r="E40" s="68"/>
      <c r="F40" s="68"/>
      <c r="G40" s="72"/>
      <c r="H40" s="72"/>
      <c r="I40" s="72"/>
      <c r="J40" s="87"/>
      <c r="K40" s="87"/>
      <c r="L40" s="87"/>
      <c r="M40" s="87"/>
      <c r="N40" s="68"/>
      <c r="O40" s="87"/>
      <c r="P40" s="87" t="str">
        <f t="shared" ref="P40:Q40" si="69">P85-P62-SUM(P42:P49)</f>
        <v>#REF!</v>
      </c>
      <c r="Q40" s="87" t="str">
        <f t="shared" si="69"/>
        <v>#REF!</v>
      </c>
      <c r="R40" s="87"/>
      <c r="S40" s="87"/>
      <c r="T40" s="68"/>
      <c r="U40" s="87"/>
      <c r="V40" s="72"/>
      <c r="W40" s="72"/>
      <c r="X40" s="72"/>
      <c r="Y40" s="87" t="str">
        <f t="shared" ref="Y40:Z40" si="70">#REF!</f>
        <v>#REF!</v>
      </c>
      <c r="Z40" s="87" t="str">
        <f t="shared" si="70"/>
        <v>#REF!</v>
      </c>
      <c r="AA40" s="72"/>
      <c r="AB40" s="87" t="str">
        <f t="shared" ref="AB40:AC40" si="71">#REF!/USD_Rate_Fcst</f>
        <v>#REF!</v>
      </c>
      <c r="AC40" s="87" t="str">
        <f t="shared" si="71"/>
        <v>#REF!</v>
      </c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</row>
    <row r="41" ht="14.25" customHeight="1">
      <c r="A41" s="72"/>
      <c r="B41" s="65"/>
      <c r="C41" s="65"/>
      <c r="D41" s="66"/>
      <c r="E41" s="68"/>
      <c r="F41" s="68"/>
      <c r="G41" s="72"/>
      <c r="H41" s="72"/>
      <c r="I41" s="72"/>
      <c r="J41" s="111"/>
      <c r="K41" s="111"/>
      <c r="L41" s="111"/>
      <c r="M41" s="111"/>
      <c r="N41" s="68"/>
      <c r="O41" s="87"/>
      <c r="P41" s="87"/>
      <c r="Q41" s="87"/>
      <c r="R41" s="87"/>
      <c r="S41" s="87"/>
      <c r="T41" s="68"/>
      <c r="U41" s="87"/>
      <c r="V41" s="72"/>
      <c r="W41" s="72"/>
      <c r="X41" s="72"/>
      <c r="Y41" s="87" t="str">
        <f t="shared" ref="Y41:Z41" si="72">#REF!</f>
        <v>#REF!</v>
      </c>
      <c r="Z41" s="87" t="str">
        <f t="shared" si="72"/>
        <v>#REF!</v>
      </c>
      <c r="AA41" s="72"/>
      <c r="AB41" s="87" t="str">
        <f t="shared" ref="AB41:AC41" si="73">#REF!/USD_Rate_Fcst</f>
        <v>#REF!</v>
      </c>
      <c r="AC41" s="87" t="str">
        <f t="shared" si="73"/>
        <v>#REF!</v>
      </c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</row>
    <row r="42" ht="14.25" customHeight="1">
      <c r="A42" s="72"/>
      <c r="B42" s="65"/>
      <c r="C42" s="65"/>
      <c r="D42" s="66"/>
      <c r="E42" s="68"/>
      <c r="F42" s="68"/>
      <c r="G42" s="72"/>
      <c r="H42" s="72"/>
      <c r="I42" s="72"/>
      <c r="J42" s="87"/>
      <c r="K42" s="87"/>
      <c r="L42" s="87"/>
      <c r="M42" s="87"/>
      <c r="N42" s="68"/>
      <c r="O42" s="87"/>
      <c r="P42" s="89" t="str">
        <f t="shared" ref="P42:Q42" si="74">#REF!</f>
        <v>#REF!</v>
      </c>
      <c r="Q42" s="89" t="str">
        <f t="shared" si="74"/>
        <v>#REF!</v>
      </c>
      <c r="R42" s="87"/>
      <c r="S42" s="87"/>
      <c r="T42" s="68"/>
      <c r="U42" s="87"/>
      <c r="V42" s="72"/>
      <c r="W42" s="72"/>
      <c r="X42" s="72"/>
      <c r="Y42" s="87" t="str">
        <f t="shared" ref="Y42:Z42" si="75">#REF!</f>
        <v>#REF!</v>
      </c>
      <c r="Z42" s="87" t="str">
        <f t="shared" si="75"/>
        <v>#REF!</v>
      </c>
      <c r="AA42" s="72"/>
      <c r="AB42" s="87" t="str">
        <f t="shared" ref="AB42:AC42" si="76">#REF!/USD_Rate_Fcst</f>
        <v>#REF!</v>
      </c>
      <c r="AC42" s="87" t="str">
        <f t="shared" si="76"/>
        <v>#REF!</v>
      </c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</row>
    <row r="43" ht="14.25" customHeight="1">
      <c r="A43" s="72"/>
      <c r="B43" s="65"/>
      <c r="C43" s="65"/>
      <c r="D43" s="66"/>
      <c r="E43" s="68"/>
      <c r="F43" s="65"/>
      <c r="G43" s="72"/>
      <c r="H43" s="72"/>
      <c r="I43" s="72"/>
      <c r="J43" s="87"/>
      <c r="K43" s="87"/>
      <c r="L43" s="87"/>
      <c r="M43" s="87"/>
      <c r="N43" s="65"/>
      <c r="O43" s="87"/>
      <c r="P43" s="65"/>
      <c r="Q43" s="65"/>
      <c r="R43" s="87"/>
      <c r="S43" s="87"/>
      <c r="T43" s="65"/>
      <c r="U43" s="87"/>
      <c r="V43" s="90"/>
      <c r="W43" s="90"/>
      <c r="X43" s="90"/>
      <c r="Y43" s="87" t="str">
        <f t="shared" ref="Y43:Z43" si="77">#REF!</f>
        <v>#REF!</v>
      </c>
      <c r="Z43" s="87" t="str">
        <f t="shared" si="77"/>
        <v>#REF!</v>
      </c>
      <c r="AA43" s="90"/>
      <c r="AB43" s="87" t="str">
        <f t="shared" ref="AB43:AC43" si="78">#REF!/USD_Rate_Fcst</f>
        <v>#REF!</v>
      </c>
      <c r="AC43" s="87" t="str">
        <f t="shared" si="78"/>
        <v>#REF!</v>
      </c>
      <c r="AD43" s="90"/>
      <c r="AE43" s="90"/>
      <c r="AF43" s="90"/>
      <c r="AG43" s="90"/>
      <c r="AH43" s="90"/>
      <c r="AI43" s="90"/>
      <c r="AJ43" s="90"/>
      <c r="AK43" s="90"/>
      <c r="AL43" s="90"/>
      <c r="AM43" s="90"/>
      <c r="AN43" s="90"/>
      <c r="AO43" s="90"/>
      <c r="AP43" s="90"/>
      <c r="AQ43" s="90"/>
      <c r="AR43" s="90"/>
      <c r="AS43" s="90"/>
      <c r="AT43" s="90"/>
      <c r="AU43" s="90"/>
      <c r="AV43" s="90"/>
      <c r="AW43" s="90"/>
    </row>
    <row r="44" ht="14.25" customHeight="1">
      <c r="A44" s="65"/>
      <c r="B44" s="65"/>
      <c r="C44" s="66"/>
      <c r="D44" s="67"/>
      <c r="E44" s="68"/>
      <c r="F44" s="68"/>
      <c r="G44" s="68"/>
      <c r="H44" s="68"/>
      <c r="I44" s="68"/>
      <c r="J44" s="87"/>
      <c r="K44" s="87"/>
      <c r="L44" s="87"/>
      <c r="M44" s="87"/>
      <c r="O44" s="112"/>
      <c r="P44" s="89" t="str">
        <f t="shared" ref="P44:Q44" si="79">#REF!</f>
        <v>#REF!</v>
      </c>
      <c r="Q44" s="89" t="str">
        <f t="shared" si="79"/>
        <v>#REF!</v>
      </c>
      <c r="R44" s="68"/>
      <c r="S44" s="68"/>
      <c r="U44" s="68"/>
      <c r="V44" s="72"/>
      <c r="W44" s="72"/>
      <c r="X44" s="72"/>
      <c r="Y44" s="68" t="str">
        <f t="shared" ref="Y44:Z44" si="80">SUM(Y45:Y48)</f>
        <v>#REF!</v>
      </c>
      <c r="Z44" s="68" t="str">
        <f t="shared" si="80"/>
        <v>#REF!</v>
      </c>
      <c r="AA44" s="72"/>
      <c r="AB44" s="87" t="str">
        <f t="shared" ref="AB44:AC44" si="81">#REF!/USD_Rate_Fcst</f>
        <v>#REF!</v>
      </c>
      <c r="AC44" s="87" t="str">
        <f t="shared" si="81"/>
        <v>#REF!</v>
      </c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</row>
    <row r="45" ht="14.25" customHeight="1" outlineLevel="1">
      <c r="A45" s="72"/>
      <c r="B45" s="65"/>
      <c r="C45" s="65"/>
      <c r="D45" s="66"/>
      <c r="E45" s="113"/>
      <c r="F45" s="68"/>
      <c r="G45" s="72"/>
      <c r="H45" s="72"/>
      <c r="I45" s="72"/>
      <c r="J45" s="87"/>
      <c r="K45" s="87"/>
      <c r="L45" s="87"/>
      <c r="M45" s="87"/>
      <c r="N45" s="68"/>
      <c r="O45" s="87"/>
      <c r="P45" s="87"/>
      <c r="Q45" s="87"/>
      <c r="R45" s="87"/>
      <c r="S45" s="87"/>
      <c r="T45" s="68"/>
      <c r="U45" s="87"/>
      <c r="V45" s="72"/>
      <c r="W45" s="72"/>
      <c r="X45" s="72"/>
      <c r="Y45" s="87" t="str">
        <f t="shared" ref="Y45:Z45" si="82">#REF!</f>
        <v>#REF!</v>
      </c>
      <c r="Z45" s="87" t="str">
        <f t="shared" si="82"/>
        <v>#REF!</v>
      </c>
      <c r="AA45" s="72"/>
      <c r="AB45" s="87" t="str">
        <f t="shared" ref="AB45:AC45" si="83">#REF!/USD_Rate_Fcst</f>
        <v>#REF!</v>
      </c>
      <c r="AC45" s="87" t="str">
        <f t="shared" si="83"/>
        <v>#REF!</v>
      </c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</row>
    <row r="46" ht="14.25" customHeight="1" outlineLevel="1">
      <c r="A46" s="72"/>
      <c r="B46" s="65"/>
      <c r="C46" s="65"/>
      <c r="D46" s="66"/>
      <c r="E46" s="113"/>
      <c r="F46" s="68"/>
      <c r="G46" s="72"/>
      <c r="H46" s="72"/>
      <c r="I46" s="72"/>
      <c r="J46" s="87"/>
      <c r="K46" s="87"/>
      <c r="L46" s="87"/>
      <c r="M46" s="87"/>
      <c r="N46" s="68"/>
      <c r="O46" s="87"/>
      <c r="P46" s="87"/>
      <c r="Q46" s="87"/>
      <c r="R46" s="87"/>
      <c r="S46" s="87"/>
      <c r="T46" s="68"/>
      <c r="U46" s="87"/>
      <c r="V46" s="72"/>
      <c r="W46" s="72"/>
      <c r="X46" s="72"/>
      <c r="Y46" s="87" t="str">
        <f t="shared" ref="Y46:Z46" si="84">#REF!</f>
        <v>#REF!</v>
      </c>
      <c r="Z46" s="87" t="str">
        <f t="shared" si="84"/>
        <v>#REF!</v>
      </c>
      <c r="AA46" s="72"/>
      <c r="AB46" s="87" t="str">
        <f t="shared" ref="AB46:AC46" si="85">#REF!/USD_Rate_Fcst</f>
        <v>#REF!</v>
      </c>
      <c r="AC46" s="87" t="str">
        <f t="shared" si="85"/>
        <v>#REF!</v>
      </c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</row>
    <row r="47" ht="14.25" customHeight="1" outlineLevel="1">
      <c r="A47" s="72"/>
      <c r="B47" s="65"/>
      <c r="C47" s="65"/>
      <c r="D47" s="66"/>
      <c r="E47" s="113"/>
      <c r="F47" s="68"/>
      <c r="G47" s="72"/>
      <c r="H47" s="72"/>
      <c r="I47" s="72"/>
      <c r="J47" s="87"/>
      <c r="K47" s="87"/>
      <c r="L47" s="87"/>
      <c r="M47" s="87"/>
      <c r="N47" s="68"/>
      <c r="O47" s="87"/>
      <c r="P47" s="87"/>
      <c r="Q47" s="87"/>
      <c r="R47" s="87"/>
      <c r="S47" s="87"/>
      <c r="T47" s="68"/>
      <c r="U47" s="87"/>
      <c r="V47" s="72"/>
      <c r="W47" s="72"/>
      <c r="X47" s="72"/>
      <c r="Y47" s="87" t="str">
        <f t="shared" ref="Y47:Z47" si="86">#REF!</f>
        <v>#REF!</v>
      </c>
      <c r="Z47" s="87" t="str">
        <f t="shared" si="86"/>
        <v>#REF!</v>
      </c>
      <c r="AA47" s="72"/>
      <c r="AB47" s="87" t="str">
        <f t="shared" ref="AB47:AC47" si="87">#REF!/USD_Rate_Fcst</f>
        <v>#REF!</v>
      </c>
      <c r="AC47" s="87" t="str">
        <f t="shared" si="87"/>
        <v>#REF!</v>
      </c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</row>
    <row r="48" ht="14.25" customHeight="1" outlineLevel="1">
      <c r="A48" s="72"/>
      <c r="B48" s="65"/>
      <c r="C48" s="65"/>
      <c r="D48" s="66"/>
      <c r="E48" s="113"/>
      <c r="F48" s="68"/>
      <c r="G48" s="72"/>
      <c r="H48" s="72"/>
      <c r="I48" s="72"/>
      <c r="J48" s="87"/>
      <c r="K48" s="87"/>
      <c r="L48" s="87"/>
      <c r="M48" s="87"/>
      <c r="N48" s="68"/>
      <c r="O48" s="87"/>
      <c r="P48" s="87"/>
      <c r="Q48" s="87"/>
      <c r="R48" s="87"/>
      <c r="S48" s="87"/>
      <c r="T48" s="68"/>
      <c r="U48" s="87"/>
      <c r="V48" s="72"/>
      <c r="W48" s="72"/>
      <c r="X48" s="72"/>
      <c r="Y48" s="87" t="str">
        <f t="shared" ref="Y48:Z48" si="88">#REF!</f>
        <v>#REF!</v>
      </c>
      <c r="Z48" s="87" t="str">
        <f t="shared" si="88"/>
        <v>#REF!</v>
      </c>
      <c r="AA48" s="72"/>
      <c r="AB48" s="87" t="str">
        <f t="shared" ref="AB48:AC48" si="89">#REF!/USD_Rate_Fcst</f>
        <v>#REF!</v>
      </c>
      <c r="AC48" s="87" t="str">
        <f t="shared" si="89"/>
        <v>#REF!</v>
      </c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</row>
    <row r="49" ht="14.25" customHeight="1">
      <c r="A49" s="72"/>
      <c r="B49" s="65"/>
      <c r="C49" s="65"/>
      <c r="D49" s="66"/>
      <c r="E49" s="68"/>
      <c r="F49" s="68"/>
      <c r="G49" s="72"/>
      <c r="H49" s="72"/>
      <c r="I49" s="72"/>
      <c r="J49" s="87"/>
      <c r="K49" s="87"/>
      <c r="L49" s="87"/>
      <c r="M49" s="87"/>
      <c r="N49" s="68"/>
      <c r="O49" s="87"/>
      <c r="P49" s="87"/>
      <c r="Q49" s="87"/>
      <c r="R49" s="87"/>
      <c r="S49" s="87"/>
      <c r="T49" s="68"/>
      <c r="U49" s="87"/>
      <c r="V49" s="72"/>
      <c r="W49" s="72"/>
      <c r="X49" s="72"/>
      <c r="Y49" s="87" t="str">
        <f t="shared" ref="Y49:Z49" si="90">#REF!</f>
        <v>#REF!</v>
      </c>
      <c r="Z49" s="87" t="str">
        <f t="shared" si="90"/>
        <v>#REF!</v>
      </c>
      <c r="AA49" s="72"/>
      <c r="AB49" s="87" t="str">
        <f t="shared" ref="AB49:AC49" si="91">#REF!/USD_Rate_Fcst</f>
        <v>#REF!</v>
      </c>
      <c r="AC49" s="87" t="str">
        <f t="shared" si="91"/>
        <v>#REF!</v>
      </c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</row>
    <row r="50" ht="14.25" customHeight="1">
      <c r="A50" s="72"/>
      <c r="B50" s="91"/>
      <c r="C50" s="91"/>
      <c r="D50" s="92"/>
      <c r="E50" s="91"/>
      <c r="F50" s="91"/>
      <c r="G50" s="93"/>
      <c r="H50" s="93"/>
      <c r="I50" s="93"/>
      <c r="J50" s="94"/>
      <c r="K50" s="94"/>
      <c r="L50" s="94"/>
      <c r="M50" s="94"/>
      <c r="N50" s="68"/>
      <c r="O50" s="95"/>
      <c r="P50" s="94" t="str">
        <f t="shared" ref="P50:Q50" si="92">SUM(P40:P49)</f>
        <v>#REF!</v>
      </c>
      <c r="Q50" s="94" t="str">
        <f t="shared" si="92"/>
        <v>#REF!</v>
      </c>
      <c r="R50" s="95"/>
      <c r="S50" s="95"/>
      <c r="T50" s="68"/>
      <c r="U50" s="95"/>
      <c r="V50" s="72"/>
      <c r="W50" s="72"/>
      <c r="X50" s="72"/>
      <c r="Y50" s="94" t="str">
        <f t="shared" ref="Y50:Z50" si="93">SUM(Y40:Y49)-Y44</f>
        <v>#REF!</v>
      </c>
      <c r="Z50" s="94" t="str">
        <f t="shared" si="93"/>
        <v>#REF!</v>
      </c>
      <c r="AA50" s="72"/>
      <c r="AB50" s="94" t="str">
        <f t="shared" ref="AB50:AC50" si="94">SUM(AB40:AB49)-AB44</f>
        <v>#REF!</v>
      </c>
      <c r="AC50" s="94" t="str">
        <f t="shared" si="94"/>
        <v>#REF!</v>
      </c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</row>
    <row r="51" ht="14.25" customHeight="1">
      <c r="A51" s="72"/>
      <c r="B51" s="65"/>
      <c r="C51" s="65"/>
      <c r="D51" s="66"/>
      <c r="E51" s="68"/>
      <c r="F51" s="68"/>
      <c r="G51" s="72"/>
      <c r="H51" s="72"/>
      <c r="I51" s="72"/>
      <c r="J51" s="72"/>
      <c r="K51" s="87"/>
      <c r="L51" s="87"/>
      <c r="M51" s="87"/>
      <c r="N51" s="68"/>
      <c r="O51" s="72"/>
      <c r="P51" s="72"/>
      <c r="Q51" s="72"/>
      <c r="R51" s="72"/>
      <c r="S51" s="72"/>
      <c r="T51" s="68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</row>
    <row r="52" ht="14.25" customHeight="1">
      <c r="A52" s="72"/>
      <c r="B52" s="65"/>
      <c r="C52" s="65"/>
      <c r="D52" s="66"/>
      <c r="E52" s="68"/>
      <c r="F52" s="68"/>
      <c r="G52" s="72"/>
      <c r="H52" s="72"/>
      <c r="I52" s="72"/>
      <c r="J52" s="87"/>
      <c r="K52" s="87"/>
      <c r="L52" s="87"/>
      <c r="M52" s="87"/>
      <c r="O52" s="87"/>
      <c r="P52" s="87"/>
      <c r="Q52" s="87"/>
      <c r="R52" s="87"/>
      <c r="S52" s="87"/>
      <c r="U52" s="87"/>
      <c r="V52" s="72"/>
      <c r="W52" s="72"/>
      <c r="X52" s="72"/>
      <c r="Y52" s="87" t="str">
        <f t="shared" ref="Y52:Z52" si="95">#REF!</f>
        <v>#REF!</v>
      </c>
      <c r="Z52" s="87" t="str">
        <f t="shared" si="95"/>
        <v>#REF!</v>
      </c>
      <c r="AA52" s="72"/>
      <c r="AB52" s="87" t="str">
        <f t="shared" ref="AB52:AC52" si="96">#REF!/USD_Rate_Fcst</f>
        <v>#REF!</v>
      </c>
      <c r="AC52" s="87" t="str">
        <f t="shared" si="96"/>
        <v>#REF!</v>
      </c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</row>
    <row r="53" ht="14.25" customHeight="1">
      <c r="A53" s="72"/>
      <c r="B53" s="65"/>
      <c r="C53" s="65"/>
      <c r="D53" s="66"/>
      <c r="E53" s="68"/>
      <c r="F53" s="68"/>
      <c r="G53" s="72"/>
      <c r="H53" s="72"/>
      <c r="I53" s="72"/>
      <c r="J53" s="87"/>
      <c r="K53" s="87"/>
      <c r="L53" s="87"/>
      <c r="M53" s="87"/>
      <c r="O53" s="87"/>
      <c r="P53" s="87"/>
      <c r="Q53" s="87"/>
      <c r="R53" s="87"/>
      <c r="S53" s="87"/>
      <c r="U53" s="87"/>
      <c r="V53" s="72"/>
      <c r="W53" s="72"/>
      <c r="X53" s="72"/>
      <c r="Y53" s="87" t="str">
        <f t="shared" ref="Y53:Z53" si="97">#REF!</f>
        <v>#REF!</v>
      </c>
      <c r="Z53" s="87" t="str">
        <f t="shared" si="97"/>
        <v>#REF!</v>
      </c>
      <c r="AA53" s="72"/>
      <c r="AB53" s="87" t="str">
        <f t="shared" ref="AB53:AC53" si="98">#REF!/USD_Rate_Fcst</f>
        <v>#REF!</v>
      </c>
      <c r="AC53" s="87" t="str">
        <f t="shared" si="98"/>
        <v>#REF!</v>
      </c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</row>
    <row r="54" ht="14.25" customHeight="1">
      <c r="A54" s="72"/>
      <c r="B54" s="65"/>
      <c r="C54" s="65"/>
      <c r="D54" s="66"/>
      <c r="E54" s="68"/>
      <c r="F54" s="68"/>
      <c r="G54" s="72"/>
      <c r="H54" s="72"/>
      <c r="I54" s="72"/>
      <c r="J54" s="87"/>
      <c r="K54" s="87"/>
      <c r="L54" s="87"/>
      <c r="M54" s="87"/>
      <c r="O54" s="87"/>
      <c r="P54" s="87"/>
      <c r="Q54" s="87"/>
      <c r="R54" s="87"/>
      <c r="S54" s="87"/>
      <c r="U54" s="87"/>
      <c r="V54" s="72"/>
      <c r="W54" s="72"/>
      <c r="X54" s="72"/>
      <c r="Y54" s="87" t="str">
        <f t="shared" ref="Y54:Z54" si="99">#REF!</f>
        <v>#REF!</v>
      </c>
      <c r="Z54" s="87" t="str">
        <f t="shared" si="99"/>
        <v>#REF!</v>
      </c>
      <c r="AA54" s="72"/>
      <c r="AB54" s="87" t="str">
        <f t="shared" ref="AB54:AC54" si="100">#REF!/USD_Rate_Fcst</f>
        <v>#REF!</v>
      </c>
      <c r="AC54" s="87" t="str">
        <f t="shared" si="100"/>
        <v>#REF!</v>
      </c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</row>
    <row r="55" ht="14.25" customHeight="1">
      <c r="A55" s="72"/>
      <c r="B55" s="65"/>
      <c r="C55" s="65"/>
      <c r="D55" s="66"/>
      <c r="E55" s="68"/>
      <c r="L55" s="87"/>
      <c r="M55" s="87"/>
      <c r="N55" s="65"/>
      <c r="O55" s="87"/>
      <c r="P55" s="87"/>
      <c r="Q55" s="87"/>
      <c r="R55" s="87"/>
      <c r="S55" s="87"/>
      <c r="T55" s="65"/>
      <c r="U55" s="87"/>
      <c r="V55" s="90"/>
      <c r="W55" s="90"/>
      <c r="X55" s="90"/>
      <c r="Y55" s="87" t="str">
        <f t="shared" ref="Y55:Z55" si="101">#REF!</f>
        <v>#REF!</v>
      </c>
      <c r="Z55" s="87" t="str">
        <f t="shared" si="101"/>
        <v>#REF!</v>
      </c>
      <c r="AA55" s="90"/>
      <c r="AB55" s="87" t="str">
        <f t="shared" ref="AB55:AC55" si="102">#REF!/USD_Rate_Fcst</f>
        <v>#REF!</v>
      </c>
      <c r="AC55" s="87" t="str">
        <f t="shared" si="102"/>
        <v>#REF!</v>
      </c>
      <c r="AD55" s="90"/>
      <c r="AE55" s="90"/>
      <c r="AF55" s="90"/>
      <c r="AG55" s="90"/>
      <c r="AH55" s="90"/>
      <c r="AI55" s="90"/>
      <c r="AJ55" s="90"/>
      <c r="AK55" s="90"/>
      <c r="AL55" s="90"/>
      <c r="AM55" s="90"/>
      <c r="AN55" s="90"/>
      <c r="AO55" s="90"/>
      <c r="AP55" s="90"/>
      <c r="AQ55" s="90"/>
      <c r="AR55" s="90"/>
      <c r="AS55" s="90"/>
      <c r="AT55" s="90"/>
      <c r="AU55" s="90"/>
      <c r="AV55" s="90"/>
      <c r="AW55" s="90"/>
    </row>
    <row r="56" ht="14.25" customHeight="1">
      <c r="A56" s="72"/>
      <c r="B56" s="65"/>
      <c r="C56" s="65"/>
      <c r="D56" s="66"/>
      <c r="E56" s="68"/>
      <c r="L56" s="87"/>
      <c r="M56" s="87"/>
      <c r="N56" s="68"/>
      <c r="O56" s="87"/>
      <c r="P56" s="87"/>
      <c r="Q56" s="87"/>
      <c r="R56" s="87"/>
      <c r="S56" s="87"/>
      <c r="T56" s="68"/>
      <c r="U56" s="87"/>
      <c r="V56" s="72"/>
      <c r="W56" s="72"/>
      <c r="X56" s="72"/>
      <c r="Y56" s="87" t="str">
        <f t="shared" ref="Y56:Z56" si="103">#REF!</f>
        <v>#REF!</v>
      </c>
      <c r="Z56" s="87" t="str">
        <f t="shared" si="103"/>
        <v>#REF!</v>
      </c>
      <c r="AA56" s="72"/>
      <c r="AB56" s="87" t="str">
        <f t="shared" ref="AB56:AC56" si="104">#REF!/USD_Rate_Fcst</f>
        <v>#REF!</v>
      </c>
      <c r="AC56" s="87" t="str">
        <f t="shared" si="104"/>
        <v>#REF!</v>
      </c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</row>
    <row r="57" ht="14.25" customHeight="1">
      <c r="A57" s="72"/>
      <c r="B57" s="65"/>
      <c r="C57" s="65"/>
      <c r="D57" s="66"/>
      <c r="E57" s="68"/>
      <c r="L57" s="87"/>
      <c r="M57" s="87"/>
      <c r="N57" s="65"/>
      <c r="O57" s="87"/>
      <c r="P57" s="87"/>
      <c r="Q57" s="87"/>
      <c r="R57" s="87"/>
      <c r="S57" s="87"/>
      <c r="T57" s="65"/>
      <c r="U57" s="87"/>
      <c r="V57" s="90"/>
      <c r="W57" s="90"/>
      <c r="X57" s="90"/>
      <c r="Y57" s="87" t="str">
        <f t="shared" ref="Y57:Z57" si="105">#REF!</f>
        <v>#REF!</v>
      </c>
      <c r="Z57" s="87" t="str">
        <f t="shared" si="105"/>
        <v>#REF!</v>
      </c>
      <c r="AA57" s="90"/>
      <c r="AB57" s="87" t="str">
        <f t="shared" ref="AB57:AC57" si="106">#REF!/USD_Rate_Fcst</f>
        <v>#REF!</v>
      </c>
      <c r="AC57" s="87" t="str">
        <f t="shared" si="106"/>
        <v>#REF!</v>
      </c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90"/>
      <c r="AP57" s="90"/>
      <c r="AQ57" s="90"/>
      <c r="AR57" s="90"/>
      <c r="AS57" s="90"/>
      <c r="AT57" s="90"/>
      <c r="AU57" s="90"/>
      <c r="AV57" s="90"/>
      <c r="AW57" s="90"/>
    </row>
    <row r="58" ht="14.25" customHeight="1">
      <c r="A58" s="72"/>
      <c r="B58" s="65"/>
      <c r="C58" s="65"/>
      <c r="D58" s="66"/>
      <c r="E58" s="68"/>
      <c r="L58" s="87"/>
      <c r="M58" s="87"/>
      <c r="N58" s="68"/>
      <c r="O58" s="87"/>
      <c r="P58" s="87" t="str">
        <f t="shared" ref="P58:Q58" si="107">#REF!</f>
        <v>#REF!</v>
      </c>
      <c r="Q58" s="87" t="str">
        <f t="shared" si="107"/>
        <v>#REF!</v>
      </c>
      <c r="R58" s="87"/>
      <c r="S58" s="87"/>
      <c r="T58" s="68"/>
      <c r="U58" s="87"/>
      <c r="V58" s="72"/>
      <c r="W58" s="72"/>
      <c r="X58" s="72"/>
      <c r="Y58" s="87" t="str">
        <f t="shared" ref="Y58:Z58" si="108">#REF!</f>
        <v>#REF!</v>
      </c>
      <c r="Z58" s="87" t="str">
        <f t="shared" si="108"/>
        <v>#REF!</v>
      </c>
      <c r="AA58" s="72"/>
      <c r="AB58" s="87" t="str">
        <f t="shared" ref="AB58:AC58" si="109">#REF!/USD_Rate_Fcst</f>
        <v>#REF!</v>
      </c>
      <c r="AC58" s="87" t="str">
        <f t="shared" si="109"/>
        <v>#REF!</v>
      </c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</row>
    <row r="59" ht="14.25" customHeight="1">
      <c r="A59" s="72"/>
      <c r="B59" s="65"/>
      <c r="C59" s="65"/>
      <c r="D59" s="66"/>
      <c r="E59" s="68"/>
      <c r="L59" s="87"/>
      <c r="M59" s="87"/>
      <c r="N59" s="68"/>
      <c r="O59" s="87"/>
      <c r="P59" s="87"/>
      <c r="Q59" s="87"/>
      <c r="R59" s="87"/>
      <c r="S59" s="87"/>
      <c r="T59" s="68"/>
      <c r="U59" s="87"/>
      <c r="V59" s="72"/>
      <c r="W59" s="72"/>
      <c r="X59" s="72"/>
      <c r="Y59" s="87" t="str">
        <f t="shared" ref="Y59:Z59" si="110">#REF!</f>
        <v>#REF!</v>
      </c>
      <c r="Z59" s="87" t="str">
        <f t="shared" si="110"/>
        <v>#REF!</v>
      </c>
      <c r="AA59" s="72"/>
      <c r="AB59" s="87" t="str">
        <f t="shared" ref="AB59:AC59" si="111">#REF!/USD_Rate_Fcst</f>
        <v>#REF!</v>
      </c>
      <c r="AC59" s="87" t="str">
        <f t="shared" si="111"/>
        <v>#REF!</v>
      </c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</row>
    <row r="60" ht="14.25" customHeight="1">
      <c r="A60" s="72"/>
      <c r="B60" s="65"/>
      <c r="C60" s="65"/>
      <c r="D60" s="66"/>
      <c r="E60" s="68"/>
      <c r="F60" s="68"/>
      <c r="G60" s="72"/>
      <c r="H60" s="72"/>
      <c r="I60" s="72"/>
      <c r="J60" s="87"/>
      <c r="K60" s="87"/>
      <c r="L60" s="87"/>
      <c r="M60" s="87"/>
      <c r="N60" s="68"/>
      <c r="O60" s="87"/>
      <c r="P60" s="87"/>
      <c r="Q60" s="87"/>
      <c r="R60" s="87"/>
      <c r="S60" s="87"/>
      <c r="T60" s="68"/>
      <c r="U60" s="87"/>
      <c r="V60" s="72"/>
      <c r="W60" s="72"/>
      <c r="X60" s="72"/>
      <c r="Y60" s="87" t="str">
        <f t="shared" ref="Y60:Z60" si="112">#REF!</f>
        <v>#REF!</v>
      </c>
      <c r="Z60" s="87" t="str">
        <f t="shared" si="112"/>
        <v>#REF!</v>
      </c>
      <c r="AA60" s="72"/>
      <c r="AB60" s="87" t="str">
        <f t="shared" ref="AB60:AC60" si="113">#REF!/USD_Rate_Fcst</f>
        <v>#REF!</v>
      </c>
      <c r="AC60" s="87" t="str">
        <f t="shared" si="113"/>
        <v>#REF!</v>
      </c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</row>
    <row r="61" ht="14.25" customHeight="1">
      <c r="A61" s="72"/>
      <c r="B61" s="65"/>
      <c r="C61" s="65"/>
      <c r="D61" s="66"/>
      <c r="E61" s="68"/>
      <c r="F61" s="68"/>
      <c r="G61" s="72"/>
      <c r="H61" s="72"/>
      <c r="I61" s="72"/>
      <c r="J61" s="87"/>
      <c r="K61" s="87"/>
      <c r="L61" s="87"/>
      <c r="M61" s="87"/>
      <c r="N61" s="68"/>
      <c r="O61" s="87"/>
      <c r="P61" s="87" t="str">
        <f>P22</f>
        <v>#REF!</v>
      </c>
      <c r="Q61" s="72" t="str">
        <f>Q22+P61</f>
        <v>#REF!</v>
      </c>
      <c r="R61" s="87"/>
      <c r="S61" s="87"/>
      <c r="T61" s="68"/>
      <c r="U61" s="87"/>
      <c r="V61" s="72"/>
      <c r="W61" s="72"/>
      <c r="X61" s="72"/>
      <c r="Y61" s="87" t="str">
        <f t="shared" ref="Y61:Z61" si="114">#REF!</f>
        <v>#REF!</v>
      </c>
      <c r="Z61" s="87" t="str">
        <f t="shared" si="114"/>
        <v>#REF!</v>
      </c>
      <c r="AA61" s="72"/>
      <c r="AB61" s="87" t="str">
        <f t="shared" ref="AB61:AC61" si="115">#REF!/USD_Rate_Fcst</f>
        <v>#REF!</v>
      </c>
      <c r="AC61" s="87" t="str">
        <f t="shared" si="115"/>
        <v>#REF!</v>
      </c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</row>
    <row r="62" ht="14.25" customHeight="1">
      <c r="A62" s="72"/>
      <c r="B62" s="91"/>
      <c r="C62" s="91"/>
      <c r="D62" s="92"/>
      <c r="E62" s="91"/>
      <c r="F62" s="91"/>
      <c r="G62" s="93"/>
      <c r="H62" s="93"/>
      <c r="I62" s="93"/>
      <c r="J62" s="94"/>
      <c r="K62" s="94"/>
      <c r="L62" s="94"/>
      <c r="M62" s="94"/>
      <c r="O62" s="95"/>
      <c r="P62" s="94" t="str">
        <f t="shared" ref="P62:Q62" si="116">SUM(P52:P61)</f>
        <v>#REF!</v>
      </c>
      <c r="Q62" s="94" t="str">
        <f t="shared" si="116"/>
        <v>#REF!</v>
      </c>
      <c r="R62" s="95"/>
      <c r="S62" s="95"/>
      <c r="U62" s="95"/>
      <c r="V62" s="72"/>
      <c r="W62" s="72"/>
      <c r="X62" s="72"/>
      <c r="Y62" s="94" t="str">
        <f t="shared" ref="Y62:Z62" si="117">SUM(Y52:Y61)</f>
        <v>#REF!</v>
      </c>
      <c r="Z62" s="94" t="str">
        <f t="shared" si="117"/>
        <v>#REF!</v>
      </c>
      <c r="AA62" s="72"/>
      <c r="AB62" s="94" t="str">
        <f t="shared" ref="AB62:AC62" si="118">SUM(AB52:AB61)</f>
        <v>#REF!</v>
      </c>
      <c r="AC62" s="94" t="str">
        <f t="shared" si="118"/>
        <v>#REF!</v>
      </c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</row>
    <row r="63" ht="14.25" customHeight="1">
      <c r="A63" s="72"/>
      <c r="B63" s="65"/>
      <c r="C63" s="65"/>
      <c r="D63" s="66"/>
      <c r="E63" s="68"/>
      <c r="F63" s="68"/>
      <c r="G63" s="72"/>
      <c r="H63" s="72"/>
      <c r="I63" s="72"/>
      <c r="J63" s="87"/>
      <c r="K63" s="87"/>
      <c r="L63" s="87"/>
      <c r="M63" s="87"/>
      <c r="N63" s="68"/>
      <c r="O63" s="72" t="str">
        <f>#REF!-J63</f>
        <v>#REF!</v>
      </c>
      <c r="P63" s="87"/>
      <c r="Q63" s="87"/>
      <c r="R63" s="72"/>
      <c r="S63" s="72"/>
      <c r="T63" s="68"/>
      <c r="U63" s="72"/>
      <c r="V63" s="72"/>
      <c r="W63" s="72"/>
      <c r="X63" s="72"/>
      <c r="Y63" s="114" t="str">
        <f t="shared" ref="Y63:Z63" si="119">Y50-Y72</f>
        <v>#REF!</v>
      </c>
      <c r="Z63" s="114" t="str">
        <f t="shared" si="119"/>
        <v>#REF!</v>
      </c>
      <c r="AA63" s="72"/>
      <c r="AB63" s="114" t="str">
        <f t="shared" ref="AB63:AC63" si="120">AB50-AB72</f>
        <v>#REF!</v>
      </c>
      <c r="AC63" s="114" t="str">
        <f t="shared" si="120"/>
        <v>#REF!</v>
      </c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</row>
    <row r="64" ht="14.25" customHeight="1">
      <c r="A64" s="72"/>
      <c r="B64" s="91"/>
      <c r="C64" s="91"/>
      <c r="D64" s="92"/>
      <c r="E64" s="91"/>
      <c r="F64" s="91"/>
      <c r="G64" s="93"/>
      <c r="H64" s="93"/>
      <c r="I64" s="93"/>
      <c r="J64" s="94"/>
      <c r="K64" s="94"/>
      <c r="L64" s="94"/>
      <c r="M64" s="94"/>
      <c r="N64" s="68"/>
      <c r="O64" s="95"/>
      <c r="P64" s="94" t="str">
        <f t="shared" ref="P64:Q64" si="121">P62+P50</f>
        <v>#REF!</v>
      </c>
      <c r="Q64" s="94" t="str">
        <f t="shared" si="121"/>
        <v>#REF!</v>
      </c>
      <c r="R64" s="95"/>
      <c r="S64" s="95"/>
      <c r="T64" s="68"/>
      <c r="U64" s="95"/>
      <c r="V64" s="72"/>
      <c r="W64" s="72"/>
      <c r="X64" s="72"/>
      <c r="Y64" s="94" t="str">
        <f t="shared" ref="Y64:Z64" si="122">Y62+Y50</f>
        <v>#REF!</v>
      </c>
      <c r="Z64" s="94" t="str">
        <f t="shared" si="122"/>
        <v>#REF!</v>
      </c>
      <c r="AA64" s="72"/>
      <c r="AB64" s="94" t="str">
        <f t="shared" ref="AB64:AC64" si="123">AB62+AB50</f>
        <v>#REF!</v>
      </c>
      <c r="AC64" s="94" t="str">
        <f t="shared" si="123"/>
        <v>#REF!</v>
      </c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</row>
    <row r="65" ht="14.25" customHeight="1">
      <c r="A65" s="72"/>
      <c r="B65" s="65"/>
      <c r="C65" s="65"/>
      <c r="D65" s="66"/>
      <c r="E65" s="68"/>
      <c r="F65" s="68"/>
      <c r="G65" s="72"/>
      <c r="H65" s="72"/>
      <c r="I65" s="72"/>
      <c r="J65" s="72"/>
      <c r="K65" s="87"/>
      <c r="L65" s="87"/>
      <c r="M65" s="87"/>
      <c r="N65" s="68"/>
      <c r="O65" s="72"/>
      <c r="P65" s="72"/>
      <c r="Q65" s="72"/>
      <c r="R65" s="72"/>
      <c r="S65" s="72"/>
      <c r="T65" s="68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</row>
    <row r="66" ht="14.25" customHeight="1">
      <c r="A66" s="72"/>
      <c r="B66" s="65"/>
      <c r="C66" s="65"/>
      <c r="D66" s="66"/>
      <c r="E66" s="68"/>
      <c r="F66" s="68"/>
      <c r="G66" s="72"/>
      <c r="H66" s="72"/>
      <c r="I66" s="72"/>
      <c r="J66" s="87"/>
      <c r="K66" s="87"/>
      <c r="L66" s="87"/>
      <c r="M66" s="87"/>
      <c r="N66" s="68"/>
      <c r="O66" s="87"/>
      <c r="P66" s="89" t="str">
        <f t="shared" ref="P66:Q66" si="124">#REF!</f>
        <v>#REF!</v>
      </c>
      <c r="Q66" s="89" t="str">
        <f t="shared" si="124"/>
        <v>#REF!</v>
      </c>
      <c r="R66" s="87"/>
      <c r="S66" s="87"/>
      <c r="T66" s="68"/>
      <c r="U66" s="87"/>
      <c r="V66" s="72"/>
      <c r="W66" s="72"/>
      <c r="X66" s="72"/>
      <c r="Y66" s="87" t="str">
        <f t="shared" ref="Y66:Z66" si="125">#REF!</f>
        <v>#REF!</v>
      </c>
      <c r="Z66" s="87" t="str">
        <f t="shared" si="125"/>
        <v>#REF!</v>
      </c>
      <c r="AA66" s="72"/>
      <c r="AB66" s="87" t="str">
        <f t="shared" ref="AB66:AC66" si="126">#REF!/USD_Rate_Fcst</f>
        <v>#REF!</v>
      </c>
      <c r="AC66" s="87" t="str">
        <f t="shared" si="126"/>
        <v>#REF!</v>
      </c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</row>
    <row r="67" ht="14.25" customHeight="1">
      <c r="A67" s="72"/>
      <c r="B67" s="65"/>
      <c r="C67" s="65"/>
      <c r="D67" s="66"/>
      <c r="E67" s="68"/>
      <c r="F67" s="65"/>
      <c r="G67" s="72"/>
      <c r="H67" s="72"/>
      <c r="I67" s="72"/>
      <c r="J67" s="87"/>
      <c r="K67" s="87"/>
      <c r="L67" s="87"/>
      <c r="M67" s="87"/>
      <c r="N67" s="65"/>
      <c r="O67" s="87"/>
      <c r="P67" s="87"/>
      <c r="Q67" s="87"/>
      <c r="R67" s="87"/>
      <c r="S67" s="87"/>
      <c r="T67" s="65"/>
      <c r="U67" s="87"/>
      <c r="V67" s="90"/>
      <c r="W67" s="90"/>
      <c r="X67" s="90"/>
      <c r="Y67" s="87" t="str">
        <f t="shared" ref="Y67:Z67" si="127">#REF!</f>
        <v>#REF!</v>
      </c>
      <c r="Z67" s="87" t="str">
        <f t="shared" si="127"/>
        <v>#REF!</v>
      </c>
      <c r="AA67" s="90"/>
      <c r="AB67" s="87" t="str">
        <f t="shared" ref="AB67:AC67" si="128">#REF!/USD_Rate_Fcst</f>
        <v>#REF!</v>
      </c>
      <c r="AC67" s="87" t="str">
        <f t="shared" si="128"/>
        <v>#REF!</v>
      </c>
      <c r="AD67" s="90"/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90"/>
      <c r="AP67" s="90"/>
      <c r="AQ67" s="90"/>
      <c r="AR67" s="90"/>
      <c r="AS67" s="90"/>
      <c r="AT67" s="90"/>
      <c r="AU67" s="90"/>
      <c r="AV67" s="90"/>
      <c r="AW67" s="90"/>
    </row>
    <row r="68" ht="14.25" customHeight="1">
      <c r="A68" s="72"/>
      <c r="B68" s="65"/>
      <c r="C68" s="65"/>
      <c r="D68" s="66"/>
      <c r="E68" s="68"/>
      <c r="F68" s="68"/>
      <c r="G68" s="72"/>
      <c r="H68" s="72"/>
      <c r="I68" s="72"/>
      <c r="J68" s="87"/>
      <c r="K68" s="87"/>
      <c r="L68" s="87"/>
      <c r="M68" s="87"/>
      <c r="N68" s="68"/>
      <c r="O68" s="87"/>
      <c r="P68" s="87"/>
      <c r="Q68" s="87"/>
      <c r="R68" s="87"/>
      <c r="S68" s="87"/>
      <c r="T68" s="68"/>
      <c r="U68" s="87"/>
      <c r="V68" s="72"/>
      <c r="W68" s="72"/>
      <c r="X68" s="72"/>
      <c r="Y68" s="87" t="str">
        <f t="shared" ref="Y68:Z68" si="129">#REF!</f>
        <v>#REF!</v>
      </c>
      <c r="Z68" s="87" t="str">
        <f t="shared" si="129"/>
        <v>#REF!</v>
      </c>
      <c r="AA68" s="72"/>
      <c r="AB68" s="87" t="str">
        <f t="shared" ref="AB68:AC68" si="130">#REF!/USD_Rate_Fcst</f>
        <v>#REF!</v>
      </c>
      <c r="AC68" s="87" t="str">
        <f t="shared" si="130"/>
        <v>#REF!</v>
      </c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  <c r="AW68" s="72"/>
    </row>
    <row r="69" ht="14.25" customHeight="1">
      <c r="A69" s="72"/>
      <c r="B69" s="65"/>
      <c r="C69" s="65"/>
      <c r="D69" s="66"/>
      <c r="E69" s="68"/>
      <c r="F69" s="68"/>
      <c r="G69" s="72"/>
      <c r="H69" s="72"/>
      <c r="I69" s="72"/>
      <c r="J69" s="87"/>
      <c r="K69" s="87"/>
      <c r="L69" s="87"/>
      <c r="M69" s="87"/>
      <c r="N69" s="68"/>
      <c r="O69" s="87"/>
      <c r="P69" s="87"/>
      <c r="Q69" s="87"/>
      <c r="R69" s="87"/>
      <c r="S69" s="87"/>
      <c r="T69" s="68"/>
      <c r="U69" s="87"/>
      <c r="V69" s="72"/>
      <c r="W69" s="72"/>
      <c r="X69" s="72"/>
      <c r="Y69" s="87" t="str">
        <f t="shared" ref="Y69:Z69" si="131">#REF!</f>
        <v>#REF!</v>
      </c>
      <c r="Z69" s="87" t="str">
        <f t="shared" si="131"/>
        <v>#REF!</v>
      </c>
      <c r="AA69" s="72"/>
      <c r="AB69" s="87" t="str">
        <f t="shared" ref="AB69:AC69" si="132">#REF!/USD_Rate_Fcst</f>
        <v>#REF!</v>
      </c>
      <c r="AC69" s="87" t="str">
        <f t="shared" si="132"/>
        <v>#REF!</v>
      </c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</row>
    <row r="70" ht="14.25" customHeight="1">
      <c r="A70" s="72"/>
      <c r="B70" s="65"/>
      <c r="C70" s="65"/>
      <c r="D70" s="66"/>
      <c r="E70" s="68"/>
      <c r="F70" s="65"/>
      <c r="G70" s="72"/>
      <c r="H70" s="72"/>
      <c r="I70" s="72"/>
      <c r="J70" s="87"/>
      <c r="K70" s="87"/>
      <c r="L70" s="87"/>
      <c r="M70" s="87"/>
      <c r="N70" s="65"/>
      <c r="O70" s="87"/>
      <c r="P70" s="87"/>
      <c r="Q70" s="87"/>
      <c r="R70" s="87"/>
      <c r="S70" s="87"/>
      <c r="T70" s="65"/>
      <c r="U70" s="87"/>
      <c r="V70" s="90"/>
      <c r="W70" s="90"/>
      <c r="X70" s="90"/>
      <c r="Y70" s="87" t="str">
        <f t="shared" ref="Y70:Z70" si="133">#REF!</f>
        <v>#REF!</v>
      </c>
      <c r="Z70" s="87" t="str">
        <f t="shared" si="133"/>
        <v>#REF!</v>
      </c>
      <c r="AA70" s="90"/>
      <c r="AB70" s="87" t="str">
        <f t="shared" ref="AB70:AC70" si="134">#REF!/USD_Rate_Fcst</f>
        <v>#REF!</v>
      </c>
      <c r="AC70" s="87" t="str">
        <f t="shared" si="134"/>
        <v>#REF!</v>
      </c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90"/>
      <c r="AR70" s="90"/>
      <c r="AS70" s="90"/>
      <c r="AT70" s="90"/>
      <c r="AU70" s="90"/>
      <c r="AV70" s="90"/>
      <c r="AW70" s="90"/>
    </row>
    <row r="71" ht="14.25" customHeight="1">
      <c r="A71" s="72"/>
      <c r="B71" s="65"/>
      <c r="C71" s="65"/>
      <c r="D71" s="66"/>
      <c r="E71" s="68"/>
      <c r="F71" s="68"/>
      <c r="G71" s="72"/>
      <c r="H71" s="72"/>
      <c r="I71" s="72"/>
      <c r="J71" s="87"/>
      <c r="K71" s="87"/>
      <c r="L71" s="87"/>
      <c r="M71" s="87"/>
      <c r="N71" s="68"/>
      <c r="O71" s="87"/>
      <c r="P71" s="87"/>
      <c r="Q71" s="87"/>
      <c r="R71" s="87"/>
      <c r="S71" s="87"/>
      <c r="T71" s="68"/>
      <c r="U71" s="87"/>
      <c r="V71" s="72"/>
      <c r="W71" s="72"/>
      <c r="X71" s="72"/>
      <c r="Y71" s="87" t="str">
        <f t="shared" ref="Y71:Z71" si="135">#REF!</f>
        <v>#REF!</v>
      </c>
      <c r="Z71" s="87" t="str">
        <f t="shared" si="135"/>
        <v>#REF!</v>
      </c>
      <c r="AA71" s="72"/>
      <c r="AB71" s="87" t="str">
        <f t="shared" ref="AB71:AC71" si="136">#REF!/USD_Rate_Fcst</f>
        <v>#REF!</v>
      </c>
      <c r="AC71" s="87" t="str">
        <f t="shared" si="136"/>
        <v>#REF!</v>
      </c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</row>
    <row r="72" ht="14.25" customHeight="1">
      <c r="A72" s="72"/>
      <c r="B72" s="91"/>
      <c r="C72" s="91"/>
      <c r="D72" s="92"/>
      <c r="E72" s="91"/>
      <c r="F72" s="91"/>
      <c r="G72" s="93"/>
      <c r="H72" s="93"/>
      <c r="I72" s="93"/>
      <c r="J72" s="94"/>
      <c r="K72" s="94"/>
      <c r="L72" s="94"/>
      <c r="M72" s="94"/>
      <c r="O72" s="95"/>
      <c r="P72" s="94" t="str">
        <f t="shared" ref="P72:Q72" si="137">SUM(P66:P71)</f>
        <v>#REF!</v>
      </c>
      <c r="Q72" s="94" t="str">
        <f t="shared" si="137"/>
        <v>#REF!</v>
      </c>
      <c r="R72" s="95"/>
      <c r="S72" s="95"/>
      <c r="U72" s="95"/>
      <c r="V72" s="72"/>
      <c r="W72" s="72"/>
      <c r="X72" s="72"/>
      <c r="Y72" s="94" t="str">
        <f t="shared" ref="Y72:Z72" si="138">SUM(Y66:Y71)</f>
        <v>#REF!</v>
      </c>
      <c r="Z72" s="94" t="str">
        <f t="shared" si="138"/>
        <v>#REF!</v>
      </c>
      <c r="AA72" s="72"/>
      <c r="AB72" s="94" t="str">
        <f t="shared" ref="AB72:AC72" si="139">SUM(AB66:AB71)</f>
        <v>#REF!</v>
      </c>
      <c r="AC72" s="94" t="str">
        <f t="shared" si="139"/>
        <v>#REF!</v>
      </c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</row>
    <row r="73" ht="14.25" customHeight="1">
      <c r="A73" s="72"/>
      <c r="B73" s="65"/>
      <c r="C73" s="65"/>
      <c r="D73" s="66"/>
      <c r="E73" s="65"/>
      <c r="F73" s="65"/>
      <c r="G73" s="90"/>
      <c r="H73" s="90"/>
      <c r="I73" s="90"/>
      <c r="J73" s="95"/>
      <c r="K73" s="95"/>
      <c r="L73" s="95"/>
      <c r="M73" s="95"/>
      <c r="O73" s="95"/>
      <c r="P73" s="95"/>
      <c r="Q73" s="95"/>
      <c r="R73" s="95"/>
      <c r="S73" s="95"/>
      <c r="U73" s="95"/>
      <c r="V73" s="72"/>
      <c r="W73" s="72"/>
      <c r="X73" s="72"/>
      <c r="Y73" s="95"/>
      <c r="Z73" s="95"/>
      <c r="AA73" s="72"/>
      <c r="AB73" s="95"/>
      <c r="AC73" s="95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</row>
    <row r="74" ht="14.25" customHeight="1">
      <c r="A74" s="72"/>
      <c r="B74" s="65"/>
      <c r="C74" s="65"/>
      <c r="D74" s="66"/>
      <c r="E74" s="68"/>
      <c r="F74" s="68"/>
      <c r="G74" s="72"/>
      <c r="H74" s="72"/>
      <c r="I74" s="72"/>
      <c r="J74" s="72"/>
      <c r="K74" s="87"/>
      <c r="L74" s="87"/>
      <c r="M74" s="87"/>
      <c r="O74" s="72"/>
      <c r="P74" s="72"/>
      <c r="Q74" s="72"/>
      <c r="R74" s="72"/>
      <c r="S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</row>
    <row r="75" ht="14.25" customHeight="1">
      <c r="A75" s="72"/>
      <c r="B75" s="65"/>
      <c r="C75" s="65"/>
      <c r="D75" s="66"/>
      <c r="E75" s="68"/>
      <c r="F75" s="68"/>
      <c r="G75" s="72"/>
      <c r="H75" s="72"/>
      <c r="I75" s="72"/>
      <c r="J75" s="87"/>
      <c r="K75" s="87"/>
      <c r="L75" s="87"/>
      <c r="M75" s="87"/>
      <c r="O75" s="87"/>
      <c r="P75" s="115" t="str">
        <f t="shared" ref="P75:Q75" si="140">#REF!</f>
        <v>#REF!</v>
      </c>
      <c r="Q75" s="115" t="str">
        <f t="shared" si="140"/>
        <v>#REF!</v>
      </c>
      <c r="R75" s="87"/>
      <c r="S75" s="87"/>
      <c r="U75" s="87"/>
      <c r="V75" s="72"/>
      <c r="W75" s="72"/>
      <c r="X75" s="72"/>
      <c r="Y75" s="87" t="str">
        <f t="shared" ref="Y75:Z75" si="141">#REF!</f>
        <v>#REF!</v>
      </c>
      <c r="Z75" s="87" t="str">
        <f t="shared" si="141"/>
        <v>#REF!</v>
      </c>
      <c r="AA75" s="72"/>
      <c r="AB75" s="87" t="str">
        <f t="shared" ref="AB75:AC75" si="142">#REF!/USD_Rate_Fcst</f>
        <v>#REF!</v>
      </c>
      <c r="AC75" s="87" t="str">
        <f t="shared" si="142"/>
        <v>#REF!</v>
      </c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  <c r="AW75" s="72"/>
    </row>
    <row r="76" ht="14.25" customHeight="1">
      <c r="A76" s="72"/>
      <c r="B76" s="91"/>
      <c r="C76" s="91"/>
      <c r="D76" s="92"/>
      <c r="E76" s="91"/>
      <c r="F76" s="91"/>
      <c r="G76" s="93"/>
      <c r="H76" s="93"/>
      <c r="I76" s="93"/>
      <c r="J76" s="94"/>
      <c r="K76" s="94"/>
      <c r="L76" s="94"/>
      <c r="M76" s="94"/>
      <c r="O76" s="95"/>
      <c r="P76" s="94" t="str">
        <f t="shared" ref="P76:Q76" si="143">P75+P72</f>
        <v>#REF!</v>
      </c>
      <c r="Q76" s="94" t="str">
        <f t="shared" si="143"/>
        <v>#REF!</v>
      </c>
      <c r="R76" s="95"/>
      <c r="S76" s="95"/>
      <c r="U76" s="95"/>
      <c r="V76" s="72"/>
      <c r="W76" s="72"/>
      <c r="X76" s="72"/>
      <c r="Y76" s="94" t="str">
        <f t="shared" ref="Y76:Z76" si="144">Y75+Y72</f>
        <v>#REF!</v>
      </c>
      <c r="Z76" s="94" t="str">
        <f t="shared" si="144"/>
        <v>#REF!</v>
      </c>
      <c r="AA76" s="72"/>
      <c r="AB76" s="94" t="str">
        <f t="shared" ref="AB76:AC76" si="145">AB75+AB72</f>
        <v>#REF!</v>
      </c>
      <c r="AC76" s="94" t="str">
        <f t="shared" si="145"/>
        <v>#REF!</v>
      </c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</row>
    <row r="77" ht="14.25" customHeight="1">
      <c r="A77" s="72"/>
      <c r="B77" s="65"/>
      <c r="C77" s="65"/>
      <c r="D77" s="66"/>
      <c r="E77" s="68"/>
      <c r="F77" s="68"/>
      <c r="G77" s="72"/>
      <c r="H77" s="72"/>
      <c r="I77" s="72"/>
      <c r="J77" s="72"/>
      <c r="K77" s="87"/>
      <c r="L77" s="87"/>
      <c r="M77" s="87"/>
      <c r="O77" s="72"/>
      <c r="P77" s="72"/>
      <c r="Q77" s="72"/>
      <c r="R77" s="72"/>
      <c r="S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</row>
    <row r="78" ht="14.25" customHeight="1">
      <c r="A78" s="72"/>
      <c r="B78" s="65"/>
      <c r="C78" s="65"/>
      <c r="D78" s="66"/>
      <c r="E78" s="68"/>
      <c r="F78" s="65"/>
      <c r="G78" s="72"/>
      <c r="H78" s="72"/>
      <c r="I78" s="72"/>
      <c r="J78" s="87"/>
      <c r="K78" s="87"/>
      <c r="L78" s="87"/>
      <c r="M78" s="87"/>
      <c r="N78" s="65"/>
      <c r="O78" s="95"/>
      <c r="P78" s="95">
        <v>0.0</v>
      </c>
      <c r="Q78" s="95">
        <v>0.0</v>
      </c>
      <c r="R78" s="95"/>
      <c r="S78" s="95"/>
      <c r="T78" s="65"/>
      <c r="U78" s="95"/>
      <c r="V78" s="90"/>
      <c r="W78" s="90"/>
      <c r="X78" s="90"/>
      <c r="Y78" s="87" t="str">
        <f t="shared" ref="Y78:Y79" si="147">#REF!</f>
        <v>#REF!</v>
      </c>
      <c r="Z78" s="87" t="str">
        <f>SUMIFS(#REF!,#REF!,'Fin_Stat Annual'!Z$2)</f>
        <v>#N/A</v>
      </c>
      <c r="AA78" s="90"/>
      <c r="AB78" s="87" t="str">
        <f t="shared" ref="AB78:AC78" si="146">#REF!/USD_Rate_Fcst</f>
        <v>#REF!</v>
      </c>
      <c r="AC78" s="87" t="str">
        <f t="shared" si="146"/>
        <v>#REF!</v>
      </c>
      <c r="AD78" s="90"/>
      <c r="AE78" s="90"/>
      <c r="AF78" s="90"/>
      <c r="AG78" s="90"/>
      <c r="AH78" s="90"/>
      <c r="AI78" s="90"/>
      <c r="AJ78" s="90"/>
      <c r="AK78" s="90"/>
      <c r="AL78" s="90"/>
      <c r="AM78" s="90"/>
      <c r="AN78" s="90"/>
      <c r="AO78" s="90"/>
      <c r="AP78" s="90"/>
      <c r="AQ78" s="90"/>
      <c r="AR78" s="90"/>
      <c r="AS78" s="90"/>
      <c r="AT78" s="90"/>
      <c r="AU78" s="90"/>
      <c r="AV78" s="90"/>
      <c r="AW78" s="90"/>
    </row>
    <row r="79" ht="14.25" customHeight="1">
      <c r="A79" s="72"/>
      <c r="B79" s="65"/>
      <c r="C79" s="65"/>
      <c r="D79" s="66"/>
      <c r="E79" s="68"/>
      <c r="F79" s="65"/>
      <c r="G79" s="72"/>
      <c r="H79" s="72"/>
      <c r="I79" s="72"/>
      <c r="J79" s="87"/>
      <c r="K79" s="87"/>
      <c r="L79" s="87"/>
      <c r="M79" s="87"/>
      <c r="N79" s="65"/>
      <c r="O79" s="95"/>
      <c r="P79" s="95">
        <v>0.0</v>
      </c>
      <c r="Q79" s="95">
        <v>0.0</v>
      </c>
      <c r="R79" s="95"/>
      <c r="S79" s="90"/>
      <c r="T79" s="65"/>
      <c r="U79" s="90"/>
      <c r="V79" s="90"/>
      <c r="W79" s="90"/>
      <c r="X79" s="90"/>
      <c r="Y79" s="87" t="str">
        <f t="shared" si="147"/>
        <v>#REF!</v>
      </c>
      <c r="Z79" s="87" t="str">
        <f>SUMIFS(#REF!,#REF!,'Fin_Stat Annual'!Z$2)</f>
        <v>#N/A</v>
      </c>
      <c r="AA79" s="90"/>
      <c r="AB79" s="87" t="str">
        <f t="shared" ref="AB79:AC79" si="148">#REF!/USD_Rate_Fcst</f>
        <v>#REF!</v>
      </c>
      <c r="AC79" s="87" t="str">
        <f t="shared" si="148"/>
        <v>#REF!</v>
      </c>
      <c r="AD79" s="90"/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90"/>
      <c r="AR79" s="90"/>
      <c r="AS79" s="90"/>
      <c r="AT79" s="90"/>
      <c r="AU79" s="90"/>
      <c r="AV79" s="90"/>
      <c r="AW79" s="90"/>
    </row>
    <row r="80" ht="14.25" customHeight="1">
      <c r="A80" s="72"/>
      <c r="B80" s="65"/>
      <c r="C80" s="65"/>
      <c r="D80" s="66"/>
      <c r="E80" s="68"/>
      <c r="F80" s="65"/>
      <c r="G80" s="72"/>
      <c r="H80" s="72"/>
      <c r="I80" s="72"/>
      <c r="J80" s="87"/>
      <c r="K80" s="87"/>
      <c r="L80" s="87"/>
      <c r="M80" s="87"/>
      <c r="N80" s="65"/>
      <c r="O80" s="95"/>
      <c r="P80" s="100">
        <v>0.0</v>
      </c>
      <c r="Q80" s="100" t="str">
        <f>SUM(P80:P83)</f>
        <v>#REF!</v>
      </c>
      <c r="R80" s="95"/>
      <c r="S80" s="90"/>
      <c r="T80" s="65"/>
      <c r="U80" s="90"/>
      <c r="V80" s="90"/>
      <c r="W80" s="90"/>
      <c r="X80" s="90"/>
      <c r="Y80" s="87" t="str">
        <f t="shared" ref="Y80:Z80" si="149">#REF!+#REF!+#REF!+#REF!</f>
        <v>#REF!</v>
      </c>
      <c r="Z80" s="87" t="str">
        <f t="shared" si="149"/>
        <v>#REF!</v>
      </c>
      <c r="AA80" s="90"/>
      <c r="AB80" s="87" t="str">
        <f t="shared" ref="AB80:AC80" si="150">#REF!/USD_Rate_Fcst</f>
        <v>#REF!</v>
      </c>
      <c r="AC80" s="87" t="str">
        <f t="shared" si="150"/>
        <v>#REF!</v>
      </c>
      <c r="AD80" s="90"/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90"/>
      <c r="AR80" s="90"/>
      <c r="AS80" s="90"/>
      <c r="AT80" s="90"/>
      <c r="AU80" s="90"/>
      <c r="AV80" s="90"/>
      <c r="AW80" s="90"/>
    </row>
    <row r="81" ht="14.25" customHeight="1">
      <c r="A81" s="72"/>
      <c r="B81" s="65"/>
      <c r="C81" s="65"/>
      <c r="D81" s="66"/>
      <c r="E81" s="68"/>
      <c r="F81" s="65"/>
      <c r="G81" s="72"/>
      <c r="H81" s="72"/>
      <c r="I81" s="72"/>
      <c r="J81" s="87"/>
      <c r="K81" s="87"/>
      <c r="L81" s="87"/>
      <c r="M81" s="87"/>
      <c r="N81" s="65"/>
      <c r="O81" s="95"/>
      <c r="P81" s="87" t="str">
        <f t="shared" ref="P81:Q81" si="151">P32</f>
        <v>#REF!</v>
      </c>
      <c r="Q81" s="87" t="str">
        <f t="shared" si="151"/>
        <v>#REF!</v>
      </c>
      <c r="R81" s="95"/>
      <c r="S81" s="95"/>
      <c r="T81" s="65"/>
      <c r="U81" s="95"/>
      <c r="V81" s="90"/>
      <c r="W81" s="90"/>
      <c r="X81" s="90"/>
      <c r="Y81" s="87" t="str">
        <f t="shared" ref="Y81:Z81" si="152">Y32</f>
        <v>#REF!</v>
      </c>
      <c r="Z81" s="87" t="str">
        <f t="shared" si="152"/>
        <v>#REF!</v>
      </c>
      <c r="AA81" s="90"/>
      <c r="AB81" s="87" t="str">
        <f t="shared" ref="AB81:AC81" si="153">#REF!/USD_Rate_Fcst</f>
        <v>#REF!</v>
      </c>
      <c r="AC81" s="87" t="str">
        <f t="shared" si="153"/>
        <v>#REF!</v>
      </c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90"/>
      <c r="AR81" s="90"/>
      <c r="AS81" s="90"/>
      <c r="AT81" s="90"/>
      <c r="AU81" s="90"/>
      <c r="AV81" s="90"/>
      <c r="AW81" s="90"/>
    </row>
    <row r="82" ht="14.25" customHeight="1">
      <c r="A82" s="72"/>
      <c r="B82" s="65"/>
      <c r="C82" s="65"/>
      <c r="D82" s="66"/>
      <c r="E82" s="68"/>
      <c r="F82" s="65"/>
      <c r="G82" s="72"/>
      <c r="H82" s="72"/>
      <c r="I82" s="72"/>
      <c r="K82" s="87"/>
      <c r="L82" s="87"/>
      <c r="M82" s="87"/>
      <c r="N82" s="65"/>
      <c r="O82" s="95"/>
      <c r="P82" s="95">
        <v>0.0</v>
      </c>
      <c r="Q82" s="95">
        <v>0.0</v>
      </c>
      <c r="R82" s="95"/>
      <c r="S82" s="116"/>
      <c r="T82" s="65"/>
      <c r="U82" s="116"/>
      <c r="V82" s="90"/>
      <c r="W82" s="90"/>
      <c r="X82" s="90"/>
      <c r="Y82" s="87" t="str">
        <f t="shared" ref="Y82:Z82" si="154">SUM(#REF!)</f>
        <v>#REF!</v>
      </c>
      <c r="Z82" s="87" t="str">
        <f t="shared" si="154"/>
        <v>#REF!</v>
      </c>
      <c r="AA82" s="90"/>
      <c r="AB82" s="87" t="str">
        <f t="shared" ref="AB82:AC82" si="155">#REF!/USD_Rate_Fcst</f>
        <v>#REF!</v>
      </c>
      <c r="AC82" s="87" t="str">
        <f t="shared" si="155"/>
        <v>#REF!</v>
      </c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90"/>
      <c r="AR82" s="90"/>
      <c r="AS82" s="90"/>
      <c r="AT82" s="90"/>
      <c r="AU82" s="90"/>
      <c r="AV82" s="90"/>
      <c r="AW82" s="90"/>
    </row>
    <row r="83" ht="14.25" customHeight="1">
      <c r="A83" s="65"/>
      <c r="B83" s="65"/>
      <c r="C83" s="65"/>
      <c r="D83" s="66"/>
      <c r="E83" s="68"/>
      <c r="F83" s="65"/>
      <c r="G83" s="65"/>
      <c r="H83" s="65"/>
      <c r="I83" s="65"/>
      <c r="J83" s="87"/>
      <c r="K83" s="87"/>
      <c r="L83" s="87"/>
      <c r="M83" s="87"/>
      <c r="N83" s="65"/>
      <c r="O83" s="117"/>
      <c r="P83" s="95" t="str">
        <f t="shared" ref="P83:Q83" si="156">P34</f>
        <v>#REF!</v>
      </c>
      <c r="Q83" s="95" t="str">
        <f t="shared" si="156"/>
        <v>#REF!</v>
      </c>
      <c r="R83" s="95"/>
      <c r="S83" s="95"/>
      <c r="T83" s="65"/>
      <c r="U83" s="95"/>
      <c r="V83" s="90"/>
      <c r="W83" s="90"/>
      <c r="X83" s="90"/>
      <c r="Y83" s="87" t="str">
        <f t="shared" ref="Y83:Z83" si="157">#REF!</f>
        <v>#REF!</v>
      </c>
      <c r="Z83" s="87" t="str">
        <f t="shared" si="157"/>
        <v>#REF!</v>
      </c>
      <c r="AA83" s="90"/>
      <c r="AB83" s="87" t="str">
        <f t="shared" ref="AB83:AC83" si="158">#REF!/USD_Rate_Fcst</f>
        <v>#REF!</v>
      </c>
      <c r="AC83" s="87" t="str">
        <f t="shared" si="158"/>
        <v>#REF!</v>
      </c>
      <c r="AD83" s="90"/>
      <c r="AE83" s="90"/>
      <c r="AF83" s="90"/>
      <c r="AG83" s="90"/>
      <c r="AH83" s="90"/>
      <c r="AI83" s="90"/>
      <c r="AJ83" s="90"/>
      <c r="AK83" s="90"/>
      <c r="AL83" s="90"/>
      <c r="AM83" s="90"/>
      <c r="AN83" s="90"/>
      <c r="AO83" s="90"/>
      <c r="AP83" s="90"/>
      <c r="AQ83" s="90"/>
      <c r="AR83" s="90"/>
      <c r="AS83" s="90"/>
      <c r="AT83" s="90"/>
      <c r="AU83" s="90"/>
      <c r="AV83" s="90"/>
      <c r="AW83" s="90"/>
    </row>
    <row r="84" ht="14.25" customHeight="1">
      <c r="A84" s="65"/>
      <c r="B84" s="91"/>
      <c r="C84" s="91"/>
      <c r="D84" s="92"/>
      <c r="E84" s="118"/>
      <c r="F84" s="118"/>
      <c r="G84" s="118"/>
      <c r="H84" s="118"/>
      <c r="I84" s="118"/>
      <c r="J84" s="119"/>
      <c r="K84" s="119"/>
      <c r="L84" s="119"/>
      <c r="M84" s="119"/>
      <c r="N84" s="65"/>
      <c r="O84" s="95"/>
      <c r="P84" s="119" t="str">
        <f t="shared" ref="P84:Q84" si="159">SUM(P78:P83)</f>
        <v>#REF!</v>
      </c>
      <c r="Q84" s="119" t="str">
        <f t="shared" si="159"/>
        <v>#REF!</v>
      </c>
      <c r="R84" s="95"/>
      <c r="S84" s="95"/>
      <c r="T84" s="65"/>
      <c r="U84" s="95"/>
      <c r="V84" s="90"/>
      <c r="W84" s="90"/>
      <c r="X84" s="90"/>
      <c r="Y84" s="119" t="str">
        <f t="shared" ref="Y84:Z84" si="160">SUM(Y78:Y83)</f>
        <v>#REF!</v>
      </c>
      <c r="Z84" s="119" t="str">
        <f t="shared" si="160"/>
        <v>#N/A</v>
      </c>
      <c r="AA84" s="90"/>
      <c r="AB84" s="119" t="str">
        <f t="shared" ref="AB84:AC84" si="161">SUM(AB78:AB83)</f>
        <v>#REF!</v>
      </c>
      <c r="AC84" s="119" t="str">
        <f t="shared" si="161"/>
        <v>#REF!</v>
      </c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90"/>
      <c r="AR84" s="90"/>
      <c r="AS84" s="90"/>
      <c r="AT84" s="90"/>
      <c r="AU84" s="90"/>
      <c r="AV84" s="90"/>
      <c r="AW84" s="90"/>
    </row>
    <row r="85" ht="14.25" customHeight="1">
      <c r="A85" s="65"/>
      <c r="B85" s="91"/>
      <c r="C85" s="91"/>
      <c r="D85" s="92"/>
      <c r="E85" s="91"/>
      <c r="F85" s="91"/>
      <c r="G85" s="91"/>
      <c r="H85" s="91"/>
      <c r="I85" s="91"/>
      <c r="J85" s="94"/>
      <c r="K85" s="94"/>
      <c r="L85" s="94"/>
      <c r="M85" s="94"/>
      <c r="N85" s="65"/>
      <c r="O85" s="95"/>
      <c r="P85" s="94" t="str">
        <f t="shared" ref="P85:Q85" si="162">P84+P76</f>
        <v>#REF!</v>
      </c>
      <c r="Q85" s="94" t="str">
        <f t="shared" si="162"/>
        <v>#REF!</v>
      </c>
      <c r="R85" s="95"/>
      <c r="S85" s="95"/>
      <c r="T85" s="65"/>
      <c r="U85" s="95"/>
      <c r="V85" s="90"/>
      <c r="W85" s="90"/>
      <c r="X85" s="90"/>
      <c r="Y85" s="94" t="str">
        <f t="shared" ref="Y85:Z85" si="163">Y84+Y76</f>
        <v>#REF!</v>
      </c>
      <c r="Z85" s="94" t="str">
        <f t="shared" si="163"/>
        <v>#N/A</v>
      </c>
      <c r="AA85" s="90"/>
      <c r="AB85" s="94" t="str">
        <f t="shared" ref="AB85:AC85" si="164">AB84+AB76</f>
        <v>#REF!</v>
      </c>
      <c r="AC85" s="94" t="str">
        <f t="shared" si="164"/>
        <v>#REF!</v>
      </c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90"/>
      <c r="AR85" s="90"/>
      <c r="AS85" s="90"/>
      <c r="AT85" s="90"/>
      <c r="AU85" s="90"/>
      <c r="AV85" s="90"/>
      <c r="AW85" s="90"/>
    </row>
    <row r="86" ht="14.25" customHeight="1">
      <c r="A86" s="65"/>
      <c r="B86" s="65"/>
      <c r="C86" s="65"/>
      <c r="D86" s="66"/>
      <c r="E86" s="120" t="s">
        <v>100</v>
      </c>
      <c r="F86" s="65"/>
      <c r="G86" s="65"/>
      <c r="H86" s="65"/>
      <c r="I86" s="65"/>
      <c r="J86" s="95"/>
      <c r="K86" s="121"/>
      <c r="L86" s="122"/>
      <c r="M86" s="122"/>
      <c r="N86" s="65"/>
      <c r="O86" s="95"/>
      <c r="P86" s="95" t="str">
        <f t="shared" ref="P86:Q86" si="165">ROUNDDOWN(P64-P85,0)</f>
        <v>#REF!</v>
      </c>
      <c r="Q86" s="95" t="str">
        <f t="shared" si="165"/>
        <v>#REF!</v>
      </c>
      <c r="R86" s="95"/>
      <c r="S86" s="95"/>
      <c r="T86" s="65"/>
      <c r="U86" s="95"/>
      <c r="V86" s="90"/>
      <c r="W86" s="90"/>
      <c r="X86" s="90"/>
      <c r="Y86" s="95" t="str">
        <f t="shared" ref="Y86:Z86" si="166">ROUNDDOWN(Y64-Y85,0)</f>
        <v>#REF!</v>
      </c>
      <c r="Z86" s="95" t="str">
        <f t="shared" si="166"/>
        <v>#REF!</v>
      </c>
      <c r="AA86" s="90"/>
      <c r="AB86" s="95" t="str">
        <f t="shared" ref="AB86:AC86" si="167">ROUNDDOWN(AB64-AB85,0)</f>
        <v>#REF!</v>
      </c>
      <c r="AC86" s="95" t="str">
        <f t="shared" si="167"/>
        <v>#REF!</v>
      </c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/>
      <c r="AO86" s="90"/>
      <c r="AP86" s="90"/>
      <c r="AQ86" s="90"/>
      <c r="AR86" s="90"/>
      <c r="AS86" s="90"/>
      <c r="AT86" s="90"/>
      <c r="AU86" s="90"/>
      <c r="AV86" s="90"/>
      <c r="AW86" s="90"/>
    </row>
    <row r="87" ht="14.25" customHeight="1">
      <c r="A87" s="65"/>
      <c r="B87" s="65"/>
      <c r="C87" s="123"/>
      <c r="D87" s="124"/>
      <c r="E87" s="65"/>
      <c r="F87" s="65"/>
      <c r="G87" s="65"/>
      <c r="H87" s="65"/>
      <c r="I87" s="65"/>
      <c r="J87" s="95"/>
      <c r="K87" s="95"/>
      <c r="L87" s="95"/>
      <c r="M87" s="95"/>
      <c r="N87" s="65"/>
      <c r="O87" s="95"/>
      <c r="P87" s="95"/>
      <c r="Q87" s="95"/>
      <c r="R87" s="95"/>
      <c r="S87" s="95"/>
      <c r="T87" s="65"/>
      <c r="U87" s="95"/>
      <c r="V87" s="90"/>
      <c r="W87" s="90"/>
      <c r="X87" s="90"/>
      <c r="Y87" s="95"/>
      <c r="Z87" s="95"/>
      <c r="AA87" s="90"/>
      <c r="AB87" s="95"/>
      <c r="AC87" s="95"/>
      <c r="AD87" s="90"/>
      <c r="AE87" s="90"/>
      <c r="AF87" s="90"/>
      <c r="AG87" s="90"/>
      <c r="AH87" s="90"/>
      <c r="AI87" s="90"/>
      <c r="AJ87" s="90"/>
      <c r="AK87" s="90"/>
      <c r="AL87" s="90"/>
      <c r="AM87" s="90"/>
      <c r="AN87" s="90"/>
      <c r="AO87" s="90"/>
      <c r="AP87" s="90"/>
      <c r="AQ87" s="90"/>
      <c r="AR87" s="90"/>
      <c r="AS87" s="90"/>
      <c r="AT87" s="90"/>
      <c r="AU87" s="90"/>
      <c r="AV87" s="90"/>
      <c r="AW87" s="90"/>
    </row>
    <row r="88" ht="14.25" customHeight="1" outlineLevel="1">
      <c r="A88" s="90" t="s">
        <v>101</v>
      </c>
      <c r="B88" s="65"/>
      <c r="C88" s="66"/>
      <c r="D88" s="67"/>
      <c r="E88" s="68"/>
      <c r="F88" s="65"/>
      <c r="G88" s="72"/>
      <c r="H88" s="72"/>
      <c r="I88" s="72"/>
      <c r="J88" s="72"/>
      <c r="K88" s="125"/>
      <c r="L88" s="72"/>
      <c r="M88" s="125"/>
      <c r="N88" s="65"/>
      <c r="O88" s="72"/>
      <c r="P88" s="72"/>
      <c r="Q88" s="72"/>
      <c r="R88" s="72"/>
      <c r="S88" s="72"/>
      <c r="T88" s="65"/>
      <c r="U88" s="72"/>
      <c r="V88" s="90"/>
      <c r="W88" s="90"/>
      <c r="X88" s="90"/>
      <c r="Y88" s="72"/>
      <c r="Z88" s="72"/>
      <c r="AA88" s="90"/>
      <c r="AB88" s="72"/>
      <c r="AC88" s="72"/>
      <c r="AD88" s="90"/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/>
      <c r="AP88" s="90"/>
      <c r="AQ88" s="90"/>
      <c r="AR88" s="90"/>
      <c r="AS88" s="90"/>
      <c r="AT88" s="90"/>
      <c r="AU88" s="90"/>
      <c r="AV88" s="90"/>
      <c r="AW88" s="90"/>
    </row>
    <row r="89" ht="14.25" customHeight="1" outlineLevel="1">
      <c r="A89" s="72"/>
      <c r="B89" s="65"/>
      <c r="C89" s="66"/>
      <c r="D89" s="67"/>
      <c r="E89" s="68"/>
      <c r="F89" s="65"/>
      <c r="G89" s="72"/>
      <c r="H89" s="72"/>
      <c r="I89" s="72"/>
      <c r="J89" s="72"/>
      <c r="K89" s="72"/>
      <c r="L89" s="72"/>
      <c r="M89" s="72"/>
      <c r="N89" s="65"/>
      <c r="O89" s="72"/>
      <c r="P89" s="72"/>
      <c r="Q89" s="72"/>
      <c r="R89" s="72"/>
      <c r="S89" s="72"/>
      <c r="T89" s="65"/>
      <c r="U89" s="72"/>
      <c r="V89" s="90"/>
      <c r="W89" s="90"/>
      <c r="X89" s="90"/>
      <c r="Y89" s="72"/>
      <c r="Z89" s="72"/>
      <c r="AA89" s="90"/>
      <c r="AB89" s="72"/>
      <c r="AC89" s="72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/>
      <c r="AP89" s="90"/>
      <c r="AQ89" s="90"/>
      <c r="AR89" s="90"/>
      <c r="AS89" s="90"/>
      <c r="AT89" s="90"/>
      <c r="AU89" s="90"/>
      <c r="AV89" s="90"/>
      <c r="AW89" s="90"/>
    </row>
    <row r="90" ht="14.25" customHeight="1" outlineLevel="1">
      <c r="A90" s="72"/>
      <c r="B90" s="65"/>
      <c r="C90" s="123"/>
      <c r="D90" s="124"/>
      <c r="E90" s="126" t="s">
        <v>102</v>
      </c>
      <c r="F90" s="65"/>
      <c r="G90" s="72"/>
      <c r="H90" s="72"/>
      <c r="I90" s="72"/>
      <c r="J90" s="95"/>
      <c r="K90" s="95"/>
      <c r="L90" s="95"/>
      <c r="M90" s="95"/>
      <c r="N90" s="65"/>
      <c r="O90" s="100"/>
      <c r="P90" s="100"/>
      <c r="Q90" s="100"/>
      <c r="R90" s="100"/>
      <c r="S90" s="95"/>
      <c r="T90" s="65"/>
      <c r="U90" s="95"/>
      <c r="V90" s="90"/>
      <c r="W90" s="90"/>
      <c r="X90" s="90"/>
      <c r="Y90" s="95" t="str">
        <f t="shared" ref="Y90:Z90" si="168">Y19</f>
        <v>#REF!</v>
      </c>
      <c r="Z90" s="95" t="str">
        <f t="shared" si="168"/>
        <v>#REF!</v>
      </c>
      <c r="AA90" s="90"/>
      <c r="AB90" s="95"/>
      <c r="AC90" s="95"/>
      <c r="AD90" s="90"/>
      <c r="AE90" s="90"/>
      <c r="AF90" s="90"/>
      <c r="AG90" s="90"/>
      <c r="AH90" s="90"/>
      <c r="AI90" s="90"/>
      <c r="AJ90" s="90"/>
      <c r="AK90" s="90"/>
      <c r="AL90" s="90"/>
      <c r="AM90" s="90"/>
      <c r="AN90" s="90"/>
      <c r="AO90" s="90"/>
      <c r="AP90" s="90"/>
      <c r="AQ90" s="90"/>
      <c r="AR90" s="90"/>
      <c r="AS90" s="90"/>
      <c r="AT90" s="90"/>
      <c r="AU90" s="90"/>
      <c r="AV90" s="90"/>
      <c r="AW90" s="90"/>
    </row>
    <row r="91" ht="14.25" customHeight="1" outlineLevel="1">
      <c r="A91" s="72"/>
      <c r="B91" s="65"/>
      <c r="C91" s="66"/>
      <c r="D91" s="67"/>
      <c r="E91" s="68" t="s">
        <v>103</v>
      </c>
      <c r="F91" s="65"/>
      <c r="G91" s="72"/>
      <c r="H91" s="72"/>
      <c r="I91" s="72"/>
      <c r="J91" s="100"/>
      <c r="K91" s="100"/>
      <c r="L91" s="100"/>
      <c r="M91" s="100"/>
      <c r="N91" s="65"/>
      <c r="O91" s="100"/>
      <c r="P91" s="100"/>
      <c r="Q91" s="100"/>
      <c r="R91" s="100"/>
      <c r="S91" s="100"/>
      <c r="T91" s="65"/>
      <c r="U91" s="100"/>
      <c r="V91" s="90"/>
      <c r="W91" s="90"/>
      <c r="X91" s="90"/>
      <c r="Y91" s="100" t="str">
        <f t="shared" ref="Y91:Z91" si="169">-(Y42-#REF!)</f>
        <v>#REF!</v>
      </c>
      <c r="Z91" s="100" t="str">
        <f t="shared" si="169"/>
        <v>#REF!</v>
      </c>
      <c r="AA91" s="90"/>
      <c r="AB91" s="100"/>
      <c r="AC91" s="100"/>
      <c r="AD91" s="90"/>
      <c r="AE91" s="90"/>
      <c r="AF91" s="90"/>
      <c r="AG91" s="90"/>
      <c r="AH91" s="90"/>
      <c r="AI91" s="90"/>
      <c r="AJ91" s="90"/>
      <c r="AK91" s="90"/>
      <c r="AL91" s="90"/>
      <c r="AM91" s="90"/>
      <c r="AN91" s="90"/>
      <c r="AO91" s="90"/>
      <c r="AP91" s="90"/>
      <c r="AQ91" s="90"/>
      <c r="AR91" s="90"/>
      <c r="AS91" s="90"/>
      <c r="AT91" s="90"/>
      <c r="AU91" s="90"/>
      <c r="AV91" s="90"/>
      <c r="AW91" s="90"/>
    </row>
    <row r="92" ht="14.25" customHeight="1" outlineLevel="1">
      <c r="A92" s="72"/>
      <c r="B92" s="65"/>
      <c r="C92" s="66"/>
      <c r="D92" s="67"/>
      <c r="E92" s="68" t="s">
        <v>104</v>
      </c>
      <c r="F92" s="65"/>
      <c r="G92" s="72"/>
      <c r="H92" s="72"/>
      <c r="I92" s="72"/>
      <c r="J92" s="100"/>
      <c r="K92" s="100"/>
      <c r="L92" s="100"/>
      <c r="M92" s="100"/>
      <c r="N92" s="65"/>
      <c r="O92" s="100"/>
      <c r="P92" s="100"/>
      <c r="Q92" s="100"/>
      <c r="R92" s="100"/>
      <c r="S92" s="100"/>
      <c r="T92" s="65"/>
      <c r="U92" s="100"/>
      <c r="V92" s="90"/>
      <c r="W92" s="90"/>
      <c r="X92" s="90"/>
      <c r="Y92" s="100" t="str">
        <f t="shared" ref="Y92:Z92" si="170">-(Y44-#REF!)</f>
        <v>#REF!</v>
      </c>
      <c r="Z92" s="100" t="str">
        <f t="shared" si="170"/>
        <v>#REF!</v>
      </c>
      <c r="AA92" s="90"/>
      <c r="AB92" s="100"/>
      <c r="AC92" s="100"/>
      <c r="AD92" s="90"/>
      <c r="AE92" s="90"/>
      <c r="AF92" s="90"/>
      <c r="AG92" s="90"/>
      <c r="AH92" s="90"/>
      <c r="AI92" s="90"/>
      <c r="AJ92" s="90"/>
      <c r="AK92" s="90"/>
      <c r="AL92" s="90"/>
      <c r="AM92" s="90"/>
      <c r="AN92" s="90"/>
      <c r="AO92" s="90"/>
      <c r="AP92" s="90"/>
      <c r="AQ92" s="90"/>
      <c r="AR92" s="90"/>
      <c r="AS92" s="90"/>
      <c r="AT92" s="90"/>
      <c r="AU92" s="90"/>
      <c r="AV92" s="90"/>
      <c r="AW92" s="90"/>
    </row>
    <row r="93" ht="14.25" customHeight="1" outlineLevel="1">
      <c r="A93" s="72"/>
      <c r="B93" s="65"/>
      <c r="C93" s="66"/>
      <c r="D93" s="67"/>
      <c r="E93" s="68" t="s">
        <v>105</v>
      </c>
      <c r="F93" s="65"/>
      <c r="G93" s="72"/>
      <c r="H93" s="72"/>
      <c r="I93" s="72"/>
      <c r="J93" s="100"/>
      <c r="K93" s="100"/>
      <c r="L93" s="100"/>
      <c r="M93" s="100"/>
      <c r="N93" s="65"/>
      <c r="O93" s="100"/>
      <c r="P93" s="100"/>
      <c r="Q93" s="100"/>
      <c r="R93" s="100"/>
      <c r="S93" s="100"/>
      <c r="T93" s="65"/>
      <c r="U93" s="100"/>
      <c r="V93" s="90"/>
      <c r="W93" s="90"/>
      <c r="X93" s="90"/>
      <c r="Y93" s="100" t="str">
        <f>-(Y43-#REF!)</f>
        <v>#REF!</v>
      </c>
      <c r="Z93" s="100" t="str">
        <f>-(Z43-#REF!)+Z79</f>
        <v>#REF!</v>
      </c>
      <c r="AA93" s="90"/>
      <c r="AB93" s="100"/>
      <c r="AC93" s="100"/>
      <c r="AD93" s="90"/>
      <c r="AE93" s="90"/>
      <c r="AF93" s="90"/>
      <c r="AG93" s="90"/>
      <c r="AH93" s="90"/>
      <c r="AI93" s="90"/>
      <c r="AJ93" s="90"/>
      <c r="AK93" s="90"/>
      <c r="AL93" s="90"/>
      <c r="AM93" s="90"/>
      <c r="AN93" s="90"/>
      <c r="AO93" s="90"/>
      <c r="AP93" s="90"/>
      <c r="AQ93" s="90"/>
      <c r="AR93" s="90"/>
      <c r="AS93" s="90"/>
      <c r="AT93" s="90"/>
      <c r="AU93" s="90"/>
      <c r="AV93" s="90"/>
      <c r="AW93" s="90"/>
    </row>
    <row r="94" ht="14.25" customHeight="1" outlineLevel="1">
      <c r="A94" s="72"/>
      <c r="B94" s="65"/>
      <c r="C94" s="66"/>
      <c r="D94" s="67"/>
      <c r="E94" s="68" t="s">
        <v>106</v>
      </c>
      <c r="F94" s="65"/>
      <c r="G94" s="72"/>
      <c r="H94" s="72"/>
      <c r="I94" s="72"/>
      <c r="J94" s="100"/>
      <c r="K94" s="100"/>
      <c r="L94" s="100"/>
      <c r="M94" s="100"/>
      <c r="N94" s="65"/>
      <c r="O94" s="100"/>
      <c r="P94" s="100"/>
      <c r="Q94" s="100"/>
      <c r="R94" s="100"/>
      <c r="S94" s="100"/>
      <c r="T94" s="65"/>
      <c r="U94" s="100"/>
      <c r="V94" s="90"/>
      <c r="W94" s="90"/>
      <c r="X94" s="90"/>
      <c r="Y94" s="100" t="str">
        <f t="shared" ref="Y94:Z94" si="171">-(Y49-#REF!)</f>
        <v>#REF!</v>
      </c>
      <c r="Z94" s="100" t="str">
        <f t="shared" si="171"/>
        <v>#REF!</v>
      </c>
      <c r="AA94" s="90"/>
      <c r="AB94" s="100"/>
      <c r="AC94" s="100"/>
      <c r="AD94" s="90"/>
      <c r="AE94" s="90"/>
      <c r="AF94" s="90"/>
      <c r="AG94" s="90"/>
      <c r="AH94" s="90"/>
      <c r="AI94" s="90"/>
      <c r="AJ94" s="90"/>
      <c r="AK94" s="90"/>
      <c r="AL94" s="90"/>
      <c r="AM94" s="90"/>
      <c r="AN94" s="90"/>
      <c r="AO94" s="90"/>
      <c r="AP94" s="90"/>
      <c r="AQ94" s="90"/>
      <c r="AR94" s="90"/>
      <c r="AS94" s="90"/>
      <c r="AT94" s="90"/>
      <c r="AU94" s="90"/>
      <c r="AV94" s="90"/>
      <c r="AW94" s="90"/>
    </row>
    <row r="95" ht="14.25" customHeight="1" outlineLevel="1">
      <c r="A95" s="72"/>
      <c r="B95" s="65"/>
      <c r="C95" s="66"/>
      <c r="D95" s="67"/>
      <c r="E95" s="68" t="s">
        <v>107</v>
      </c>
      <c r="F95" s="65"/>
      <c r="G95" s="72"/>
      <c r="H95" s="72"/>
      <c r="I95" s="72"/>
      <c r="J95" s="100"/>
      <c r="K95" s="100"/>
      <c r="L95" s="100"/>
      <c r="M95" s="100"/>
      <c r="N95" s="65"/>
      <c r="O95" s="100"/>
      <c r="P95" s="100"/>
      <c r="Q95" s="100"/>
      <c r="R95" s="100"/>
      <c r="S95" s="100"/>
      <c r="T95" s="65"/>
      <c r="U95" s="100"/>
      <c r="V95" s="90"/>
      <c r="W95" s="90"/>
      <c r="X95" s="90"/>
      <c r="Y95" s="100" t="str">
        <f t="shared" ref="Y95:Z95" si="172">Y66-#REF!</f>
        <v>#REF!</v>
      </c>
      <c r="Z95" s="100" t="str">
        <f t="shared" si="172"/>
        <v>#REF!</v>
      </c>
      <c r="AA95" s="90"/>
      <c r="AB95" s="100"/>
      <c r="AC95" s="100"/>
      <c r="AD95" s="90"/>
      <c r="AE95" s="90"/>
      <c r="AF95" s="90"/>
      <c r="AG95" s="90"/>
      <c r="AH95" s="90"/>
      <c r="AI95" s="90"/>
      <c r="AJ95" s="90"/>
      <c r="AK95" s="90"/>
      <c r="AL95" s="90"/>
      <c r="AM95" s="90"/>
      <c r="AN95" s="90"/>
      <c r="AO95" s="90"/>
      <c r="AP95" s="90"/>
      <c r="AQ95" s="90"/>
      <c r="AR95" s="90"/>
      <c r="AS95" s="90"/>
      <c r="AT95" s="90"/>
      <c r="AU95" s="90"/>
      <c r="AV95" s="90"/>
      <c r="AW95" s="90"/>
    </row>
    <row r="96" ht="14.25" customHeight="1" outlineLevel="1">
      <c r="A96" s="72"/>
      <c r="B96" s="65"/>
      <c r="C96" s="66"/>
      <c r="D96" s="67"/>
      <c r="E96" s="68" t="s">
        <v>108</v>
      </c>
      <c r="F96" s="65"/>
      <c r="G96" s="72"/>
      <c r="H96" s="72"/>
      <c r="I96" s="72"/>
      <c r="J96" s="100"/>
      <c r="K96" s="100"/>
      <c r="L96" s="100"/>
      <c r="M96" s="100"/>
      <c r="N96" s="65"/>
      <c r="O96" s="100"/>
      <c r="P96" s="100"/>
      <c r="Q96" s="100"/>
      <c r="R96" s="100"/>
      <c r="S96" s="100"/>
      <c r="T96" s="65"/>
      <c r="U96" s="100"/>
      <c r="V96" s="90"/>
      <c r="W96" s="90"/>
      <c r="X96" s="90"/>
      <c r="Y96" s="100" t="str">
        <f t="shared" ref="Y96:Z96" si="173">Y69-#REF!</f>
        <v>#REF!</v>
      </c>
      <c r="Z96" s="100" t="str">
        <f t="shared" si="173"/>
        <v>#REF!</v>
      </c>
      <c r="AA96" s="90"/>
      <c r="AB96" s="100"/>
      <c r="AC96" s="100"/>
      <c r="AD96" s="90"/>
      <c r="AE96" s="90"/>
      <c r="AF96" s="90"/>
      <c r="AG96" s="90"/>
      <c r="AH96" s="90"/>
      <c r="AI96" s="90"/>
      <c r="AJ96" s="90"/>
      <c r="AK96" s="90"/>
      <c r="AL96" s="90"/>
      <c r="AM96" s="90"/>
      <c r="AN96" s="90"/>
      <c r="AO96" s="90"/>
      <c r="AP96" s="90"/>
      <c r="AQ96" s="90"/>
      <c r="AR96" s="90"/>
      <c r="AS96" s="90"/>
      <c r="AT96" s="90"/>
      <c r="AU96" s="90"/>
      <c r="AV96" s="90"/>
      <c r="AW96" s="90"/>
    </row>
    <row r="97" ht="14.25" customHeight="1" outlineLevel="1">
      <c r="A97" s="72"/>
      <c r="B97" s="65"/>
      <c r="C97" s="66"/>
      <c r="D97" s="67"/>
      <c r="E97" s="68" t="s">
        <v>109</v>
      </c>
      <c r="F97" s="65"/>
      <c r="G97" s="72"/>
      <c r="H97" s="72"/>
      <c r="I97" s="72"/>
      <c r="J97" s="100"/>
      <c r="K97" s="100"/>
      <c r="L97" s="100"/>
      <c r="M97" s="100"/>
      <c r="N97" s="65"/>
      <c r="O97" s="100"/>
      <c r="P97" s="100"/>
      <c r="Q97" s="100"/>
      <c r="R97" s="100"/>
      <c r="S97" s="100"/>
      <c r="T97" s="65"/>
      <c r="U97" s="100"/>
      <c r="V97" s="90"/>
      <c r="W97" s="90"/>
      <c r="X97" s="90"/>
      <c r="Y97" s="100" t="str">
        <f t="shared" ref="Y97:Z97" si="174">Y71-#REF!+Y67-#REF!</f>
        <v>#REF!</v>
      </c>
      <c r="Z97" s="100" t="str">
        <f t="shared" si="174"/>
        <v>#REF!</v>
      </c>
      <c r="AA97" s="90"/>
      <c r="AB97" s="100"/>
      <c r="AC97" s="100"/>
      <c r="AD97" s="90"/>
      <c r="AE97" s="90"/>
      <c r="AF97" s="90"/>
      <c r="AG97" s="90"/>
      <c r="AH97" s="90"/>
      <c r="AI97" s="90"/>
      <c r="AJ97" s="90"/>
      <c r="AK97" s="90"/>
      <c r="AL97" s="90"/>
      <c r="AM97" s="90"/>
      <c r="AN97" s="90"/>
      <c r="AO97" s="90"/>
      <c r="AP97" s="90"/>
      <c r="AQ97" s="90"/>
      <c r="AR97" s="90"/>
      <c r="AS97" s="90"/>
      <c r="AT97" s="90"/>
      <c r="AU97" s="90"/>
      <c r="AV97" s="90"/>
      <c r="AW97" s="90"/>
    </row>
    <row r="98" ht="14.25" customHeight="1" outlineLevel="1">
      <c r="A98" s="72"/>
      <c r="B98" s="65"/>
      <c r="C98" s="66"/>
      <c r="D98" s="67"/>
      <c r="E98" s="68" t="s">
        <v>110</v>
      </c>
      <c r="F98" s="65"/>
      <c r="G98" s="72"/>
      <c r="H98" s="72"/>
      <c r="I98" s="72"/>
      <c r="J98" s="100"/>
      <c r="K98" s="100"/>
      <c r="L98" s="100"/>
      <c r="M98" s="100"/>
      <c r="N98" s="65"/>
      <c r="O98" s="100"/>
      <c r="P98" s="100"/>
      <c r="Q98" s="100"/>
      <c r="R98" s="100"/>
      <c r="S98" s="100"/>
      <c r="T98" s="65"/>
      <c r="U98" s="100"/>
      <c r="V98" s="90"/>
      <c r="W98" s="90"/>
      <c r="X98" s="90"/>
      <c r="Y98" s="100" t="str">
        <f t="shared" ref="Y98:Z98" si="175">Y68-#REF!</f>
        <v>#REF!</v>
      </c>
      <c r="Z98" s="100" t="str">
        <f t="shared" si="175"/>
        <v>#REF!</v>
      </c>
      <c r="AA98" s="90"/>
      <c r="AB98" s="100"/>
      <c r="AC98" s="100"/>
      <c r="AD98" s="90"/>
      <c r="AE98" s="90"/>
      <c r="AF98" s="90"/>
      <c r="AG98" s="90"/>
      <c r="AH98" s="90"/>
      <c r="AI98" s="90"/>
      <c r="AJ98" s="90"/>
      <c r="AK98" s="90"/>
      <c r="AL98" s="90"/>
      <c r="AM98" s="90"/>
      <c r="AN98" s="90"/>
      <c r="AO98" s="90"/>
      <c r="AP98" s="90"/>
      <c r="AQ98" s="90"/>
      <c r="AR98" s="90"/>
      <c r="AS98" s="90"/>
      <c r="AT98" s="90"/>
      <c r="AU98" s="90"/>
      <c r="AV98" s="90"/>
      <c r="AW98" s="90"/>
    </row>
    <row r="99" ht="14.25" customHeight="1" outlineLevel="1">
      <c r="A99" s="72"/>
      <c r="B99" s="91"/>
      <c r="C99" s="127"/>
      <c r="D99" s="128"/>
      <c r="E99" s="91" t="s">
        <v>111</v>
      </c>
      <c r="F99" s="91"/>
      <c r="G99" s="129"/>
      <c r="H99" s="129"/>
      <c r="I99" s="129"/>
      <c r="J99" s="94"/>
      <c r="K99" s="94"/>
      <c r="L99" s="94"/>
      <c r="M99" s="94"/>
      <c r="N99" s="65"/>
      <c r="O99" s="100"/>
      <c r="P99" s="100"/>
      <c r="Q99" s="100"/>
      <c r="R99" s="100"/>
      <c r="S99" s="95"/>
      <c r="T99" s="65"/>
      <c r="U99" s="95"/>
      <c r="V99" s="90"/>
      <c r="W99" s="90"/>
      <c r="X99" s="90"/>
      <c r="Y99" s="94" t="str">
        <f t="shared" ref="Y99:Z99" si="176">SUM(Y90:Y98)</f>
        <v>#REF!</v>
      </c>
      <c r="Z99" s="94" t="str">
        <f t="shared" si="176"/>
        <v>#REF!</v>
      </c>
      <c r="AA99" s="90"/>
      <c r="AB99" s="94"/>
      <c r="AC99" s="94"/>
      <c r="AD99" s="90"/>
      <c r="AE99" s="90"/>
      <c r="AF99" s="90"/>
      <c r="AG99" s="90"/>
      <c r="AH99" s="90"/>
      <c r="AI99" s="90"/>
      <c r="AJ99" s="90"/>
      <c r="AK99" s="90"/>
      <c r="AL99" s="90"/>
      <c r="AM99" s="90"/>
      <c r="AN99" s="90"/>
      <c r="AO99" s="90"/>
      <c r="AP99" s="90"/>
      <c r="AQ99" s="90"/>
      <c r="AR99" s="90"/>
      <c r="AS99" s="90"/>
      <c r="AT99" s="90"/>
      <c r="AU99" s="90"/>
      <c r="AV99" s="90"/>
      <c r="AW99" s="90"/>
    </row>
    <row r="100" ht="14.25" customHeight="1" outlineLevel="1">
      <c r="A100" s="72"/>
      <c r="B100" s="65"/>
      <c r="C100" s="66"/>
      <c r="D100" s="67"/>
      <c r="E100" s="130"/>
      <c r="F100" s="65"/>
      <c r="G100" s="72"/>
      <c r="H100" s="72"/>
      <c r="I100" s="72"/>
      <c r="J100" s="72"/>
      <c r="K100" s="72"/>
      <c r="L100" s="72"/>
      <c r="M100" s="72"/>
      <c r="N100" s="65"/>
      <c r="O100" s="72"/>
      <c r="P100" s="72"/>
      <c r="Q100" s="72"/>
      <c r="R100" s="72"/>
      <c r="S100" s="72"/>
      <c r="T100" s="65"/>
      <c r="U100" s="72"/>
      <c r="V100" s="90"/>
      <c r="W100" s="90"/>
      <c r="X100" s="90"/>
      <c r="Y100" s="72"/>
      <c r="Z100" s="72"/>
      <c r="AA100" s="90"/>
      <c r="AB100" s="72"/>
      <c r="AC100" s="72"/>
      <c r="AD100" s="90"/>
      <c r="AE100" s="90"/>
      <c r="AF100" s="90"/>
      <c r="AG100" s="90"/>
      <c r="AH100" s="90"/>
      <c r="AI100" s="90"/>
      <c r="AJ100" s="90"/>
      <c r="AK100" s="90"/>
      <c r="AL100" s="90"/>
      <c r="AM100" s="90"/>
      <c r="AN100" s="90"/>
      <c r="AO100" s="90"/>
      <c r="AP100" s="90"/>
      <c r="AQ100" s="90"/>
      <c r="AR100" s="90"/>
      <c r="AS100" s="90"/>
      <c r="AT100" s="90"/>
      <c r="AU100" s="90"/>
      <c r="AV100" s="90"/>
      <c r="AW100" s="90"/>
    </row>
    <row r="101" ht="14.25" customHeight="1" outlineLevel="1">
      <c r="A101" s="72"/>
      <c r="B101" s="65"/>
      <c r="C101" s="66"/>
      <c r="D101" s="67"/>
      <c r="E101" s="68" t="s">
        <v>112</v>
      </c>
      <c r="F101" s="65"/>
      <c r="G101" s="72"/>
      <c r="H101" s="72"/>
      <c r="I101" s="72"/>
      <c r="J101" s="72"/>
      <c r="K101" s="72"/>
      <c r="L101" s="72"/>
      <c r="M101" s="72"/>
      <c r="N101" s="65"/>
      <c r="O101" s="72"/>
      <c r="P101" s="72"/>
      <c r="Q101" s="72"/>
      <c r="R101" s="72"/>
      <c r="S101" s="72"/>
      <c r="T101" s="65"/>
      <c r="U101" s="72"/>
      <c r="V101" s="90"/>
      <c r="W101" s="90"/>
      <c r="X101" s="90"/>
      <c r="Y101" s="72"/>
      <c r="Z101" s="72"/>
      <c r="AA101" s="90"/>
      <c r="AB101" s="72"/>
      <c r="AC101" s="72"/>
      <c r="AD101" s="90"/>
      <c r="AE101" s="90"/>
      <c r="AF101" s="90"/>
      <c r="AG101" s="90"/>
      <c r="AH101" s="90"/>
      <c r="AI101" s="90"/>
      <c r="AJ101" s="90"/>
      <c r="AK101" s="90"/>
      <c r="AL101" s="90"/>
      <c r="AM101" s="90"/>
      <c r="AN101" s="90"/>
      <c r="AO101" s="90"/>
      <c r="AP101" s="90"/>
      <c r="AQ101" s="90"/>
      <c r="AR101" s="90"/>
      <c r="AS101" s="90"/>
      <c r="AT101" s="90"/>
      <c r="AU101" s="90"/>
      <c r="AV101" s="90"/>
      <c r="AW101" s="90"/>
    </row>
    <row r="102" ht="14.25" customHeight="1" outlineLevel="1">
      <c r="A102" s="72"/>
      <c r="B102" s="65"/>
      <c r="C102" s="66"/>
      <c r="D102" s="67"/>
      <c r="E102" s="68" t="s">
        <v>113</v>
      </c>
      <c r="F102" s="65"/>
      <c r="G102" s="72"/>
      <c r="H102" s="72"/>
      <c r="I102" s="72"/>
      <c r="J102" s="100"/>
      <c r="K102" s="100"/>
      <c r="L102" s="100"/>
      <c r="M102" s="100"/>
      <c r="N102" s="65"/>
      <c r="O102" s="100"/>
      <c r="P102" s="100"/>
      <c r="Q102" s="100"/>
      <c r="R102" s="100"/>
      <c r="S102" s="100"/>
      <c r="T102" s="65"/>
      <c r="U102" s="100"/>
      <c r="V102" s="90"/>
      <c r="W102" s="90"/>
      <c r="X102" s="90"/>
      <c r="Y102" s="100" t="str">
        <f t="shared" ref="Y102:Z102" si="177">-(SUM(Y52:Y57)-SUM(#REF!))</f>
        <v>#REF!</v>
      </c>
      <c r="Z102" s="100" t="str">
        <f t="shared" si="177"/>
        <v>#REF!</v>
      </c>
      <c r="AA102" s="90"/>
      <c r="AB102" s="100"/>
      <c r="AC102" s="100"/>
      <c r="AD102" s="90"/>
      <c r="AE102" s="90"/>
      <c r="AF102" s="90"/>
      <c r="AG102" s="90"/>
      <c r="AH102" s="90"/>
      <c r="AI102" s="90"/>
      <c r="AJ102" s="90"/>
      <c r="AK102" s="90"/>
      <c r="AL102" s="90"/>
      <c r="AM102" s="90"/>
      <c r="AN102" s="90"/>
      <c r="AO102" s="90"/>
      <c r="AP102" s="90"/>
      <c r="AQ102" s="90"/>
      <c r="AR102" s="90"/>
      <c r="AS102" s="90"/>
      <c r="AT102" s="90"/>
      <c r="AU102" s="90"/>
      <c r="AV102" s="90"/>
      <c r="AW102" s="90"/>
    </row>
    <row r="103" ht="14.25" customHeight="1" outlineLevel="1">
      <c r="A103" s="72"/>
      <c r="B103" s="65"/>
      <c r="C103" s="66"/>
      <c r="D103" s="67"/>
      <c r="E103" s="68" t="s">
        <v>114</v>
      </c>
      <c r="F103" s="65"/>
      <c r="G103" s="72"/>
      <c r="H103" s="72"/>
      <c r="I103" s="72"/>
      <c r="J103" s="100"/>
      <c r="K103" s="100"/>
      <c r="L103" s="100"/>
      <c r="M103" s="100"/>
      <c r="N103" s="65"/>
      <c r="O103" s="100"/>
      <c r="P103" s="100"/>
      <c r="Q103" s="100"/>
      <c r="R103" s="100"/>
      <c r="S103" s="100"/>
      <c r="T103" s="65"/>
      <c r="U103" s="100"/>
      <c r="V103" s="90"/>
      <c r="W103" s="90"/>
      <c r="X103" s="90"/>
      <c r="Y103" s="100" t="str">
        <f t="shared" ref="Y103:Z103" si="178">-(Y58-#REF!)</f>
        <v>#REF!</v>
      </c>
      <c r="Z103" s="100" t="str">
        <f t="shared" si="178"/>
        <v>#REF!</v>
      </c>
      <c r="AA103" s="90"/>
      <c r="AB103" s="100"/>
      <c r="AC103" s="100"/>
      <c r="AD103" s="90"/>
      <c r="AE103" s="90"/>
      <c r="AF103" s="90"/>
      <c r="AG103" s="90"/>
      <c r="AH103" s="90"/>
      <c r="AI103" s="90"/>
      <c r="AJ103" s="90"/>
      <c r="AK103" s="90"/>
      <c r="AL103" s="90"/>
      <c r="AM103" s="90"/>
      <c r="AN103" s="90"/>
      <c r="AO103" s="90"/>
      <c r="AP103" s="90"/>
      <c r="AQ103" s="90"/>
      <c r="AR103" s="90"/>
      <c r="AS103" s="90"/>
      <c r="AT103" s="90"/>
      <c r="AU103" s="90"/>
      <c r="AV103" s="90"/>
      <c r="AW103" s="90"/>
    </row>
    <row r="104" ht="14.25" customHeight="1" outlineLevel="1">
      <c r="A104" s="72"/>
      <c r="B104" s="65"/>
      <c r="C104" s="66"/>
      <c r="D104" s="67"/>
      <c r="E104" s="68" t="s">
        <v>115</v>
      </c>
      <c r="F104" s="65"/>
      <c r="G104" s="72"/>
      <c r="H104" s="72"/>
      <c r="I104" s="72"/>
      <c r="J104" s="100"/>
      <c r="K104" s="100"/>
      <c r="L104" s="100"/>
      <c r="M104" s="100"/>
      <c r="N104" s="65"/>
      <c r="O104" s="100"/>
      <c r="P104" s="100"/>
      <c r="Q104" s="100"/>
      <c r="R104" s="100"/>
      <c r="S104" s="100"/>
      <c r="T104" s="65"/>
      <c r="U104" s="100"/>
      <c r="V104" s="90"/>
      <c r="W104" s="90"/>
      <c r="X104" s="90"/>
      <c r="Y104" s="100" t="str">
        <f>-(SUM(Y59:Y60)-SUM(#REF!))</f>
        <v>#REF!</v>
      </c>
      <c r="Z104" s="100" t="str">
        <f>-(SUM(Z59:Z60)-SUM(Y59:Y60))</f>
        <v>#REF!</v>
      </c>
      <c r="AA104" s="90"/>
      <c r="AB104" s="100"/>
      <c r="AC104" s="100"/>
      <c r="AD104" s="90"/>
      <c r="AE104" s="90"/>
      <c r="AF104" s="90"/>
      <c r="AG104" s="90"/>
      <c r="AH104" s="90"/>
      <c r="AI104" s="90"/>
      <c r="AJ104" s="90"/>
      <c r="AK104" s="90"/>
      <c r="AL104" s="90"/>
      <c r="AM104" s="90"/>
      <c r="AN104" s="90"/>
      <c r="AO104" s="90"/>
      <c r="AP104" s="90"/>
      <c r="AQ104" s="90"/>
      <c r="AR104" s="90"/>
      <c r="AS104" s="90"/>
      <c r="AT104" s="90"/>
      <c r="AU104" s="90"/>
      <c r="AV104" s="90"/>
      <c r="AW104" s="90"/>
    </row>
    <row r="105" ht="14.25" customHeight="1" outlineLevel="1">
      <c r="A105" s="72"/>
      <c r="B105" s="91"/>
      <c r="C105" s="127"/>
      <c r="D105" s="128"/>
      <c r="E105" s="91" t="s">
        <v>116</v>
      </c>
      <c r="F105" s="91"/>
      <c r="G105" s="129"/>
      <c r="H105" s="129"/>
      <c r="I105" s="129"/>
      <c r="J105" s="94"/>
      <c r="K105" s="94"/>
      <c r="L105" s="94"/>
      <c r="M105" s="94"/>
      <c r="N105" s="65"/>
      <c r="O105" s="100"/>
      <c r="P105" s="100"/>
      <c r="Q105" s="100"/>
      <c r="R105" s="100"/>
      <c r="S105" s="95"/>
      <c r="T105" s="65"/>
      <c r="U105" s="95"/>
      <c r="V105" s="90"/>
      <c r="W105" s="90"/>
      <c r="X105" s="90"/>
      <c r="Y105" s="94" t="str">
        <f t="shared" ref="Y105:Z105" si="179">SUM(Y102:Y104)</f>
        <v>#REF!</v>
      </c>
      <c r="Z105" s="94" t="str">
        <f t="shared" si="179"/>
        <v>#REF!</v>
      </c>
      <c r="AA105" s="90"/>
      <c r="AB105" s="94"/>
      <c r="AC105" s="94"/>
      <c r="AD105" s="90"/>
      <c r="AE105" s="90"/>
      <c r="AF105" s="90"/>
      <c r="AG105" s="90"/>
      <c r="AH105" s="90"/>
      <c r="AI105" s="90"/>
      <c r="AJ105" s="90"/>
      <c r="AK105" s="90"/>
      <c r="AL105" s="90"/>
      <c r="AM105" s="90"/>
      <c r="AN105" s="90"/>
      <c r="AO105" s="90"/>
      <c r="AP105" s="90"/>
      <c r="AQ105" s="90"/>
      <c r="AR105" s="90"/>
      <c r="AS105" s="90"/>
      <c r="AT105" s="90"/>
      <c r="AU105" s="90"/>
      <c r="AV105" s="90"/>
      <c r="AW105" s="90"/>
    </row>
    <row r="106" ht="14.25" customHeight="1" outlineLevel="1">
      <c r="A106" s="72"/>
      <c r="B106" s="65"/>
      <c r="C106" s="66"/>
      <c r="D106" s="67"/>
      <c r="E106" s="130"/>
      <c r="F106" s="65"/>
      <c r="G106" s="72"/>
      <c r="H106" s="72"/>
      <c r="I106" s="72"/>
      <c r="J106" s="72"/>
      <c r="K106" s="72"/>
      <c r="L106" s="72"/>
      <c r="M106" s="72"/>
      <c r="N106" s="65"/>
      <c r="O106" s="72"/>
      <c r="P106" s="72"/>
      <c r="Q106" s="72"/>
      <c r="R106" s="72"/>
      <c r="S106" s="72"/>
      <c r="T106" s="65"/>
      <c r="U106" s="72"/>
      <c r="V106" s="90"/>
      <c r="W106" s="90"/>
      <c r="X106" s="90"/>
      <c r="Y106" s="72"/>
      <c r="Z106" s="72"/>
      <c r="AA106" s="90"/>
      <c r="AB106" s="72"/>
      <c r="AC106" s="72"/>
      <c r="AD106" s="90"/>
      <c r="AE106" s="90"/>
      <c r="AF106" s="90"/>
      <c r="AG106" s="90"/>
      <c r="AH106" s="90"/>
      <c r="AI106" s="90"/>
      <c r="AJ106" s="90"/>
      <c r="AK106" s="90"/>
      <c r="AL106" s="90"/>
      <c r="AM106" s="90"/>
      <c r="AN106" s="90"/>
      <c r="AO106" s="90"/>
      <c r="AP106" s="90"/>
      <c r="AQ106" s="90"/>
      <c r="AR106" s="90"/>
      <c r="AS106" s="90"/>
      <c r="AT106" s="90"/>
      <c r="AU106" s="90"/>
      <c r="AV106" s="90"/>
      <c r="AW106" s="90"/>
    </row>
    <row r="107" ht="14.25" customHeight="1" outlineLevel="1">
      <c r="A107" s="72"/>
      <c r="B107" s="65"/>
      <c r="C107" s="66"/>
      <c r="D107" s="67"/>
      <c r="E107" s="68" t="s">
        <v>117</v>
      </c>
      <c r="F107" s="65"/>
      <c r="G107" s="72"/>
      <c r="H107" s="72"/>
      <c r="I107" s="72"/>
      <c r="J107" s="72"/>
      <c r="K107" s="72"/>
      <c r="L107" s="72"/>
      <c r="M107" s="72"/>
      <c r="N107" s="65"/>
      <c r="O107" s="72"/>
      <c r="P107" s="72"/>
      <c r="Q107" s="72"/>
      <c r="R107" s="72"/>
      <c r="S107" s="72"/>
      <c r="T107" s="65"/>
      <c r="U107" s="72"/>
      <c r="V107" s="90"/>
      <c r="W107" s="90"/>
      <c r="X107" s="90"/>
      <c r="Y107" s="72"/>
      <c r="Z107" s="72"/>
      <c r="AA107" s="90"/>
      <c r="AB107" s="72"/>
      <c r="AC107" s="72"/>
      <c r="AD107" s="90"/>
      <c r="AE107" s="90"/>
      <c r="AF107" s="90"/>
      <c r="AG107" s="90"/>
      <c r="AH107" s="90"/>
      <c r="AI107" s="90"/>
      <c r="AJ107" s="90"/>
      <c r="AK107" s="90"/>
      <c r="AL107" s="90"/>
      <c r="AM107" s="90"/>
      <c r="AN107" s="90"/>
      <c r="AO107" s="90"/>
      <c r="AP107" s="90"/>
      <c r="AQ107" s="90"/>
      <c r="AR107" s="90"/>
      <c r="AS107" s="90"/>
      <c r="AT107" s="90"/>
      <c r="AU107" s="90"/>
      <c r="AV107" s="90"/>
      <c r="AW107" s="90"/>
    </row>
    <row r="108" ht="14.25" customHeight="1" outlineLevel="1">
      <c r="A108" s="72"/>
      <c r="B108" s="65"/>
      <c r="C108" s="66"/>
      <c r="D108" s="67"/>
      <c r="E108" s="68" t="s">
        <v>118</v>
      </c>
      <c r="F108" s="65"/>
      <c r="G108" s="72"/>
      <c r="H108" s="72"/>
      <c r="I108" s="72"/>
      <c r="J108" s="100"/>
      <c r="K108" s="100"/>
      <c r="L108" s="100"/>
      <c r="M108" s="100"/>
      <c r="N108" s="65"/>
      <c r="O108" s="100"/>
      <c r="P108" s="100"/>
      <c r="Q108" s="100"/>
      <c r="R108" s="100"/>
      <c r="S108" s="100"/>
      <c r="T108" s="65"/>
      <c r="U108" s="100"/>
      <c r="V108" s="90"/>
      <c r="W108" s="90"/>
      <c r="X108" s="90"/>
      <c r="Y108" s="100" t="str">
        <f t="shared" ref="Y108:Z108" si="180">Y70-#REF!</f>
        <v>#REF!</v>
      </c>
      <c r="Z108" s="100" t="str">
        <f t="shared" si="180"/>
        <v>#REF!</v>
      </c>
      <c r="AA108" s="90"/>
      <c r="AB108" s="100"/>
      <c r="AC108" s="100"/>
      <c r="AD108" s="90"/>
      <c r="AE108" s="90"/>
      <c r="AF108" s="90"/>
      <c r="AG108" s="90"/>
      <c r="AH108" s="90"/>
      <c r="AI108" s="90"/>
      <c r="AJ108" s="90"/>
      <c r="AK108" s="90"/>
      <c r="AL108" s="90"/>
      <c r="AM108" s="90"/>
      <c r="AN108" s="90"/>
      <c r="AO108" s="90"/>
      <c r="AP108" s="90"/>
      <c r="AQ108" s="90"/>
      <c r="AR108" s="90"/>
      <c r="AS108" s="90"/>
      <c r="AT108" s="90"/>
      <c r="AU108" s="90"/>
      <c r="AV108" s="90"/>
      <c r="AW108" s="90"/>
    </row>
    <row r="109" ht="14.25" customHeight="1" outlineLevel="1">
      <c r="A109" s="72"/>
      <c r="B109" s="65"/>
      <c r="C109" s="66"/>
      <c r="D109" s="67"/>
      <c r="E109" s="68" t="s">
        <v>119</v>
      </c>
      <c r="F109" s="65"/>
      <c r="G109" s="72"/>
      <c r="H109" s="72"/>
      <c r="I109" s="72"/>
      <c r="J109" s="100"/>
      <c r="K109" s="100"/>
      <c r="L109" s="100"/>
      <c r="M109" s="100"/>
      <c r="N109" s="65"/>
      <c r="O109" s="100"/>
      <c r="P109" s="100"/>
      <c r="Q109" s="100"/>
      <c r="R109" s="100"/>
      <c r="S109" s="100"/>
      <c r="T109" s="65"/>
      <c r="U109" s="100"/>
      <c r="V109" s="90"/>
      <c r="W109" s="90"/>
      <c r="X109" s="90"/>
      <c r="Y109" s="100" t="str">
        <f t="shared" ref="Y109:Z109" si="181">Y75-#REF!</f>
        <v>#REF!</v>
      </c>
      <c r="Z109" s="100" t="str">
        <f t="shared" si="181"/>
        <v>#REF!</v>
      </c>
      <c r="AA109" s="90"/>
      <c r="AB109" s="100"/>
      <c r="AC109" s="100"/>
      <c r="AD109" s="90"/>
      <c r="AE109" s="90"/>
      <c r="AF109" s="90"/>
      <c r="AG109" s="90"/>
      <c r="AH109" s="90"/>
      <c r="AI109" s="90"/>
      <c r="AJ109" s="90"/>
      <c r="AK109" s="90"/>
      <c r="AL109" s="90"/>
      <c r="AM109" s="90"/>
      <c r="AN109" s="90"/>
      <c r="AO109" s="90"/>
      <c r="AP109" s="90"/>
      <c r="AQ109" s="90"/>
      <c r="AR109" s="90"/>
      <c r="AS109" s="90"/>
      <c r="AT109" s="90"/>
      <c r="AU109" s="90"/>
      <c r="AV109" s="90"/>
      <c r="AW109" s="90"/>
    </row>
    <row r="110" ht="14.25" customHeight="1" outlineLevel="1">
      <c r="A110" s="72"/>
      <c r="B110" s="65"/>
      <c r="C110" s="66"/>
      <c r="D110" s="67"/>
      <c r="E110" s="68" t="s">
        <v>120</v>
      </c>
      <c r="F110" s="65"/>
      <c r="G110" s="72"/>
      <c r="H110" s="72"/>
      <c r="I110" s="72"/>
      <c r="J110" s="100"/>
      <c r="K110" s="100"/>
      <c r="L110" s="100"/>
      <c r="M110" s="100"/>
      <c r="N110" s="65"/>
      <c r="O110" s="100"/>
      <c r="P110" s="100"/>
      <c r="Q110" s="100"/>
      <c r="R110" s="100"/>
      <c r="S110" s="100"/>
      <c r="T110" s="65"/>
      <c r="U110" s="100"/>
      <c r="V110" s="90"/>
      <c r="W110" s="90"/>
      <c r="X110" s="90"/>
      <c r="Y110" s="100" t="str">
        <f t="shared" ref="Y110:Z110" si="182">Y23</f>
        <v>#REF!</v>
      </c>
      <c r="Z110" s="100" t="str">
        <f t="shared" si="182"/>
        <v>#REF!</v>
      </c>
      <c r="AA110" s="90"/>
      <c r="AB110" s="100"/>
      <c r="AC110" s="100"/>
      <c r="AD110" s="90"/>
      <c r="AE110" s="90"/>
      <c r="AF110" s="90"/>
      <c r="AG110" s="90"/>
      <c r="AH110" s="90"/>
      <c r="AI110" s="90"/>
      <c r="AJ110" s="90"/>
      <c r="AK110" s="90"/>
      <c r="AL110" s="90"/>
      <c r="AM110" s="90"/>
      <c r="AN110" s="90"/>
      <c r="AO110" s="90"/>
      <c r="AP110" s="90"/>
      <c r="AQ110" s="90"/>
      <c r="AR110" s="90"/>
      <c r="AS110" s="90"/>
      <c r="AT110" s="90"/>
      <c r="AU110" s="90"/>
      <c r="AV110" s="90"/>
      <c r="AW110" s="90"/>
    </row>
    <row r="111" ht="14.25" customHeight="1" outlineLevel="1">
      <c r="A111" s="72"/>
      <c r="B111" s="65"/>
      <c r="C111" s="66"/>
      <c r="D111" s="67"/>
      <c r="E111" s="68" t="s">
        <v>121</v>
      </c>
      <c r="F111" s="65"/>
      <c r="G111" s="72"/>
      <c r="H111" s="72"/>
      <c r="I111" s="72"/>
      <c r="J111" s="72"/>
      <c r="K111" s="72"/>
      <c r="L111" s="72"/>
      <c r="M111" s="72"/>
      <c r="N111" s="65"/>
      <c r="O111" s="100"/>
      <c r="P111" s="100"/>
      <c r="Q111" s="100"/>
      <c r="R111" s="100"/>
      <c r="S111" s="100"/>
      <c r="T111" s="65"/>
      <c r="U111" s="100"/>
      <c r="V111" s="90"/>
      <c r="W111" s="90"/>
      <c r="X111" s="90"/>
      <c r="Y111" s="72" t="str">
        <f t="shared" ref="Y111:Z111" si="183">SUM(Y29:Y30)</f>
        <v>#REF!</v>
      </c>
      <c r="Z111" s="72" t="str">
        <f t="shared" si="183"/>
        <v>#REF!</v>
      </c>
      <c r="AA111" s="90"/>
      <c r="AB111" s="72"/>
      <c r="AC111" s="72"/>
      <c r="AD111" s="90"/>
      <c r="AE111" s="90"/>
      <c r="AF111" s="90"/>
      <c r="AG111" s="90"/>
      <c r="AH111" s="90"/>
      <c r="AI111" s="90"/>
      <c r="AJ111" s="90"/>
      <c r="AK111" s="90"/>
      <c r="AL111" s="90"/>
      <c r="AM111" s="90"/>
      <c r="AN111" s="90"/>
      <c r="AO111" s="90"/>
      <c r="AP111" s="90"/>
      <c r="AQ111" s="90"/>
      <c r="AR111" s="90"/>
      <c r="AS111" s="90"/>
      <c r="AT111" s="90"/>
      <c r="AU111" s="90"/>
      <c r="AV111" s="90"/>
      <c r="AW111" s="90"/>
    </row>
    <row r="112" ht="14.25" customHeight="1" outlineLevel="1">
      <c r="A112" s="72"/>
      <c r="B112" s="65"/>
      <c r="C112" s="66"/>
      <c r="D112" s="67"/>
      <c r="E112" s="68" t="s">
        <v>122</v>
      </c>
      <c r="F112" s="65"/>
      <c r="G112" s="72"/>
      <c r="H112" s="72"/>
      <c r="I112" s="72"/>
      <c r="J112" s="100"/>
      <c r="K112" s="100"/>
      <c r="L112" s="100"/>
      <c r="M112" s="100"/>
      <c r="N112" s="65"/>
      <c r="O112" s="100"/>
      <c r="P112" s="100"/>
      <c r="Q112" s="100"/>
      <c r="R112" s="100"/>
      <c r="S112" s="100"/>
      <c r="T112" s="65"/>
      <c r="U112" s="100"/>
      <c r="V112" s="90"/>
      <c r="W112" s="90"/>
      <c r="X112" s="90"/>
      <c r="Y112" s="100" t="str">
        <f t="shared" ref="Y112:Z112" si="184">Y31</f>
        <v>#REF!</v>
      </c>
      <c r="Z112" s="100" t="str">
        <f t="shared" si="184"/>
        <v>#REF!</v>
      </c>
      <c r="AA112" s="90"/>
      <c r="AB112" s="100"/>
      <c r="AC112" s="100"/>
      <c r="AD112" s="90"/>
      <c r="AE112" s="90"/>
      <c r="AF112" s="90"/>
      <c r="AG112" s="90"/>
      <c r="AH112" s="90"/>
      <c r="AI112" s="90"/>
      <c r="AJ112" s="90"/>
      <c r="AK112" s="90"/>
      <c r="AL112" s="90"/>
      <c r="AM112" s="90"/>
      <c r="AN112" s="90"/>
      <c r="AO112" s="90"/>
      <c r="AP112" s="90"/>
      <c r="AQ112" s="90"/>
      <c r="AR112" s="90"/>
      <c r="AS112" s="90"/>
      <c r="AT112" s="90"/>
      <c r="AU112" s="90"/>
      <c r="AV112" s="90"/>
      <c r="AW112" s="90"/>
    </row>
    <row r="113" ht="14.25" customHeight="1" outlineLevel="1">
      <c r="A113" s="72"/>
      <c r="B113" s="65"/>
      <c r="C113" s="66"/>
      <c r="D113" s="67"/>
      <c r="E113" s="68" t="s">
        <v>23</v>
      </c>
      <c r="F113" s="65"/>
      <c r="G113" s="72"/>
      <c r="H113" s="72"/>
      <c r="I113" s="72"/>
      <c r="J113" s="100"/>
      <c r="K113" s="100"/>
      <c r="L113" s="100"/>
      <c r="M113" s="100"/>
      <c r="N113" s="65"/>
      <c r="O113" s="100"/>
      <c r="P113" s="100"/>
      <c r="Q113" s="100"/>
      <c r="R113" s="100"/>
      <c r="S113" s="100"/>
      <c r="T113" s="65"/>
      <c r="U113" s="100"/>
      <c r="V113" s="90"/>
      <c r="W113" s="90"/>
      <c r="X113" s="90"/>
      <c r="Y113" s="100" t="str">
        <f t="shared" ref="Y113:Z113" si="185">Y83</f>
        <v>#REF!</v>
      </c>
      <c r="Z113" s="100" t="str">
        <f t="shared" si="185"/>
        <v>#REF!</v>
      </c>
      <c r="AA113" s="90"/>
      <c r="AB113" s="100"/>
      <c r="AC113" s="100"/>
      <c r="AD113" s="90"/>
      <c r="AE113" s="90"/>
      <c r="AF113" s="90"/>
      <c r="AG113" s="90"/>
      <c r="AH113" s="90"/>
      <c r="AI113" s="90"/>
      <c r="AJ113" s="90"/>
      <c r="AK113" s="90"/>
      <c r="AL113" s="90"/>
      <c r="AM113" s="90"/>
      <c r="AN113" s="90"/>
      <c r="AO113" s="90"/>
      <c r="AP113" s="90"/>
      <c r="AQ113" s="90"/>
      <c r="AR113" s="90"/>
      <c r="AS113" s="90"/>
      <c r="AT113" s="90"/>
      <c r="AU113" s="90"/>
      <c r="AV113" s="90"/>
      <c r="AW113" s="90"/>
    </row>
    <row r="114" ht="14.25" customHeight="1" outlineLevel="1">
      <c r="A114" s="72"/>
      <c r="B114" s="65"/>
      <c r="C114" s="66"/>
      <c r="D114" s="67"/>
      <c r="E114" s="68" t="s">
        <v>123</v>
      </c>
      <c r="F114" s="65"/>
      <c r="G114" s="72"/>
      <c r="H114" s="72"/>
      <c r="I114" s="72"/>
      <c r="J114" s="100"/>
      <c r="K114" s="131"/>
      <c r="L114" s="100"/>
      <c r="M114" s="100"/>
      <c r="N114" s="65"/>
      <c r="O114" s="100"/>
      <c r="P114" s="100"/>
      <c r="Q114" s="100"/>
      <c r="R114" s="100"/>
      <c r="S114" s="100"/>
      <c r="T114" s="65"/>
      <c r="U114" s="100"/>
      <c r="V114" s="90"/>
      <c r="W114" s="90"/>
      <c r="X114" s="90"/>
      <c r="Y114" s="100" t="str">
        <f t="shared" ref="Y114:Z114" si="186">Y82</f>
        <v>#REF!</v>
      </c>
      <c r="Z114" s="100" t="str">
        <f t="shared" si="186"/>
        <v>#REF!</v>
      </c>
      <c r="AA114" s="90"/>
      <c r="AB114" s="100"/>
      <c r="AC114" s="100"/>
      <c r="AD114" s="90"/>
      <c r="AE114" s="90"/>
      <c r="AF114" s="90"/>
      <c r="AG114" s="90"/>
      <c r="AH114" s="90"/>
      <c r="AI114" s="90"/>
      <c r="AJ114" s="90"/>
      <c r="AK114" s="90"/>
      <c r="AL114" s="90"/>
      <c r="AM114" s="90"/>
      <c r="AN114" s="90"/>
      <c r="AO114" s="90"/>
      <c r="AP114" s="90"/>
      <c r="AQ114" s="90"/>
      <c r="AR114" s="90"/>
      <c r="AS114" s="90"/>
      <c r="AT114" s="90"/>
      <c r="AU114" s="90"/>
      <c r="AV114" s="90"/>
      <c r="AW114" s="90"/>
    </row>
    <row r="115" ht="14.25" customHeight="1" outlineLevel="1">
      <c r="A115" s="72"/>
      <c r="B115" s="65"/>
      <c r="C115" s="66"/>
      <c r="D115" s="67"/>
      <c r="E115" s="68" t="s">
        <v>124</v>
      </c>
      <c r="F115" s="65"/>
      <c r="G115" s="72"/>
      <c r="H115" s="72"/>
      <c r="I115" s="72"/>
      <c r="J115" s="100"/>
      <c r="K115" s="100"/>
      <c r="L115" s="100"/>
      <c r="M115" s="100"/>
      <c r="N115" s="65"/>
      <c r="O115" s="100"/>
      <c r="P115" s="100"/>
      <c r="Q115" s="100"/>
      <c r="R115" s="100"/>
      <c r="S115" s="100"/>
      <c r="T115" s="65"/>
      <c r="U115" s="100"/>
      <c r="V115" s="90"/>
      <c r="W115" s="90"/>
      <c r="X115" s="90"/>
      <c r="Y115" s="100" t="str">
        <f t="shared" ref="Y115:Z115" si="187">Y26</f>
        <v>#REF!</v>
      </c>
      <c r="Z115" s="100" t="str">
        <f t="shared" si="187"/>
        <v>#REF!</v>
      </c>
      <c r="AA115" s="90"/>
      <c r="AB115" s="100"/>
      <c r="AC115" s="10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/>
      <c r="AO115" s="90"/>
      <c r="AP115" s="90"/>
      <c r="AQ115" s="90"/>
      <c r="AR115" s="90"/>
      <c r="AS115" s="90"/>
      <c r="AT115" s="90"/>
      <c r="AU115" s="90"/>
      <c r="AV115" s="90"/>
      <c r="AW115" s="90"/>
    </row>
    <row r="116" ht="14.25" customHeight="1" outlineLevel="1">
      <c r="A116" s="72"/>
      <c r="B116" s="65"/>
      <c r="C116" s="66"/>
      <c r="D116" s="67"/>
      <c r="E116" s="68" t="s">
        <v>125</v>
      </c>
      <c r="F116" s="65"/>
      <c r="G116" s="72"/>
      <c r="H116" s="72"/>
      <c r="I116" s="72"/>
      <c r="J116" s="100"/>
      <c r="K116" s="100"/>
      <c r="L116" s="100"/>
      <c r="M116" s="100"/>
      <c r="N116" s="65"/>
      <c r="O116" s="100"/>
      <c r="P116" s="100"/>
      <c r="Q116" s="100"/>
      <c r="R116" s="100"/>
      <c r="S116" s="100"/>
      <c r="T116" s="65"/>
      <c r="U116" s="100"/>
      <c r="V116" s="90"/>
      <c r="W116" s="90"/>
      <c r="X116" s="90"/>
      <c r="Y116" s="100"/>
      <c r="Z116" s="100"/>
      <c r="AA116" s="90"/>
      <c r="AB116" s="100"/>
      <c r="AC116" s="100"/>
      <c r="AD116" s="90"/>
      <c r="AE116" s="90"/>
      <c r="AF116" s="90"/>
      <c r="AG116" s="90"/>
      <c r="AH116" s="90"/>
      <c r="AI116" s="90"/>
      <c r="AJ116" s="90"/>
      <c r="AK116" s="90"/>
      <c r="AL116" s="90"/>
      <c r="AM116" s="90"/>
      <c r="AN116" s="90"/>
      <c r="AO116" s="90"/>
      <c r="AP116" s="90"/>
      <c r="AQ116" s="90"/>
      <c r="AR116" s="90"/>
      <c r="AS116" s="90"/>
      <c r="AT116" s="90"/>
      <c r="AU116" s="90"/>
      <c r="AV116" s="90"/>
      <c r="AW116" s="90"/>
    </row>
    <row r="117" ht="14.25" customHeight="1" outlineLevel="1">
      <c r="A117" s="72"/>
      <c r="B117" s="91"/>
      <c r="C117" s="127"/>
      <c r="D117" s="128"/>
      <c r="E117" s="91" t="s">
        <v>126</v>
      </c>
      <c r="F117" s="91"/>
      <c r="G117" s="129"/>
      <c r="H117" s="129"/>
      <c r="I117" s="129"/>
      <c r="J117" s="94"/>
      <c r="K117" s="94"/>
      <c r="L117" s="94"/>
      <c r="M117" s="94"/>
      <c r="N117" s="65"/>
      <c r="O117" s="95"/>
      <c r="P117" s="95"/>
      <c r="Q117" s="95"/>
      <c r="R117" s="95"/>
      <c r="S117" s="95"/>
      <c r="T117" s="65"/>
      <c r="U117" s="95"/>
      <c r="V117" s="90"/>
      <c r="W117" s="90"/>
      <c r="X117" s="90"/>
      <c r="Y117" s="94" t="str">
        <f t="shared" ref="Y117:Z117" si="188">SUM(Y108:Y116)</f>
        <v>#REF!</v>
      </c>
      <c r="Z117" s="94" t="str">
        <f t="shared" si="188"/>
        <v>#REF!</v>
      </c>
      <c r="AA117" s="90"/>
      <c r="AB117" s="94"/>
      <c r="AC117" s="94"/>
      <c r="AD117" s="90"/>
      <c r="AE117" s="90"/>
      <c r="AF117" s="90"/>
      <c r="AG117" s="90"/>
      <c r="AH117" s="90"/>
      <c r="AI117" s="90"/>
      <c r="AJ117" s="90"/>
      <c r="AK117" s="90"/>
      <c r="AL117" s="90"/>
      <c r="AM117" s="90"/>
      <c r="AN117" s="90"/>
      <c r="AO117" s="90"/>
      <c r="AP117" s="90"/>
      <c r="AQ117" s="90"/>
      <c r="AR117" s="90"/>
      <c r="AS117" s="90"/>
      <c r="AT117" s="90"/>
      <c r="AU117" s="90"/>
      <c r="AV117" s="90"/>
      <c r="AW117" s="90"/>
    </row>
    <row r="118" ht="14.25" customHeight="1" outlineLevel="1">
      <c r="A118" s="72"/>
      <c r="B118" s="65"/>
      <c r="C118" s="66"/>
      <c r="D118" s="67"/>
      <c r="E118" s="132" t="s">
        <v>127</v>
      </c>
      <c r="F118" s="65"/>
      <c r="G118" s="72"/>
      <c r="H118" s="72"/>
      <c r="I118" s="72"/>
      <c r="J118" s="100"/>
      <c r="K118" s="100"/>
      <c r="L118" s="100"/>
      <c r="M118" s="100"/>
      <c r="N118" s="65"/>
      <c r="O118" s="100"/>
      <c r="P118" s="100"/>
      <c r="Q118" s="100"/>
      <c r="R118" s="100"/>
      <c r="S118" s="100"/>
      <c r="T118" s="65"/>
      <c r="U118" s="100"/>
      <c r="V118" s="90"/>
      <c r="W118" s="90"/>
      <c r="X118" s="90"/>
      <c r="Y118" s="100" t="str">
        <f t="shared" ref="Y118:Z118" si="189">Y117+Y105+Y99</f>
        <v>#REF!</v>
      </c>
      <c r="Z118" s="100" t="str">
        <f t="shared" si="189"/>
        <v>#REF!</v>
      </c>
      <c r="AA118" s="90"/>
      <c r="AB118" s="100"/>
      <c r="AC118" s="100"/>
      <c r="AD118" s="90"/>
      <c r="AE118" s="90"/>
      <c r="AF118" s="90"/>
      <c r="AG118" s="90"/>
      <c r="AH118" s="90"/>
      <c r="AI118" s="90"/>
      <c r="AJ118" s="90"/>
      <c r="AK118" s="90"/>
      <c r="AL118" s="90"/>
      <c r="AM118" s="90"/>
      <c r="AN118" s="90"/>
      <c r="AO118" s="90"/>
      <c r="AP118" s="90"/>
      <c r="AQ118" s="90"/>
      <c r="AR118" s="90"/>
      <c r="AS118" s="90"/>
      <c r="AT118" s="90"/>
      <c r="AU118" s="90"/>
      <c r="AV118" s="90"/>
      <c r="AW118" s="90"/>
    </row>
    <row r="119" ht="14.25" customHeight="1" outlineLevel="1">
      <c r="A119" s="72"/>
      <c r="B119" s="65"/>
      <c r="C119" s="66"/>
      <c r="D119" s="67"/>
      <c r="E119" s="132" t="s">
        <v>128</v>
      </c>
      <c r="F119" s="65"/>
      <c r="G119" s="72"/>
      <c r="H119" s="72"/>
      <c r="I119" s="72"/>
      <c r="J119" s="100"/>
      <c r="K119" s="100"/>
      <c r="L119" s="100"/>
      <c r="M119" s="100"/>
      <c r="N119" s="65"/>
      <c r="O119" s="100"/>
      <c r="P119" s="100"/>
      <c r="Q119" s="100"/>
      <c r="R119" s="100"/>
      <c r="S119" s="100"/>
      <c r="T119" s="65"/>
      <c r="U119" s="100"/>
      <c r="V119" s="90"/>
      <c r="W119" s="90"/>
      <c r="X119" s="90"/>
      <c r="Y119" s="100" t="str">
        <f t="shared" ref="Y119:Z119" si="190">#REF!</f>
        <v>#REF!</v>
      </c>
      <c r="Z119" s="100" t="str">
        <f t="shared" si="190"/>
        <v>#REF!</v>
      </c>
      <c r="AA119" s="90"/>
      <c r="AB119" s="100"/>
      <c r="AC119" s="100"/>
      <c r="AD119" s="90"/>
      <c r="AE119" s="90"/>
      <c r="AF119" s="90"/>
      <c r="AG119" s="90"/>
      <c r="AH119" s="90"/>
      <c r="AI119" s="90"/>
      <c r="AJ119" s="90"/>
      <c r="AK119" s="90"/>
      <c r="AL119" s="90"/>
      <c r="AM119" s="90"/>
      <c r="AN119" s="90"/>
      <c r="AO119" s="90"/>
      <c r="AP119" s="90"/>
      <c r="AQ119" s="90"/>
      <c r="AR119" s="90"/>
      <c r="AS119" s="90"/>
      <c r="AT119" s="90"/>
      <c r="AU119" s="90"/>
      <c r="AV119" s="90"/>
      <c r="AW119" s="90"/>
    </row>
    <row r="120" ht="14.25" customHeight="1" outlineLevel="1">
      <c r="A120" s="72"/>
      <c r="B120" s="91"/>
      <c r="C120" s="127"/>
      <c r="D120" s="128"/>
      <c r="E120" s="133" t="s">
        <v>82</v>
      </c>
      <c r="F120" s="91"/>
      <c r="G120" s="129"/>
      <c r="H120" s="129"/>
      <c r="I120" s="129"/>
      <c r="J120" s="94"/>
      <c r="K120" s="94"/>
      <c r="L120" s="94"/>
      <c r="M120" s="94"/>
      <c r="N120" s="65"/>
      <c r="O120" s="95"/>
      <c r="P120" s="95"/>
      <c r="Q120" s="95"/>
      <c r="R120" s="95"/>
      <c r="S120" s="95"/>
      <c r="T120" s="65"/>
      <c r="U120" s="95"/>
      <c r="V120" s="90"/>
      <c r="W120" s="90"/>
      <c r="X120" s="90"/>
      <c r="Y120" s="94" t="str">
        <f t="shared" ref="Y120:Z120" si="191">SUM(Y118:Y119)</f>
        <v>#REF!</v>
      </c>
      <c r="Z120" s="94" t="str">
        <f t="shared" si="191"/>
        <v>#REF!</v>
      </c>
      <c r="AA120" s="90"/>
      <c r="AB120" s="94"/>
      <c r="AC120" s="94"/>
      <c r="AD120" s="90"/>
      <c r="AE120" s="90"/>
      <c r="AF120" s="90"/>
      <c r="AG120" s="90"/>
      <c r="AH120" s="90"/>
      <c r="AI120" s="90"/>
      <c r="AJ120" s="90"/>
      <c r="AK120" s="90"/>
      <c r="AL120" s="90"/>
      <c r="AM120" s="90"/>
      <c r="AN120" s="90"/>
      <c r="AO120" s="90"/>
      <c r="AP120" s="90"/>
      <c r="AQ120" s="90"/>
      <c r="AR120" s="90"/>
      <c r="AS120" s="90"/>
      <c r="AT120" s="90"/>
      <c r="AU120" s="90"/>
      <c r="AV120" s="90"/>
      <c r="AW120" s="90"/>
    </row>
    <row r="121" ht="14.25" customHeight="1" outlineLevel="1">
      <c r="A121" s="72"/>
      <c r="B121" s="65"/>
      <c r="C121" s="66"/>
      <c r="D121" s="67"/>
      <c r="E121" s="120" t="s">
        <v>62</v>
      </c>
      <c r="F121" s="65"/>
      <c r="G121" s="72"/>
      <c r="H121" s="72"/>
      <c r="I121" s="72"/>
      <c r="J121" s="100"/>
      <c r="K121" s="100"/>
      <c r="L121" s="100"/>
      <c r="M121" s="100"/>
      <c r="N121" s="65"/>
      <c r="O121" s="100"/>
      <c r="P121" s="100"/>
      <c r="Q121" s="100"/>
      <c r="R121" s="100"/>
      <c r="S121" s="100"/>
      <c r="T121" s="65"/>
      <c r="U121" s="100"/>
      <c r="V121" s="90"/>
      <c r="W121" s="90"/>
      <c r="X121" s="90"/>
      <c r="Y121" s="100" t="str">
        <f t="shared" ref="Y121:Z121" si="192">ROUNDDOWN(Y40-Y120,0)</f>
        <v>#REF!</v>
      </c>
      <c r="Z121" s="100" t="str">
        <f t="shared" si="192"/>
        <v>#REF!</v>
      </c>
      <c r="AA121" s="90"/>
      <c r="AB121" s="100"/>
      <c r="AC121" s="100"/>
      <c r="AD121" s="90"/>
      <c r="AE121" s="90"/>
      <c r="AF121" s="90"/>
      <c r="AG121" s="90"/>
      <c r="AH121" s="90"/>
      <c r="AI121" s="90"/>
      <c r="AJ121" s="90"/>
      <c r="AK121" s="90"/>
      <c r="AL121" s="90"/>
      <c r="AM121" s="90"/>
      <c r="AN121" s="90"/>
      <c r="AO121" s="90"/>
      <c r="AP121" s="90"/>
      <c r="AQ121" s="90"/>
      <c r="AR121" s="90"/>
      <c r="AS121" s="90"/>
      <c r="AT121" s="90"/>
      <c r="AU121" s="90"/>
      <c r="AV121" s="90"/>
      <c r="AW121" s="90"/>
    </row>
    <row r="122" ht="14.25" customHeight="1" outlineLevel="1">
      <c r="A122" s="72"/>
      <c r="B122" s="68"/>
      <c r="C122" s="68"/>
      <c r="D122" s="68"/>
      <c r="E122" s="97"/>
      <c r="F122" s="65"/>
      <c r="G122" s="72"/>
      <c r="H122" s="72"/>
      <c r="I122" s="72"/>
      <c r="J122" s="100"/>
      <c r="K122" s="100"/>
      <c r="L122" s="100"/>
      <c r="M122" s="100"/>
      <c r="N122" s="65"/>
      <c r="O122" s="100"/>
      <c r="P122" s="100"/>
      <c r="Q122" s="100"/>
      <c r="R122" s="100"/>
      <c r="S122" s="100"/>
      <c r="T122" s="65"/>
      <c r="U122" s="100"/>
      <c r="V122" s="90"/>
      <c r="W122" s="90"/>
      <c r="X122" s="90"/>
      <c r="Y122" s="72"/>
      <c r="Z122" s="72"/>
      <c r="AA122" s="90"/>
      <c r="AB122" s="100"/>
      <c r="AC122" s="100"/>
      <c r="AD122" s="90"/>
      <c r="AE122" s="90"/>
      <c r="AF122" s="90"/>
      <c r="AG122" s="90"/>
      <c r="AH122" s="90"/>
      <c r="AI122" s="90"/>
      <c r="AJ122" s="90"/>
      <c r="AK122" s="90"/>
      <c r="AL122" s="90"/>
      <c r="AM122" s="90"/>
      <c r="AN122" s="90"/>
      <c r="AO122" s="90"/>
      <c r="AP122" s="90"/>
      <c r="AQ122" s="90"/>
      <c r="AR122" s="90"/>
      <c r="AS122" s="90"/>
      <c r="AT122" s="90"/>
      <c r="AU122" s="90"/>
      <c r="AV122" s="90"/>
      <c r="AW122" s="90"/>
    </row>
    <row r="123" ht="14.2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65"/>
      <c r="O123" s="72"/>
      <c r="P123" s="72"/>
      <c r="Q123" s="72"/>
      <c r="R123" s="72"/>
      <c r="S123" s="72"/>
      <c r="T123" s="65"/>
      <c r="U123" s="72"/>
      <c r="V123" s="90"/>
      <c r="W123" s="90"/>
      <c r="X123" s="90"/>
      <c r="Y123" s="72"/>
      <c r="Z123" s="72"/>
      <c r="AA123" s="90"/>
      <c r="AB123" s="72"/>
      <c r="AC123" s="72"/>
      <c r="AD123" s="90"/>
      <c r="AE123" s="90"/>
      <c r="AF123" s="90"/>
      <c r="AG123" s="90"/>
      <c r="AH123" s="90"/>
      <c r="AI123" s="90"/>
      <c r="AJ123" s="90"/>
      <c r="AK123" s="90"/>
      <c r="AL123" s="90"/>
      <c r="AM123" s="90"/>
      <c r="AN123" s="90"/>
      <c r="AO123" s="90"/>
      <c r="AP123" s="90"/>
      <c r="AQ123" s="90"/>
      <c r="AR123" s="90"/>
      <c r="AS123" s="90"/>
      <c r="AT123" s="90"/>
      <c r="AU123" s="90"/>
      <c r="AV123" s="90"/>
      <c r="AW123" s="90"/>
    </row>
    <row r="124" ht="14.25" customHeight="1">
      <c r="A124" s="65"/>
      <c r="B124" s="65"/>
      <c r="C124" s="66"/>
      <c r="D124" s="67"/>
      <c r="E124" s="68"/>
      <c r="F124" s="68"/>
      <c r="G124" s="68"/>
      <c r="H124" s="68"/>
      <c r="I124" s="68"/>
      <c r="J124" s="68"/>
      <c r="K124" s="68"/>
      <c r="L124" s="68"/>
      <c r="M124" s="68"/>
      <c r="O124" s="68"/>
      <c r="P124" s="68"/>
      <c r="Q124" s="68"/>
      <c r="R124" s="68"/>
      <c r="S124" s="68"/>
      <c r="U124" s="68"/>
      <c r="V124" s="72"/>
      <c r="W124" s="72"/>
      <c r="X124" s="72"/>
      <c r="Y124" s="68"/>
      <c r="Z124" s="68"/>
      <c r="AA124" s="72"/>
      <c r="AB124" s="68"/>
      <c r="AC124" s="68"/>
      <c r="AD124" s="72"/>
      <c r="AE124" s="72"/>
      <c r="AF124" s="72"/>
      <c r="AG124" s="72"/>
      <c r="AH124" s="72"/>
      <c r="AI124" s="72"/>
      <c r="AJ124" s="72"/>
      <c r="AK124" s="72"/>
      <c r="AL124" s="72"/>
      <c r="AM124" s="72"/>
      <c r="AN124" s="72"/>
      <c r="AO124" s="72"/>
      <c r="AP124" s="72"/>
      <c r="AQ124" s="72"/>
      <c r="AR124" s="72"/>
      <c r="AS124" s="72"/>
      <c r="AT124" s="72"/>
      <c r="AU124" s="72"/>
      <c r="AV124" s="72"/>
      <c r="AW124" s="72"/>
    </row>
    <row r="125" ht="14.25" customHeight="1">
      <c r="A125" s="65"/>
      <c r="B125" s="65"/>
      <c r="C125" s="66"/>
      <c r="D125" s="67"/>
      <c r="E125" s="68"/>
      <c r="F125" s="68"/>
      <c r="G125" s="68"/>
      <c r="H125" s="68"/>
      <c r="I125" s="68"/>
      <c r="J125" s="68"/>
      <c r="K125" s="68"/>
      <c r="L125" s="68"/>
      <c r="M125" s="68"/>
      <c r="O125" s="68"/>
      <c r="P125" s="68"/>
      <c r="Q125" s="68"/>
      <c r="R125" s="68"/>
      <c r="S125" s="68"/>
      <c r="U125" s="68"/>
      <c r="V125" s="72"/>
      <c r="W125" s="72"/>
      <c r="X125" s="72"/>
      <c r="Y125" s="68"/>
      <c r="Z125" s="68"/>
      <c r="AA125" s="72"/>
      <c r="AB125" s="68"/>
      <c r="AC125" s="68"/>
      <c r="AD125" s="72"/>
      <c r="AE125" s="72"/>
      <c r="AF125" s="72"/>
      <c r="AG125" s="72"/>
      <c r="AH125" s="72"/>
      <c r="AI125" s="72"/>
      <c r="AJ125" s="72"/>
      <c r="AK125" s="72"/>
      <c r="AL125" s="72"/>
      <c r="AM125" s="72"/>
      <c r="AN125" s="72"/>
      <c r="AO125" s="72"/>
      <c r="AP125" s="72"/>
      <c r="AQ125" s="72"/>
      <c r="AR125" s="72"/>
      <c r="AS125" s="72"/>
      <c r="AT125" s="72"/>
      <c r="AU125" s="72"/>
      <c r="AV125" s="72"/>
      <c r="AW125" s="72"/>
    </row>
    <row r="126" ht="14.25" customHeight="1">
      <c r="A126" s="65"/>
      <c r="B126" s="65"/>
      <c r="C126" s="66"/>
      <c r="D126" s="67"/>
      <c r="E126" s="68"/>
      <c r="F126" s="68"/>
      <c r="G126" s="68"/>
      <c r="H126" s="68"/>
      <c r="I126" s="68"/>
      <c r="J126" s="68"/>
      <c r="K126" s="68"/>
      <c r="L126" s="68"/>
      <c r="M126" s="68"/>
      <c r="O126" s="68"/>
      <c r="P126" s="68"/>
      <c r="Q126" s="68"/>
      <c r="R126" s="68"/>
      <c r="S126" s="68"/>
      <c r="U126" s="68"/>
      <c r="V126" s="72"/>
      <c r="W126" s="72"/>
      <c r="X126" s="72"/>
      <c r="Y126" s="68"/>
      <c r="Z126" s="68"/>
      <c r="AA126" s="72"/>
      <c r="AB126" s="68"/>
      <c r="AC126" s="68"/>
      <c r="AD126" s="72"/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</row>
    <row r="127" ht="14.25" customHeight="1">
      <c r="A127" s="65"/>
      <c r="B127" s="65"/>
      <c r="C127" s="66"/>
      <c r="D127" s="67"/>
      <c r="E127" s="68"/>
      <c r="F127" s="68"/>
      <c r="G127" s="68"/>
      <c r="H127" s="68"/>
      <c r="I127" s="68"/>
      <c r="J127" s="68"/>
      <c r="K127" s="68"/>
      <c r="L127" s="68"/>
      <c r="M127" s="68"/>
      <c r="O127" s="68"/>
      <c r="P127" s="68"/>
      <c r="Q127" s="68"/>
      <c r="R127" s="68"/>
      <c r="S127" s="68"/>
      <c r="U127" s="68"/>
      <c r="V127" s="72"/>
      <c r="W127" s="72"/>
      <c r="X127" s="72"/>
      <c r="Y127" s="68"/>
      <c r="Z127" s="68"/>
      <c r="AA127" s="72"/>
      <c r="AB127" s="68"/>
      <c r="AC127" s="68"/>
      <c r="AD127" s="72"/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</row>
    <row r="128" ht="14.25" customHeight="1">
      <c r="A128" s="65"/>
      <c r="B128" s="65"/>
      <c r="C128" s="66"/>
      <c r="D128" s="67"/>
      <c r="E128" s="68"/>
      <c r="F128" s="68"/>
      <c r="G128" s="68"/>
      <c r="H128" s="68"/>
      <c r="I128" s="68"/>
      <c r="J128" s="68"/>
      <c r="K128" s="68"/>
      <c r="L128" s="68"/>
      <c r="M128" s="68"/>
      <c r="O128" s="68"/>
      <c r="P128" s="68"/>
      <c r="Q128" s="68"/>
      <c r="R128" s="68"/>
      <c r="S128" s="68"/>
      <c r="U128" s="68"/>
      <c r="V128" s="72"/>
      <c r="W128" s="72"/>
      <c r="X128" s="72"/>
      <c r="Y128" s="68"/>
      <c r="Z128" s="68"/>
      <c r="AA128" s="72"/>
      <c r="AB128" s="68"/>
      <c r="AC128" s="68"/>
      <c r="AD128" s="72"/>
      <c r="AE128" s="72"/>
      <c r="AF128" s="72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</row>
    <row r="129" ht="14.25" customHeight="1">
      <c r="A129" s="65"/>
      <c r="B129" s="65"/>
      <c r="C129" s="66"/>
      <c r="D129" s="67"/>
      <c r="E129" s="68"/>
      <c r="F129" s="68"/>
      <c r="G129" s="68"/>
      <c r="H129" s="68"/>
      <c r="I129" s="68"/>
      <c r="J129" s="68"/>
      <c r="K129" s="68"/>
      <c r="L129" s="68"/>
      <c r="M129" s="68"/>
      <c r="O129" s="68"/>
      <c r="P129" s="68"/>
      <c r="Q129" s="68"/>
      <c r="R129" s="68"/>
      <c r="S129" s="68"/>
      <c r="U129" s="68"/>
      <c r="V129" s="72"/>
      <c r="W129" s="72"/>
      <c r="X129" s="72"/>
      <c r="Y129" s="68"/>
      <c r="Z129" s="68"/>
      <c r="AA129" s="72"/>
      <c r="AB129" s="68"/>
      <c r="AC129" s="68"/>
      <c r="AD129" s="72"/>
      <c r="AE129" s="72"/>
      <c r="AF129" s="72"/>
      <c r="AG129" s="72"/>
      <c r="AH129" s="72"/>
      <c r="AI129" s="72"/>
      <c r="AJ129" s="72"/>
      <c r="AK129" s="72"/>
      <c r="AL129" s="72"/>
      <c r="AM129" s="72"/>
      <c r="AN129" s="72"/>
      <c r="AO129" s="72"/>
      <c r="AP129" s="72"/>
      <c r="AQ129" s="72"/>
      <c r="AR129" s="72"/>
      <c r="AS129" s="72"/>
      <c r="AT129" s="72"/>
      <c r="AU129" s="72"/>
      <c r="AV129" s="72"/>
      <c r="AW129" s="72"/>
    </row>
    <row r="130" ht="14.25" customHeight="1">
      <c r="A130" s="65"/>
      <c r="B130" s="65"/>
      <c r="C130" s="66"/>
      <c r="D130" s="67"/>
      <c r="E130" s="68"/>
      <c r="F130" s="68"/>
      <c r="G130" s="68"/>
      <c r="H130" s="68"/>
      <c r="I130" s="68"/>
      <c r="J130" s="68"/>
      <c r="K130" s="68"/>
      <c r="L130" s="68"/>
      <c r="M130" s="68"/>
      <c r="O130" s="68"/>
      <c r="P130" s="68"/>
      <c r="Q130" s="68"/>
      <c r="R130" s="68"/>
      <c r="S130" s="68"/>
      <c r="U130" s="68"/>
      <c r="V130" s="72"/>
      <c r="W130" s="72"/>
      <c r="X130" s="72"/>
      <c r="Y130" s="68"/>
      <c r="Z130" s="68"/>
      <c r="AA130" s="72"/>
      <c r="AB130" s="68"/>
      <c r="AC130" s="68"/>
      <c r="AD130" s="72"/>
      <c r="AE130" s="72"/>
      <c r="AF130" s="72"/>
      <c r="AG130" s="72"/>
      <c r="AH130" s="72"/>
      <c r="AI130" s="72"/>
      <c r="AJ130" s="72"/>
      <c r="AK130" s="72"/>
      <c r="AL130" s="72"/>
      <c r="AM130" s="72"/>
      <c r="AN130" s="72"/>
      <c r="AO130" s="72"/>
      <c r="AP130" s="72"/>
      <c r="AQ130" s="72"/>
      <c r="AR130" s="72"/>
      <c r="AS130" s="72"/>
      <c r="AT130" s="72"/>
      <c r="AU130" s="72"/>
      <c r="AV130" s="72"/>
      <c r="AW130" s="72"/>
    </row>
    <row r="131" ht="14.25" customHeight="1">
      <c r="A131" s="65"/>
      <c r="B131" s="65"/>
      <c r="C131" s="66"/>
      <c r="D131" s="67"/>
      <c r="E131" s="68"/>
      <c r="F131" s="68"/>
      <c r="G131" s="68"/>
      <c r="H131" s="68"/>
      <c r="I131" s="68"/>
      <c r="J131" s="68"/>
      <c r="K131" s="68"/>
      <c r="L131" s="68"/>
      <c r="M131" s="68"/>
      <c r="O131" s="68"/>
      <c r="P131" s="68"/>
      <c r="Q131" s="68"/>
      <c r="R131" s="68"/>
      <c r="S131" s="68"/>
      <c r="U131" s="68"/>
      <c r="V131" s="72"/>
      <c r="W131" s="72"/>
      <c r="X131" s="72"/>
      <c r="Y131" s="68"/>
      <c r="Z131" s="68"/>
      <c r="AA131" s="72"/>
      <c r="AB131" s="68"/>
      <c r="AC131" s="68"/>
      <c r="AD131" s="72"/>
      <c r="AE131" s="72"/>
      <c r="AF131" s="72"/>
      <c r="AG131" s="72"/>
      <c r="AH131" s="72"/>
      <c r="AI131" s="72"/>
      <c r="AJ131" s="72"/>
      <c r="AK131" s="72"/>
      <c r="AL131" s="72"/>
      <c r="AM131" s="72"/>
      <c r="AN131" s="72"/>
      <c r="AO131" s="72"/>
      <c r="AP131" s="72"/>
      <c r="AQ131" s="72"/>
      <c r="AR131" s="72"/>
      <c r="AS131" s="72"/>
      <c r="AT131" s="72"/>
      <c r="AU131" s="72"/>
      <c r="AV131" s="72"/>
      <c r="AW131" s="72"/>
    </row>
    <row r="132" ht="14.25" customHeight="1">
      <c r="A132" s="65"/>
      <c r="B132" s="65"/>
      <c r="C132" s="66"/>
      <c r="D132" s="67"/>
      <c r="E132" s="68"/>
      <c r="F132" s="68"/>
      <c r="G132" s="68"/>
      <c r="H132" s="68"/>
      <c r="I132" s="68"/>
      <c r="J132" s="68"/>
      <c r="K132" s="68"/>
      <c r="L132" s="68"/>
      <c r="M132" s="68"/>
      <c r="O132" s="68"/>
      <c r="P132" s="68"/>
      <c r="Q132" s="68"/>
      <c r="R132" s="68"/>
      <c r="S132" s="68"/>
      <c r="U132" s="68"/>
      <c r="V132" s="72"/>
      <c r="W132" s="72"/>
      <c r="X132" s="72"/>
      <c r="Y132" s="68"/>
      <c r="Z132" s="68"/>
      <c r="AA132" s="72"/>
      <c r="AB132" s="68"/>
      <c r="AC132" s="68"/>
      <c r="AD132" s="72"/>
      <c r="AE132" s="72"/>
      <c r="AF132" s="72"/>
      <c r="AG132" s="72"/>
      <c r="AH132" s="72"/>
      <c r="AI132" s="72"/>
      <c r="AJ132" s="72"/>
      <c r="AK132" s="72"/>
      <c r="AL132" s="72"/>
      <c r="AM132" s="72"/>
      <c r="AN132" s="72"/>
      <c r="AO132" s="72"/>
      <c r="AP132" s="72"/>
      <c r="AQ132" s="72"/>
      <c r="AR132" s="72"/>
      <c r="AS132" s="72"/>
      <c r="AT132" s="72"/>
      <c r="AU132" s="72"/>
      <c r="AV132" s="72"/>
      <c r="AW132" s="72"/>
    </row>
    <row r="133" ht="14.25" customHeight="1">
      <c r="A133" s="65"/>
      <c r="B133" s="65"/>
      <c r="C133" s="66"/>
      <c r="D133" s="67"/>
      <c r="E133" s="68"/>
      <c r="F133" s="68"/>
      <c r="G133" s="68"/>
      <c r="H133" s="68"/>
      <c r="I133" s="68"/>
      <c r="J133" s="68"/>
      <c r="K133" s="68"/>
      <c r="L133" s="68"/>
      <c r="M133" s="68"/>
      <c r="O133" s="68"/>
      <c r="P133" s="68"/>
      <c r="Q133" s="68"/>
      <c r="R133" s="68"/>
      <c r="S133" s="68"/>
      <c r="U133" s="68"/>
      <c r="V133" s="72"/>
      <c r="W133" s="72"/>
      <c r="X133" s="72"/>
      <c r="Y133" s="68"/>
      <c r="Z133" s="68"/>
      <c r="AA133" s="72"/>
      <c r="AB133" s="68"/>
      <c r="AC133" s="68"/>
      <c r="AD133" s="72"/>
      <c r="AE133" s="72"/>
      <c r="AF133" s="72"/>
      <c r="AG133" s="72"/>
      <c r="AH133" s="72"/>
      <c r="AI133" s="72"/>
      <c r="AJ133" s="72"/>
      <c r="AK133" s="72"/>
      <c r="AL133" s="72"/>
      <c r="AM133" s="72"/>
      <c r="AN133" s="72"/>
      <c r="AO133" s="72"/>
      <c r="AP133" s="72"/>
      <c r="AQ133" s="72"/>
      <c r="AR133" s="72"/>
      <c r="AS133" s="72"/>
      <c r="AT133" s="72"/>
      <c r="AU133" s="72"/>
      <c r="AV133" s="72"/>
      <c r="AW133" s="72"/>
    </row>
    <row r="134" ht="14.25" customHeight="1">
      <c r="A134" s="65"/>
      <c r="B134" s="65"/>
      <c r="C134" s="66"/>
      <c r="D134" s="67"/>
      <c r="E134" s="68"/>
      <c r="F134" s="68"/>
      <c r="G134" s="68"/>
      <c r="H134" s="68"/>
      <c r="I134" s="68"/>
      <c r="J134" s="68"/>
      <c r="K134" s="68"/>
      <c r="L134" s="68"/>
      <c r="M134" s="68"/>
      <c r="O134" s="68"/>
      <c r="P134" s="68"/>
      <c r="Q134" s="68"/>
      <c r="R134" s="68"/>
      <c r="S134" s="68"/>
      <c r="U134" s="68"/>
      <c r="V134" s="72"/>
      <c r="W134" s="72"/>
      <c r="X134" s="72"/>
      <c r="Y134" s="68"/>
      <c r="Z134" s="68"/>
      <c r="AA134" s="72"/>
      <c r="AB134" s="68"/>
      <c r="AC134" s="68"/>
      <c r="AD134" s="72"/>
      <c r="AE134" s="72"/>
      <c r="AF134" s="72"/>
      <c r="AG134" s="72"/>
      <c r="AH134" s="72"/>
      <c r="AI134" s="72"/>
      <c r="AJ134" s="72"/>
      <c r="AK134" s="72"/>
      <c r="AL134" s="72"/>
      <c r="AM134" s="72"/>
      <c r="AN134" s="72"/>
      <c r="AO134" s="72"/>
      <c r="AP134" s="72"/>
      <c r="AQ134" s="72"/>
      <c r="AR134" s="72"/>
      <c r="AS134" s="72"/>
      <c r="AT134" s="72"/>
      <c r="AU134" s="72"/>
      <c r="AV134" s="72"/>
      <c r="AW134" s="72"/>
    </row>
    <row r="135" ht="14.25" customHeight="1">
      <c r="A135" s="65"/>
      <c r="B135" s="65"/>
      <c r="C135" s="66"/>
      <c r="D135" s="67"/>
      <c r="E135" s="68"/>
      <c r="F135" s="68"/>
      <c r="G135" s="68"/>
      <c r="H135" s="68"/>
      <c r="I135" s="68"/>
      <c r="J135" s="68"/>
      <c r="K135" s="68"/>
      <c r="L135" s="68"/>
      <c r="M135" s="68"/>
      <c r="O135" s="68"/>
      <c r="P135" s="68"/>
      <c r="Q135" s="68"/>
      <c r="R135" s="68"/>
      <c r="S135" s="68"/>
      <c r="U135" s="68"/>
      <c r="V135" s="72"/>
      <c r="W135" s="72"/>
      <c r="X135" s="72"/>
      <c r="Y135" s="68"/>
      <c r="Z135" s="68"/>
      <c r="AA135" s="72"/>
      <c r="AB135" s="68"/>
      <c r="AC135" s="68"/>
      <c r="AD135" s="72"/>
      <c r="AE135" s="72"/>
      <c r="AF135" s="72"/>
      <c r="AG135" s="72"/>
      <c r="AH135" s="72"/>
      <c r="AI135" s="72"/>
      <c r="AJ135" s="72"/>
      <c r="AK135" s="72"/>
      <c r="AL135" s="72"/>
      <c r="AM135" s="72"/>
      <c r="AN135" s="72"/>
      <c r="AO135" s="72"/>
      <c r="AP135" s="72"/>
      <c r="AQ135" s="72"/>
      <c r="AR135" s="72"/>
      <c r="AS135" s="72"/>
      <c r="AT135" s="72"/>
      <c r="AU135" s="72"/>
      <c r="AV135" s="72"/>
      <c r="AW135" s="72"/>
    </row>
    <row r="136" ht="14.25" customHeight="1">
      <c r="A136" s="65"/>
      <c r="B136" s="65"/>
      <c r="C136" s="66"/>
      <c r="D136" s="67"/>
      <c r="E136" s="68"/>
      <c r="F136" s="68"/>
      <c r="G136" s="68"/>
      <c r="H136" s="68"/>
      <c r="I136" s="68"/>
      <c r="J136" s="68"/>
      <c r="K136" s="68"/>
      <c r="L136" s="68"/>
      <c r="M136" s="68"/>
      <c r="O136" s="68"/>
      <c r="P136" s="68"/>
      <c r="Q136" s="68"/>
      <c r="R136" s="68"/>
      <c r="S136" s="68"/>
      <c r="U136" s="68"/>
      <c r="V136" s="72"/>
      <c r="W136" s="72"/>
      <c r="X136" s="72"/>
      <c r="Y136" s="68"/>
      <c r="Z136" s="68"/>
      <c r="AA136" s="72"/>
      <c r="AB136" s="68"/>
      <c r="AC136" s="68"/>
      <c r="AD136" s="72"/>
      <c r="AE136" s="72"/>
      <c r="AF136" s="72"/>
      <c r="AG136" s="72"/>
      <c r="AH136" s="72"/>
      <c r="AI136" s="72"/>
      <c r="AJ136" s="72"/>
      <c r="AK136" s="72"/>
      <c r="AL136" s="72"/>
      <c r="AM136" s="72"/>
      <c r="AN136" s="72"/>
      <c r="AO136" s="72"/>
      <c r="AP136" s="72"/>
      <c r="AQ136" s="72"/>
      <c r="AR136" s="72"/>
      <c r="AS136" s="72"/>
      <c r="AT136" s="72"/>
      <c r="AU136" s="72"/>
      <c r="AV136" s="72"/>
      <c r="AW136" s="72"/>
    </row>
    <row r="137" ht="14.25" customHeight="1">
      <c r="A137" s="65"/>
      <c r="B137" s="65"/>
      <c r="C137" s="66"/>
      <c r="D137" s="67"/>
      <c r="E137" s="68"/>
      <c r="F137" s="68"/>
      <c r="G137" s="68"/>
      <c r="H137" s="68"/>
      <c r="I137" s="68"/>
      <c r="J137" s="68"/>
      <c r="K137" s="68"/>
      <c r="L137" s="68"/>
      <c r="M137" s="68"/>
      <c r="O137" s="68"/>
      <c r="P137" s="68"/>
      <c r="Q137" s="68"/>
      <c r="R137" s="68"/>
      <c r="S137" s="68"/>
      <c r="U137" s="68"/>
      <c r="V137" s="72"/>
      <c r="W137" s="72"/>
      <c r="X137" s="72"/>
      <c r="Y137" s="68"/>
      <c r="Z137" s="68"/>
      <c r="AA137" s="72"/>
      <c r="AB137" s="68"/>
      <c r="AC137" s="68"/>
      <c r="AD137" s="72"/>
      <c r="AE137" s="72"/>
      <c r="AF137" s="72"/>
      <c r="AG137" s="72"/>
      <c r="AH137" s="72"/>
      <c r="AI137" s="72"/>
      <c r="AJ137" s="72"/>
      <c r="AK137" s="72"/>
      <c r="AL137" s="72"/>
      <c r="AM137" s="72"/>
      <c r="AN137" s="72"/>
      <c r="AO137" s="72"/>
      <c r="AP137" s="72"/>
      <c r="AQ137" s="72"/>
      <c r="AR137" s="72"/>
      <c r="AS137" s="72"/>
      <c r="AT137" s="72"/>
      <c r="AU137" s="72"/>
      <c r="AV137" s="72"/>
      <c r="AW137" s="72"/>
    </row>
    <row r="138" ht="14.25" customHeight="1">
      <c r="A138" s="65"/>
      <c r="B138" s="65"/>
      <c r="C138" s="66"/>
      <c r="D138" s="67"/>
      <c r="E138" s="68"/>
      <c r="F138" s="68"/>
      <c r="G138" s="68"/>
      <c r="H138" s="68"/>
      <c r="I138" s="68"/>
      <c r="J138" s="68"/>
      <c r="K138" s="68"/>
      <c r="L138" s="68"/>
      <c r="M138" s="68"/>
      <c r="O138" s="68"/>
      <c r="P138" s="68"/>
      <c r="Q138" s="68"/>
      <c r="R138" s="68"/>
      <c r="S138" s="68"/>
      <c r="U138" s="68"/>
      <c r="V138" s="72"/>
      <c r="W138" s="72"/>
      <c r="X138" s="72"/>
      <c r="Y138" s="68"/>
      <c r="Z138" s="68"/>
      <c r="AA138" s="72"/>
      <c r="AB138" s="68"/>
      <c r="AC138" s="68"/>
      <c r="AD138" s="72"/>
      <c r="AE138" s="72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</row>
    <row r="139" ht="14.25" customHeight="1">
      <c r="A139" s="65"/>
      <c r="B139" s="65"/>
      <c r="C139" s="66"/>
      <c r="D139" s="67"/>
      <c r="E139" s="68"/>
      <c r="F139" s="68"/>
      <c r="G139" s="68"/>
      <c r="H139" s="68"/>
      <c r="I139" s="68"/>
      <c r="J139" s="68"/>
      <c r="K139" s="68"/>
      <c r="L139" s="68"/>
      <c r="M139" s="68"/>
      <c r="O139" s="68"/>
      <c r="P139" s="68"/>
      <c r="Q139" s="68"/>
      <c r="R139" s="68"/>
      <c r="S139" s="68"/>
      <c r="U139" s="68"/>
      <c r="V139" s="72"/>
      <c r="W139" s="72"/>
      <c r="X139" s="72"/>
      <c r="Y139" s="68"/>
      <c r="Z139" s="68"/>
      <c r="AA139" s="72"/>
      <c r="AB139" s="68"/>
      <c r="AC139" s="68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</row>
    <row r="140" ht="14.25" customHeight="1">
      <c r="A140" s="65"/>
      <c r="B140" s="65"/>
      <c r="C140" s="66"/>
      <c r="D140" s="67"/>
      <c r="E140" s="68"/>
      <c r="F140" s="68"/>
      <c r="G140" s="68"/>
      <c r="H140" s="68"/>
      <c r="I140" s="68"/>
      <c r="J140" s="68"/>
      <c r="K140" s="68"/>
      <c r="L140" s="68"/>
      <c r="M140" s="68"/>
      <c r="O140" s="68"/>
      <c r="P140" s="68"/>
      <c r="Q140" s="68"/>
      <c r="R140" s="68"/>
      <c r="S140" s="68"/>
      <c r="U140" s="68"/>
      <c r="V140" s="72"/>
      <c r="W140" s="72"/>
      <c r="X140" s="72"/>
      <c r="Y140" s="68"/>
      <c r="Z140" s="68"/>
      <c r="AA140" s="72"/>
      <c r="AB140" s="68"/>
      <c r="AC140" s="68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</row>
    <row r="141" ht="14.25" customHeight="1">
      <c r="A141" s="65"/>
      <c r="B141" s="65"/>
      <c r="C141" s="66"/>
      <c r="D141" s="67"/>
      <c r="E141" s="68"/>
      <c r="F141" s="68"/>
      <c r="G141" s="68"/>
      <c r="H141" s="68"/>
      <c r="I141" s="68"/>
      <c r="J141" s="68"/>
      <c r="K141" s="68"/>
      <c r="L141" s="68"/>
      <c r="M141" s="68"/>
      <c r="O141" s="68"/>
      <c r="P141" s="68"/>
      <c r="Q141" s="68"/>
      <c r="R141" s="68"/>
      <c r="S141" s="68"/>
      <c r="U141" s="68"/>
      <c r="V141" s="72"/>
      <c r="W141" s="72"/>
      <c r="X141" s="72"/>
      <c r="Y141" s="68"/>
      <c r="Z141" s="68"/>
      <c r="AA141" s="72"/>
      <c r="AB141" s="68"/>
      <c r="AC141" s="68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</row>
    <row r="142" ht="14.25" customHeight="1">
      <c r="A142" s="65"/>
      <c r="B142" s="65"/>
      <c r="C142" s="66"/>
      <c r="D142" s="67"/>
      <c r="E142" s="68"/>
      <c r="F142" s="68"/>
      <c r="G142" s="68"/>
      <c r="H142" s="68"/>
      <c r="I142" s="68"/>
      <c r="J142" s="68"/>
      <c r="K142" s="68"/>
      <c r="L142" s="68"/>
      <c r="M142" s="68"/>
      <c r="O142" s="68"/>
      <c r="P142" s="68"/>
      <c r="Q142" s="68"/>
      <c r="R142" s="68"/>
      <c r="S142" s="68"/>
      <c r="U142" s="68"/>
      <c r="V142" s="72"/>
      <c r="W142" s="72"/>
      <c r="X142" s="72"/>
      <c r="Y142" s="68"/>
      <c r="Z142" s="68"/>
      <c r="AA142" s="72"/>
      <c r="AB142" s="68"/>
      <c r="AC142" s="68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</row>
    <row r="143" ht="14.25" customHeight="1">
      <c r="A143" s="65"/>
      <c r="B143" s="65"/>
      <c r="C143" s="66"/>
      <c r="D143" s="67"/>
      <c r="E143" s="68"/>
      <c r="F143" s="68"/>
      <c r="G143" s="68"/>
      <c r="H143" s="68"/>
      <c r="I143" s="68"/>
      <c r="J143" s="68"/>
      <c r="K143" s="68"/>
      <c r="L143" s="68"/>
      <c r="M143" s="68"/>
      <c r="O143" s="68"/>
      <c r="P143" s="68"/>
      <c r="Q143" s="68"/>
      <c r="R143" s="68"/>
      <c r="S143" s="68"/>
      <c r="U143" s="68"/>
      <c r="V143" s="72"/>
      <c r="W143" s="72"/>
      <c r="X143" s="72"/>
      <c r="Y143" s="68"/>
      <c r="Z143" s="68"/>
      <c r="AA143" s="72"/>
      <c r="AB143" s="68"/>
      <c r="AC143" s="68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</row>
    <row r="144" ht="14.25" customHeight="1">
      <c r="A144" s="65"/>
      <c r="B144" s="65"/>
      <c r="C144" s="66"/>
      <c r="D144" s="67"/>
      <c r="E144" s="68"/>
      <c r="F144" s="68"/>
      <c r="G144" s="68"/>
      <c r="H144" s="68"/>
      <c r="I144" s="68"/>
      <c r="J144" s="68"/>
      <c r="K144" s="68"/>
      <c r="L144" s="68"/>
      <c r="M144" s="68"/>
      <c r="O144" s="68"/>
      <c r="P144" s="68"/>
      <c r="Q144" s="68"/>
      <c r="R144" s="68"/>
      <c r="S144" s="68"/>
      <c r="U144" s="68"/>
      <c r="V144" s="72"/>
      <c r="W144" s="72"/>
      <c r="X144" s="72"/>
      <c r="Y144" s="68"/>
      <c r="Z144" s="68"/>
      <c r="AA144" s="72"/>
      <c r="AB144" s="68"/>
      <c r="AC144" s="68"/>
      <c r="AD144" s="72"/>
      <c r="AE144" s="72"/>
      <c r="AF144" s="72"/>
      <c r="AG144" s="72"/>
      <c r="AH144" s="72"/>
      <c r="AI144" s="72"/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72"/>
    </row>
    <row r="145" ht="14.25" customHeight="1">
      <c r="A145" s="65"/>
      <c r="B145" s="65"/>
      <c r="C145" s="66"/>
      <c r="D145" s="67"/>
      <c r="E145" s="68"/>
      <c r="F145" s="68"/>
      <c r="G145" s="68"/>
      <c r="H145" s="68"/>
      <c r="I145" s="68"/>
      <c r="J145" s="68"/>
      <c r="K145" s="68"/>
      <c r="L145" s="68"/>
      <c r="M145" s="68"/>
      <c r="O145" s="68"/>
      <c r="P145" s="68"/>
      <c r="Q145" s="68"/>
      <c r="R145" s="68"/>
      <c r="S145" s="68"/>
      <c r="U145" s="68"/>
      <c r="V145" s="72"/>
      <c r="W145" s="72"/>
      <c r="X145" s="72"/>
      <c r="Y145" s="68"/>
      <c r="Z145" s="68"/>
      <c r="AA145" s="72"/>
      <c r="AB145" s="68"/>
      <c r="AC145" s="68"/>
      <c r="AD145" s="72"/>
      <c r="AE145" s="72"/>
      <c r="AF145" s="72"/>
      <c r="AG145" s="72"/>
      <c r="AH145" s="72"/>
      <c r="AI145" s="72"/>
      <c r="AJ145" s="72"/>
      <c r="AK145" s="72"/>
      <c r="AL145" s="72"/>
      <c r="AM145" s="72"/>
      <c r="AN145" s="72"/>
      <c r="AO145" s="72"/>
      <c r="AP145" s="72"/>
      <c r="AQ145" s="72"/>
      <c r="AR145" s="72"/>
      <c r="AS145" s="72"/>
      <c r="AT145" s="72"/>
      <c r="AU145" s="72"/>
      <c r="AV145" s="72"/>
      <c r="AW145" s="72"/>
    </row>
    <row r="146" ht="14.25" customHeight="1">
      <c r="A146" s="65"/>
      <c r="B146" s="65"/>
      <c r="C146" s="66"/>
      <c r="D146" s="67"/>
      <c r="E146" s="68"/>
      <c r="F146" s="68"/>
      <c r="G146" s="68"/>
      <c r="H146" s="68"/>
      <c r="I146" s="68"/>
      <c r="J146" s="68"/>
      <c r="K146" s="68"/>
      <c r="L146" s="68"/>
      <c r="M146" s="68"/>
      <c r="O146" s="68"/>
      <c r="P146" s="68"/>
      <c r="Q146" s="68"/>
      <c r="R146" s="68"/>
      <c r="S146" s="68"/>
      <c r="U146" s="68"/>
      <c r="V146" s="72"/>
      <c r="W146" s="72"/>
      <c r="X146" s="72"/>
      <c r="Y146" s="68"/>
      <c r="Z146" s="68"/>
      <c r="AA146" s="72"/>
      <c r="AB146" s="68"/>
      <c r="AC146" s="68"/>
      <c r="AD146" s="72"/>
      <c r="AE146" s="72"/>
      <c r="AF146" s="72"/>
      <c r="AG146" s="72"/>
      <c r="AH146" s="72"/>
      <c r="AI146" s="72"/>
      <c r="AJ146" s="72"/>
      <c r="AK146" s="72"/>
      <c r="AL146" s="72"/>
      <c r="AM146" s="72"/>
      <c r="AN146" s="72"/>
      <c r="AO146" s="72"/>
      <c r="AP146" s="72"/>
      <c r="AQ146" s="72"/>
      <c r="AR146" s="72"/>
      <c r="AS146" s="72"/>
      <c r="AT146" s="72"/>
      <c r="AU146" s="72"/>
      <c r="AV146" s="72"/>
      <c r="AW146" s="72"/>
    </row>
    <row r="147" ht="14.25" customHeight="1">
      <c r="A147" s="65"/>
      <c r="B147" s="65"/>
      <c r="C147" s="66"/>
      <c r="D147" s="67"/>
      <c r="E147" s="68"/>
      <c r="F147" s="68"/>
      <c r="G147" s="68"/>
      <c r="H147" s="68"/>
      <c r="I147" s="68"/>
      <c r="J147" s="68"/>
      <c r="K147" s="68"/>
      <c r="L147" s="68"/>
      <c r="M147" s="68"/>
      <c r="O147" s="68"/>
      <c r="P147" s="68"/>
      <c r="Q147" s="68"/>
      <c r="R147" s="68"/>
      <c r="S147" s="68"/>
      <c r="U147" s="68"/>
      <c r="V147" s="72"/>
      <c r="W147" s="72"/>
      <c r="X147" s="72"/>
      <c r="Y147" s="68"/>
      <c r="Z147" s="68"/>
      <c r="AA147" s="72"/>
      <c r="AB147" s="68"/>
      <c r="AC147" s="68"/>
      <c r="AD147" s="72"/>
      <c r="AE147" s="72"/>
      <c r="AF147" s="72"/>
      <c r="AG147" s="72"/>
      <c r="AH147" s="72"/>
      <c r="AI147" s="72"/>
      <c r="AJ147" s="72"/>
      <c r="AK147" s="72"/>
      <c r="AL147" s="72"/>
      <c r="AM147" s="72"/>
      <c r="AN147" s="72"/>
      <c r="AO147" s="72"/>
      <c r="AP147" s="72"/>
      <c r="AQ147" s="72"/>
      <c r="AR147" s="72"/>
      <c r="AS147" s="72"/>
      <c r="AT147" s="72"/>
      <c r="AU147" s="72"/>
      <c r="AV147" s="72"/>
      <c r="AW147" s="72"/>
    </row>
    <row r="148" ht="14.25" customHeight="1">
      <c r="A148" s="65"/>
      <c r="B148" s="65"/>
      <c r="C148" s="66"/>
      <c r="D148" s="67"/>
      <c r="E148" s="68"/>
      <c r="F148" s="68"/>
      <c r="G148" s="68"/>
      <c r="H148" s="68"/>
      <c r="I148" s="68"/>
      <c r="J148" s="68"/>
      <c r="K148" s="68"/>
      <c r="L148" s="68"/>
      <c r="M148" s="68"/>
      <c r="O148" s="68"/>
      <c r="P148" s="68"/>
      <c r="Q148" s="68"/>
      <c r="R148" s="68"/>
      <c r="S148" s="68"/>
      <c r="U148" s="68"/>
      <c r="V148" s="72"/>
      <c r="W148" s="72"/>
      <c r="X148" s="72"/>
      <c r="Y148" s="68"/>
      <c r="Z148" s="68"/>
      <c r="AA148" s="72"/>
      <c r="AB148" s="68"/>
      <c r="AC148" s="68"/>
      <c r="AD148" s="72"/>
      <c r="AE148" s="72"/>
      <c r="AF148" s="72"/>
      <c r="AG148" s="72"/>
      <c r="AH148" s="72"/>
      <c r="AI148" s="72"/>
      <c r="AJ148" s="72"/>
      <c r="AK148" s="72"/>
      <c r="AL148" s="72"/>
      <c r="AM148" s="72"/>
      <c r="AN148" s="72"/>
      <c r="AO148" s="72"/>
      <c r="AP148" s="72"/>
      <c r="AQ148" s="72"/>
      <c r="AR148" s="72"/>
      <c r="AS148" s="72"/>
      <c r="AT148" s="72"/>
      <c r="AU148" s="72"/>
      <c r="AV148" s="72"/>
      <c r="AW148" s="72"/>
    </row>
    <row r="149" ht="14.25" customHeight="1">
      <c r="A149" s="65"/>
      <c r="B149" s="65"/>
      <c r="C149" s="66"/>
      <c r="D149" s="67"/>
      <c r="E149" s="68"/>
      <c r="F149" s="68"/>
      <c r="G149" s="68"/>
      <c r="H149" s="68"/>
      <c r="I149" s="68"/>
      <c r="J149" s="68"/>
      <c r="K149" s="68"/>
      <c r="L149" s="68"/>
      <c r="M149" s="68"/>
      <c r="O149" s="68"/>
      <c r="P149" s="68"/>
      <c r="Q149" s="68"/>
      <c r="R149" s="68"/>
      <c r="S149" s="68"/>
      <c r="U149" s="68"/>
      <c r="V149" s="72"/>
      <c r="W149" s="72"/>
      <c r="X149" s="72"/>
      <c r="Y149" s="68"/>
      <c r="Z149" s="68"/>
      <c r="AA149" s="72"/>
      <c r="AB149" s="68"/>
      <c r="AC149" s="68"/>
      <c r="AD149" s="72"/>
      <c r="AE149" s="72"/>
      <c r="AF149" s="72"/>
      <c r="AG149" s="72"/>
      <c r="AH149" s="72"/>
      <c r="AI149" s="72"/>
      <c r="AJ149" s="72"/>
      <c r="AK149" s="72"/>
      <c r="AL149" s="72"/>
      <c r="AM149" s="72"/>
      <c r="AN149" s="72"/>
      <c r="AO149" s="72"/>
      <c r="AP149" s="72"/>
      <c r="AQ149" s="72"/>
      <c r="AR149" s="72"/>
      <c r="AS149" s="72"/>
      <c r="AT149" s="72"/>
      <c r="AU149" s="72"/>
      <c r="AV149" s="72"/>
      <c r="AW149" s="72"/>
    </row>
    <row r="150" ht="14.25" customHeight="1">
      <c r="A150" s="65"/>
      <c r="B150" s="65"/>
      <c r="C150" s="66"/>
      <c r="D150" s="67"/>
      <c r="E150" s="68"/>
      <c r="F150" s="68"/>
      <c r="G150" s="68"/>
      <c r="H150" s="68"/>
      <c r="I150" s="68"/>
      <c r="J150" s="68"/>
      <c r="K150" s="68"/>
      <c r="L150" s="68"/>
      <c r="M150" s="68"/>
      <c r="O150" s="68"/>
      <c r="P150" s="68"/>
      <c r="Q150" s="68"/>
      <c r="R150" s="68"/>
      <c r="S150" s="68"/>
      <c r="U150" s="68"/>
      <c r="V150" s="72"/>
      <c r="W150" s="72"/>
      <c r="X150" s="72"/>
      <c r="Y150" s="68"/>
      <c r="Z150" s="68"/>
      <c r="AA150" s="72"/>
      <c r="AB150" s="68"/>
      <c r="AC150" s="68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</row>
    <row r="151" ht="14.25" customHeight="1">
      <c r="A151" s="65"/>
      <c r="B151" s="65"/>
      <c r="C151" s="66"/>
      <c r="D151" s="67"/>
      <c r="E151" s="68"/>
      <c r="F151" s="68"/>
      <c r="G151" s="68"/>
      <c r="H151" s="68"/>
      <c r="I151" s="68"/>
      <c r="J151" s="68"/>
      <c r="K151" s="68"/>
      <c r="L151" s="68"/>
      <c r="M151" s="68"/>
      <c r="O151" s="68"/>
      <c r="P151" s="68"/>
      <c r="Q151" s="68"/>
      <c r="R151" s="68"/>
      <c r="S151" s="68"/>
      <c r="U151" s="68"/>
      <c r="V151" s="72"/>
      <c r="W151" s="72"/>
      <c r="X151" s="72"/>
      <c r="Y151" s="68"/>
      <c r="Z151" s="68"/>
      <c r="AA151" s="72"/>
      <c r="AB151" s="68"/>
      <c r="AC151" s="68"/>
      <c r="AD151" s="72"/>
      <c r="AE151" s="72"/>
      <c r="AF151" s="72"/>
      <c r="AG151" s="72"/>
      <c r="AH151" s="72"/>
      <c r="AI151" s="72"/>
      <c r="AJ151" s="72"/>
      <c r="AK151" s="72"/>
      <c r="AL151" s="72"/>
      <c r="AM151" s="72"/>
      <c r="AN151" s="72"/>
      <c r="AO151" s="72"/>
      <c r="AP151" s="72"/>
      <c r="AQ151" s="72"/>
      <c r="AR151" s="72"/>
      <c r="AS151" s="72"/>
      <c r="AT151" s="72"/>
      <c r="AU151" s="72"/>
      <c r="AV151" s="72"/>
      <c r="AW151" s="72"/>
    </row>
    <row r="152" ht="14.25" customHeight="1">
      <c r="A152" s="65"/>
      <c r="B152" s="65"/>
      <c r="C152" s="66"/>
      <c r="D152" s="67"/>
      <c r="E152" s="68"/>
      <c r="F152" s="68"/>
      <c r="G152" s="68"/>
      <c r="H152" s="68"/>
      <c r="I152" s="68"/>
      <c r="J152" s="68"/>
      <c r="K152" s="68"/>
      <c r="L152" s="68"/>
      <c r="M152" s="68"/>
      <c r="O152" s="68"/>
      <c r="P152" s="68"/>
      <c r="Q152" s="68"/>
      <c r="R152" s="68"/>
      <c r="S152" s="68"/>
      <c r="U152" s="68"/>
      <c r="V152" s="72"/>
      <c r="W152" s="72"/>
      <c r="X152" s="72"/>
      <c r="Y152" s="68"/>
      <c r="Z152" s="68"/>
      <c r="AA152" s="72"/>
      <c r="AB152" s="68"/>
      <c r="AC152" s="68"/>
      <c r="AD152" s="72"/>
      <c r="AE152" s="72"/>
      <c r="AF152" s="72"/>
      <c r="AG152" s="72"/>
      <c r="AH152" s="72"/>
      <c r="AI152" s="72"/>
      <c r="AJ152" s="72"/>
      <c r="AK152" s="72"/>
      <c r="AL152" s="72"/>
      <c r="AM152" s="72"/>
      <c r="AN152" s="72"/>
      <c r="AO152" s="72"/>
      <c r="AP152" s="72"/>
      <c r="AQ152" s="72"/>
      <c r="AR152" s="72"/>
      <c r="AS152" s="72"/>
      <c r="AT152" s="72"/>
      <c r="AU152" s="72"/>
      <c r="AV152" s="72"/>
      <c r="AW152" s="72"/>
    </row>
    <row r="153" ht="14.25" customHeight="1">
      <c r="A153" s="65"/>
      <c r="B153" s="65"/>
      <c r="C153" s="66"/>
      <c r="D153" s="67"/>
      <c r="E153" s="68"/>
      <c r="F153" s="68"/>
      <c r="G153" s="68"/>
      <c r="H153" s="68"/>
      <c r="I153" s="68"/>
      <c r="J153" s="68"/>
      <c r="K153" s="68"/>
      <c r="L153" s="68"/>
      <c r="M153" s="68"/>
      <c r="O153" s="68"/>
      <c r="P153" s="68"/>
      <c r="Q153" s="68"/>
      <c r="R153" s="68"/>
      <c r="S153" s="68"/>
      <c r="U153" s="68"/>
      <c r="V153" s="72"/>
      <c r="W153" s="72"/>
      <c r="X153" s="72"/>
      <c r="Y153" s="68"/>
      <c r="Z153" s="68"/>
      <c r="AA153" s="72"/>
      <c r="AB153" s="68"/>
      <c r="AC153" s="68"/>
      <c r="AD153" s="72"/>
      <c r="AE153" s="72"/>
      <c r="AF153" s="72"/>
      <c r="AG153" s="72"/>
      <c r="AH153" s="72"/>
      <c r="AI153" s="72"/>
      <c r="AJ153" s="72"/>
      <c r="AK153" s="72"/>
      <c r="AL153" s="72"/>
      <c r="AM153" s="72"/>
      <c r="AN153" s="72"/>
      <c r="AO153" s="72"/>
      <c r="AP153" s="72"/>
      <c r="AQ153" s="72"/>
      <c r="AR153" s="72"/>
      <c r="AS153" s="72"/>
      <c r="AT153" s="72"/>
      <c r="AU153" s="72"/>
      <c r="AV153" s="72"/>
      <c r="AW153" s="72"/>
    </row>
    <row r="154" ht="14.25" customHeight="1">
      <c r="A154" s="65"/>
      <c r="B154" s="65"/>
      <c r="C154" s="66"/>
      <c r="D154" s="67"/>
      <c r="E154" s="68"/>
      <c r="F154" s="68"/>
      <c r="G154" s="68"/>
      <c r="H154" s="68"/>
      <c r="I154" s="68"/>
      <c r="J154" s="68"/>
      <c r="K154" s="68"/>
      <c r="L154" s="68"/>
      <c r="M154" s="68"/>
      <c r="O154" s="68"/>
      <c r="P154" s="68"/>
      <c r="Q154" s="68"/>
      <c r="R154" s="68"/>
      <c r="S154" s="68"/>
      <c r="U154" s="68"/>
      <c r="V154" s="72"/>
      <c r="W154" s="72"/>
      <c r="X154" s="72"/>
      <c r="Y154" s="68"/>
      <c r="Z154" s="68"/>
      <c r="AA154" s="72"/>
      <c r="AB154" s="68"/>
      <c r="AC154" s="68"/>
      <c r="AD154" s="72"/>
      <c r="AE154" s="72"/>
      <c r="AF154" s="72"/>
      <c r="AG154" s="72"/>
      <c r="AH154" s="72"/>
      <c r="AI154" s="72"/>
      <c r="AJ154" s="72"/>
      <c r="AK154" s="72"/>
      <c r="AL154" s="72"/>
      <c r="AM154" s="72"/>
      <c r="AN154" s="72"/>
      <c r="AO154" s="72"/>
      <c r="AP154" s="72"/>
      <c r="AQ154" s="72"/>
      <c r="AR154" s="72"/>
      <c r="AS154" s="72"/>
      <c r="AT154" s="72"/>
      <c r="AU154" s="72"/>
      <c r="AV154" s="72"/>
      <c r="AW154" s="72"/>
    </row>
    <row r="155" ht="14.25" customHeight="1">
      <c r="A155" s="65"/>
      <c r="B155" s="65"/>
      <c r="C155" s="66"/>
      <c r="D155" s="67"/>
      <c r="E155" s="68"/>
      <c r="F155" s="68"/>
      <c r="G155" s="68"/>
      <c r="H155" s="68"/>
      <c r="I155" s="68"/>
      <c r="J155" s="68"/>
      <c r="K155" s="68"/>
      <c r="L155" s="68"/>
      <c r="M155" s="68"/>
      <c r="O155" s="68"/>
      <c r="P155" s="68"/>
      <c r="Q155" s="68"/>
      <c r="R155" s="68"/>
      <c r="S155" s="68"/>
      <c r="U155" s="68"/>
      <c r="V155" s="72"/>
      <c r="W155" s="72"/>
      <c r="X155" s="72"/>
      <c r="Y155" s="68"/>
      <c r="Z155" s="68"/>
      <c r="AA155" s="72"/>
      <c r="AB155" s="68"/>
      <c r="AC155" s="68"/>
      <c r="AD155" s="72"/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2"/>
    </row>
    <row r="156" ht="14.25" customHeight="1">
      <c r="A156" s="65"/>
      <c r="B156" s="65"/>
      <c r="C156" s="66"/>
      <c r="D156" s="67"/>
      <c r="E156" s="68"/>
      <c r="F156" s="68"/>
      <c r="G156" s="68"/>
      <c r="H156" s="68"/>
      <c r="I156" s="68"/>
      <c r="J156" s="68"/>
      <c r="K156" s="68"/>
      <c r="L156" s="68"/>
      <c r="M156" s="68"/>
      <c r="O156" s="68"/>
      <c r="P156" s="68"/>
      <c r="Q156" s="68"/>
      <c r="R156" s="68"/>
      <c r="S156" s="68"/>
      <c r="U156" s="68"/>
      <c r="V156" s="72"/>
      <c r="W156" s="72"/>
      <c r="X156" s="72"/>
      <c r="Y156" s="68"/>
      <c r="Z156" s="68"/>
      <c r="AA156" s="72"/>
      <c r="AB156" s="68"/>
      <c r="AC156" s="68"/>
      <c r="AD156" s="72"/>
      <c r="AE156" s="72"/>
      <c r="AF156" s="72"/>
      <c r="AG156" s="72"/>
      <c r="AH156" s="72"/>
      <c r="AI156" s="72"/>
      <c r="AJ156" s="72"/>
      <c r="AK156" s="72"/>
      <c r="AL156" s="72"/>
      <c r="AM156" s="72"/>
      <c r="AN156" s="72"/>
      <c r="AO156" s="72"/>
      <c r="AP156" s="72"/>
      <c r="AQ156" s="72"/>
      <c r="AR156" s="72"/>
      <c r="AS156" s="72"/>
      <c r="AT156" s="72"/>
      <c r="AU156" s="72"/>
      <c r="AV156" s="72"/>
      <c r="AW156" s="72"/>
    </row>
    <row r="157" ht="14.25" customHeight="1">
      <c r="A157" s="65"/>
      <c r="B157" s="65"/>
      <c r="C157" s="66"/>
      <c r="D157" s="67"/>
      <c r="E157" s="68"/>
      <c r="F157" s="68"/>
      <c r="G157" s="68"/>
      <c r="H157" s="68"/>
      <c r="I157" s="68"/>
      <c r="J157" s="68"/>
      <c r="K157" s="68"/>
      <c r="L157" s="68"/>
      <c r="M157" s="68"/>
      <c r="O157" s="68"/>
      <c r="P157" s="68"/>
      <c r="Q157" s="68"/>
      <c r="R157" s="68"/>
      <c r="S157" s="68"/>
      <c r="U157" s="68"/>
      <c r="V157" s="72"/>
      <c r="W157" s="72"/>
      <c r="X157" s="72"/>
      <c r="Y157" s="68"/>
      <c r="Z157" s="68"/>
      <c r="AA157" s="72"/>
      <c r="AB157" s="68"/>
      <c r="AC157" s="68"/>
      <c r="AD157" s="72"/>
      <c r="AE157" s="72"/>
      <c r="AF157" s="72"/>
      <c r="AG157" s="72"/>
      <c r="AH157" s="72"/>
      <c r="AI157" s="72"/>
      <c r="AJ157" s="72"/>
      <c r="AK157" s="72"/>
      <c r="AL157" s="72"/>
      <c r="AM157" s="72"/>
      <c r="AN157" s="72"/>
      <c r="AO157" s="72"/>
      <c r="AP157" s="72"/>
      <c r="AQ157" s="72"/>
      <c r="AR157" s="72"/>
      <c r="AS157" s="72"/>
      <c r="AT157" s="72"/>
      <c r="AU157" s="72"/>
      <c r="AV157" s="72"/>
      <c r="AW157" s="72"/>
    </row>
    <row r="158" ht="14.25" customHeight="1">
      <c r="A158" s="65"/>
      <c r="B158" s="65"/>
      <c r="C158" s="66"/>
      <c r="D158" s="67"/>
      <c r="E158" s="68"/>
      <c r="F158" s="68"/>
      <c r="G158" s="68"/>
      <c r="H158" s="68"/>
      <c r="I158" s="68"/>
      <c r="J158" s="68"/>
      <c r="K158" s="68"/>
      <c r="L158" s="68"/>
      <c r="M158" s="68"/>
      <c r="O158" s="68"/>
      <c r="P158" s="68"/>
      <c r="Q158" s="68"/>
      <c r="R158" s="68"/>
      <c r="S158" s="68"/>
      <c r="U158" s="68"/>
      <c r="V158" s="72"/>
      <c r="W158" s="72"/>
      <c r="X158" s="72"/>
      <c r="Y158" s="68"/>
      <c r="Z158" s="68"/>
      <c r="AA158" s="72"/>
      <c r="AB158" s="68"/>
      <c r="AC158" s="68"/>
      <c r="AD158" s="72"/>
      <c r="AE158" s="72"/>
      <c r="AF158" s="72"/>
      <c r="AG158" s="72"/>
      <c r="AH158" s="72"/>
      <c r="AI158" s="72"/>
      <c r="AJ158" s="72"/>
      <c r="AK158" s="72"/>
      <c r="AL158" s="72"/>
      <c r="AM158" s="72"/>
      <c r="AN158" s="72"/>
      <c r="AO158" s="72"/>
      <c r="AP158" s="72"/>
      <c r="AQ158" s="72"/>
      <c r="AR158" s="72"/>
      <c r="AS158" s="72"/>
      <c r="AT158" s="72"/>
      <c r="AU158" s="72"/>
      <c r="AV158" s="72"/>
      <c r="AW158" s="72"/>
    </row>
    <row r="159" ht="14.25" customHeight="1">
      <c r="A159" s="65"/>
      <c r="B159" s="65"/>
      <c r="C159" s="66"/>
      <c r="D159" s="67"/>
      <c r="E159" s="68"/>
      <c r="F159" s="68"/>
      <c r="G159" s="68"/>
      <c r="H159" s="68"/>
      <c r="I159" s="68"/>
      <c r="J159" s="68"/>
      <c r="K159" s="68"/>
      <c r="L159" s="68"/>
      <c r="M159" s="68"/>
      <c r="O159" s="68"/>
      <c r="P159" s="68"/>
      <c r="Q159" s="68"/>
      <c r="R159" s="68"/>
      <c r="S159" s="68"/>
      <c r="U159" s="68"/>
      <c r="V159" s="72"/>
      <c r="W159" s="72"/>
      <c r="X159" s="72"/>
      <c r="Y159" s="68"/>
      <c r="Z159" s="68"/>
      <c r="AA159" s="72"/>
      <c r="AB159" s="68"/>
      <c r="AC159" s="68"/>
      <c r="AD159" s="72"/>
      <c r="AE159" s="72"/>
      <c r="AF159" s="72"/>
      <c r="AG159" s="72"/>
      <c r="AH159" s="72"/>
      <c r="AI159" s="72"/>
      <c r="AJ159" s="72"/>
      <c r="AK159" s="72"/>
      <c r="AL159" s="72"/>
      <c r="AM159" s="72"/>
      <c r="AN159" s="72"/>
      <c r="AO159" s="72"/>
      <c r="AP159" s="72"/>
      <c r="AQ159" s="72"/>
      <c r="AR159" s="72"/>
      <c r="AS159" s="72"/>
      <c r="AT159" s="72"/>
      <c r="AU159" s="72"/>
      <c r="AV159" s="72"/>
      <c r="AW159" s="72"/>
    </row>
    <row r="160" ht="14.25" customHeight="1">
      <c r="A160" s="65"/>
      <c r="B160" s="65"/>
      <c r="C160" s="66"/>
      <c r="D160" s="67"/>
      <c r="E160" s="68"/>
      <c r="F160" s="68"/>
      <c r="G160" s="68"/>
      <c r="H160" s="68"/>
      <c r="I160" s="68"/>
      <c r="J160" s="68"/>
      <c r="K160" s="68"/>
      <c r="L160" s="68"/>
      <c r="M160" s="68"/>
      <c r="O160" s="68"/>
      <c r="P160" s="68"/>
      <c r="Q160" s="68"/>
      <c r="R160" s="68"/>
      <c r="S160" s="68"/>
      <c r="U160" s="68"/>
      <c r="V160" s="72"/>
      <c r="W160" s="72"/>
      <c r="X160" s="72"/>
      <c r="Y160" s="68"/>
      <c r="Z160" s="68"/>
      <c r="AA160" s="72"/>
      <c r="AB160" s="68"/>
      <c r="AC160" s="68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72"/>
      <c r="AO160" s="72"/>
      <c r="AP160" s="72"/>
      <c r="AQ160" s="72"/>
      <c r="AR160" s="72"/>
      <c r="AS160" s="72"/>
      <c r="AT160" s="72"/>
      <c r="AU160" s="72"/>
      <c r="AV160" s="72"/>
      <c r="AW160" s="72"/>
    </row>
    <row r="161" ht="14.25" customHeight="1">
      <c r="A161" s="65"/>
      <c r="B161" s="65"/>
      <c r="C161" s="66"/>
      <c r="D161" s="67"/>
      <c r="E161" s="68"/>
      <c r="F161" s="68"/>
      <c r="G161" s="68"/>
      <c r="H161" s="68"/>
      <c r="I161" s="68"/>
      <c r="J161" s="68"/>
      <c r="K161" s="68"/>
      <c r="L161" s="68"/>
      <c r="M161" s="68"/>
      <c r="O161" s="68"/>
      <c r="P161" s="68"/>
      <c r="Q161" s="68"/>
      <c r="R161" s="68"/>
      <c r="S161" s="68"/>
      <c r="U161" s="68"/>
      <c r="V161" s="72"/>
      <c r="W161" s="72"/>
      <c r="X161" s="72"/>
      <c r="Y161" s="68"/>
      <c r="Z161" s="68"/>
      <c r="AA161" s="72"/>
      <c r="AB161" s="68"/>
      <c r="AC161" s="68"/>
      <c r="AD161" s="72"/>
      <c r="AE161" s="72"/>
      <c r="AF161" s="72"/>
      <c r="AG161" s="72"/>
      <c r="AH161" s="72"/>
      <c r="AI161" s="72"/>
      <c r="AJ161" s="72"/>
      <c r="AK161" s="72"/>
      <c r="AL161" s="72"/>
      <c r="AM161" s="72"/>
      <c r="AN161" s="72"/>
      <c r="AO161" s="72"/>
      <c r="AP161" s="72"/>
      <c r="AQ161" s="72"/>
      <c r="AR161" s="72"/>
      <c r="AS161" s="72"/>
      <c r="AT161" s="72"/>
      <c r="AU161" s="72"/>
      <c r="AV161" s="72"/>
      <c r="AW161" s="72"/>
    </row>
    <row r="162" ht="14.25" customHeight="1">
      <c r="A162" s="65"/>
      <c r="B162" s="65"/>
      <c r="C162" s="66"/>
      <c r="D162" s="67"/>
      <c r="E162" s="68"/>
      <c r="F162" s="68"/>
      <c r="G162" s="68"/>
      <c r="H162" s="68"/>
      <c r="I162" s="68"/>
      <c r="J162" s="68"/>
      <c r="K162" s="68"/>
      <c r="L162" s="68"/>
      <c r="M162" s="68"/>
      <c r="O162" s="68"/>
      <c r="P162" s="68"/>
      <c r="Q162" s="68"/>
      <c r="R162" s="68"/>
      <c r="S162" s="68"/>
      <c r="U162" s="68"/>
      <c r="V162" s="72"/>
      <c r="W162" s="72"/>
      <c r="X162" s="72"/>
      <c r="Y162" s="68"/>
      <c r="Z162" s="68"/>
      <c r="AA162" s="72"/>
      <c r="AB162" s="68"/>
      <c r="AC162" s="68"/>
      <c r="AD162" s="72"/>
      <c r="AE162" s="72"/>
      <c r="AF162" s="72"/>
      <c r="AG162" s="72"/>
      <c r="AH162" s="72"/>
      <c r="AI162" s="72"/>
      <c r="AJ162" s="72"/>
      <c r="AK162" s="72"/>
      <c r="AL162" s="72"/>
      <c r="AM162" s="72"/>
      <c r="AN162" s="72"/>
      <c r="AO162" s="72"/>
      <c r="AP162" s="72"/>
      <c r="AQ162" s="72"/>
      <c r="AR162" s="72"/>
      <c r="AS162" s="72"/>
      <c r="AT162" s="72"/>
      <c r="AU162" s="72"/>
      <c r="AV162" s="72"/>
      <c r="AW162" s="72"/>
    </row>
    <row r="163" ht="14.25" customHeight="1">
      <c r="A163" s="65"/>
      <c r="B163" s="65"/>
      <c r="C163" s="66"/>
      <c r="D163" s="67"/>
      <c r="E163" s="68"/>
      <c r="F163" s="68"/>
      <c r="G163" s="68"/>
      <c r="H163" s="68"/>
      <c r="I163" s="68"/>
      <c r="J163" s="68"/>
      <c r="K163" s="68"/>
      <c r="L163" s="68"/>
      <c r="M163" s="68"/>
      <c r="O163" s="68"/>
      <c r="P163" s="68"/>
      <c r="Q163" s="68"/>
      <c r="R163" s="68"/>
      <c r="S163" s="68"/>
      <c r="U163" s="68"/>
      <c r="V163" s="72"/>
      <c r="W163" s="72"/>
      <c r="X163" s="72"/>
      <c r="Y163" s="68"/>
      <c r="Z163" s="68"/>
      <c r="AA163" s="72"/>
      <c r="AB163" s="68"/>
      <c r="AC163" s="68"/>
      <c r="AD163" s="72"/>
      <c r="AE163" s="72"/>
      <c r="AF163" s="72"/>
      <c r="AG163" s="72"/>
      <c r="AH163" s="72"/>
      <c r="AI163" s="72"/>
      <c r="AJ163" s="72"/>
      <c r="AK163" s="72"/>
      <c r="AL163" s="72"/>
      <c r="AM163" s="72"/>
      <c r="AN163" s="72"/>
      <c r="AO163" s="72"/>
      <c r="AP163" s="72"/>
      <c r="AQ163" s="72"/>
      <c r="AR163" s="72"/>
      <c r="AS163" s="72"/>
      <c r="AT163" s="72"/>
      <c r="AU163" s="72"/>
      <c r="AV163" s="72"/>
      <c r="AW163" s="72"/>
    </row>
    <row r="164" ht="14.25" customHeight="1">
      <c r="A164" s="65"/>
      <c r="B164" s="65"/>
      <c r="C164" s="66"/>
      <c r="D164" s="67"/>
      <c r="E164" s="68"/>
      <c r="F164" s="68"/>
      <c r="G164" s="68"/>
      <c r="H164" s="68"/>
      <c r="I164" s="68"/>
      <c r="J164" s="68"/>
      <c r="K164" s="68"/>
      <c r="L164" s="68"/>
      <c r="M164" s="68"/>
      <c r="O164" s="68"/>
      <c r="P164" s="68"/>
      <c r="Q164" s="68"/>
      <c r="R164" s="68"/>
      <c r="S164" s="68"/>
      <c r="U164" s="68"/>
      <c r="V164" s="72"/>
      <c r="W164" s="72"/>
      <c r="X164" s="72"/>
      <c r="Y164" s="68"/>
      <c r="Z164" s="68"/>
      <c r="AA164" s="72"/>
      <c r="AB164" s="68"/>
      <c r="AC164" s="68"/>
      <c r="AD164" s="72"/>
      <c r="AE164" s="72"/>
      <c r="AF164" s="72"/>
      <c r="AG164" s="72"/>
      <c r="AH164" s="72"/>
      <c r="AI164" s="72"/>
      <c r="AJ164" s="72"/>
      <c r="AK164" s="72"/>
      <c r="AL164" s="72"/>
      <c r="AM164" s="72"/>
      <c r="AN164" s="72"/>
      <c r="AO164" s="72"/>
      <c r="AP164" s="72"/>
      <c r="AQ164" s="72"/>
      <c r="AR164" s="72"/>
      <c r="AS164" s="72"/>
      <c r="AT164" s="72"/>
      <c r="AU164" s="72"/>
      <c r="AV164" s="72"/>
      <c r="AW164" s="72"/>
    </row>
    <row r="165" ht="14.25" customHeight="1">
      <c r="A165" s="65"/>
      <c r="B165" s="65"/>
      <c r="C165" s="66"/>
      <c r="D165" s="67"/>
      <c r="E165" s="68"/>
      <c r="F165" s="68"/>
      <c r="G165" s="68"/>
      <c r="H165" s="68"/>
      <c r="I165" s="68"/>
      <c r="J165" s="68"/>
      <c r="K165" s="68"/>
      <c r="L165" s="68"/>
      <c r="M165" s="68"/>
      <c r="O165" s="68"/>
      <c r="P165" s="68"/>
      <c r="Q165" s="68"/>
      <c r="R165" s="68"/>
      <c r="S165" s="68"/>
      <c r="U165" s="68"/>
      <c r="V165" s="72"/>
      <c r="W165" s="72"/>
      <c r="X165" s="72"/>
      <c r="Y165" s="68"/>
      <c r="Z165" s="68"/>
      <c r="AA165" s="72"/>
      <c r="AB165" s="68"/>
      <c r="AC165" s="68"/>
      <c r="AD165" s="72"/>
      <c r="AE165" s="72"/>
      <c r="AF165" s="72"/>
      <c r="AG165" s="72"/>
      <c r="AH165" s="72"/>
      <c r="AI165" s="72"/>
      <c r="AJ165" s="72"/>
      <c r="AK165" s="72"/>
      <c r="AL165" s="72"/>
      <c r="AM165" s="72"/>
      <c r="AN165" s="72"/>
      <c r="AO165" s="72"/>
      <c r="AP165" s="72"/>
      <c r="AQ165" s="72"/>
      <c r="AR165" s="72"/>
      <c r="AS165" s="72"/>
      <c r="AT165" s="72"/>
      <c r="AU165" s="72"/>
      <c r="AV165" s="72"/>
      <c r="AW165" s="72"/>
    </row>
    <row r="166" ht="14.25" customHeight="1">
      <c r="A166" s="65"/>
      <c r="B166" s="65"/>
      <c r="C166" s="66"/>
      <c r="D166" s="67"/>
      <c r="E166" s="68"/>
      <c r="F166" s="68"/>
      <c r="G166" s="68"/>
      <c r="H166" s="68"/>
      <c r="I166" s="68"/>
      <c r="J166" s="68"/>
      <c r="K166" s="68"/>
      <c r="L166" s="68"/>
      <c r="M166" s="68"/>
      <c r="O166" s="68"/>
      <c r="P166" s="68"/>
      <c r="Q166" s="68"/>
      <c r="R166" s="68"/>
      <c r="S166" s="68"/>
      <c r="U166" s="68"/>
      <c r="V166" s="72"/>
      <c r="W166" s="72"/>
      <c r="X166" s="72"/>
      <c r="Y166" s="68"/>
      <c r="Z166" s="68"/>
      <c r="AA166" s="72"/>
      <c r="AB166" s="68"/>
      <c r="AC166" s="68"/>
      <c r="AD166" s="72"/>
      <c r="AE166" s="72"/>
      <c r="AF166" s="72"/>
      <c r="AG166" s="72"/>
      <c r="AH166" s="72"/>
      <c r="AI166" s="72"/>
      <c r="AJ166" s="72"/>
      <c r="AK166" s="72"/>
      <c r="AL166" s="72"/>
      <c r="AM166" s="72"/>
      <c r="AN166" s="72"/>
      <c r="AO166" s="72"/>
      <c r="AP166" s="72"/>
      <c r="AQ166" s="72"/>
      <c r="AR166" s="72"/>
      <c r="AS166" s="72"/>
      <c r="AT166" s="72"/>
      <c r="AU166" s="72"/>
      <c r="AV166" s="72"/>
      <c r="AW166" s="72"/>
    </row>
    <row r="167" ht="14.25" customHeight="1">
      <c r="A167" s="65"/>
      <c r="B167" s="65"/>
      <c r="C167" s="66"/>
      <c r="D167" s="67"/>
      <c r="E167" s="68"/>
      <c r="F167" s="68"/>
      <c r="G167" s="68"/>
      <c r="H167" s="68"/>
      <c r="I167" s="68"/>
      <c r="J167" s="68"/>
      <c r="K167" s="68"/>
      <c r="L167" s="68"/>
      <c r="M167" s="68"/>
      <c r="O167" s="68"/>
      <c r="P167" s="68"/>
      <c r="Q167" s="68"/>
      <c r="R167" s="68"/>
      <c r="S167" s="68"/>
      <c r="U167" s="68"/>
      <c r="V167" s="72"/>
      <c r="W167" s="72"/>
      <c r="X167" s="72"/>
      <c r="Y167" s="68"/>
      <c r="Z167" s="68"/>
      <c r="AA167" s="72"/>
      <c r="AB167" s="68"/>
      <c r="AC167" s="68"/>
      <c r="AD167" s="72"/>
      <c r="AE167" s="72"/>
      <c r="AF167" s="72"/>
      <c r="AG167" s="72"/>
      <c r="AH167" s="72"/>
      <c r="AI167" s="72"/>
      <c r="AJ167" s="72"/>
      <c r="AK167" s="72"/>
      <c r="AL167" s="72"/>
      <c r="AM167" s="72"/>
      <c r="AN167" s="72"/>
      <c r="AO167" s="72"/>
      <c r="AP167" s="72"/>
      <c r="AQ167" s="72"/>
      <c r="AR167" s="72"/>
      <c r="AS167" s="72"/>
      <c r="AT167" s="72"/>
      <c r="AU167" s="72"/>
      <c r="AV167" s="72"/>
      <c r="AW167" s="72"/>
    </row>
    <row r="168" ht="14.25" customHeight="1">
      <c r="A168" s="65"/>
      <c r="B168" s="65"/>
      <c r="C168" s="66"/>
      <c r="D168" s="67"/>
      <c r="E168" s="68"/>
      <c r="F168" s="68"/>
      <c r="G168" s="68"/>
      <c r="H168" s="68"/>
      <c r="I168" s="68"/>
      <c r="J168" s="68"/>
      <c r="K168" s="68"/>
      <c r="L168" s="68"/>
      <c r="M168" s="68"/>
      <c r="O168" s="68"/>
      <c r="P168" s="68"/>
      <c r="Q168" s="68"/>
      <c r="R168" s="68"/>
      <c r="S168" s="68"/>
      <c r="U168" s="68"/>
      <c r="V168" s="72"/>
      <c r="W168" s="72"/>
      <c r="X168" s="72"/>
      <c r="Y168" s="68"/>
      <c r="Z168" s="68"/>
      <c r="AA168" s="72"/>
      <c r="AB168" s="68"/>
      <c r="AC168" s="68"/>
      <c r="AD168" s="72"/>
      <c r="AE168" s="72"/>
      <c r="AF168" s="72"/>
      <c r="AG168" s="72"/>
      <c r="AH168" s="72"/>
      <c r="AI168" s="72"/>
      <c r="AJ168" s="72"/>
      <c r="AK168" s="72"/>
      <c r="AL168" s="72"/>
      <c r="AM168" s="72"/>
      <c r="AN168" s="72"/>
      <c r="AO168" s="72"/>
      <c r="AP168" s="72"/>
      <c r="AQ168" s="72"/>
      <c r="AR168" s="72"/>
      <c r="AS168" s="72"/>
      <c r="AT168" s="72"/>
      <c r="AU168" s="72"/>
      <c r="AV168" s="72"/>
      <c r="AW168" s="72"/>
    </row>
    <row r="169" ht="14.25" customHeight="1">
      <c r="A169" s="65"/>
      <c r="B169" s="65"/>
      <c r="C169" s="66"/>
      <c r="D169" s="67"/>
      <c r="E169" s="68"/>
      <c r="F169" s="68"/>
      <c r="G169" s="68"/>
      <c r="H169" s="68"/>
      <c r="I169" s="68"/>
      <c r="J169" s="68"/>
      <c r="K169" s="68"/>
      <c r="L169" s="68"/>
      <c r="M169" s="68"/>
      <c r="O169" s="68"/>
      <c r="P169" s="68"/>
      <c r="Q169" s="68"/>
      <c r="R169" s="68"/>
      <c r="S169" s="68"/>
      <c r="U169" s="68"/>
      <c r="V169" s="72"/>
      <c r="W169" s="72"/>
      <c r="X169" s="72"/>
      <c r="Y169" s="68"/>
      <c r="Z169" s="68"/>
      <c r="AA169" s="72"/>
      <c r="AB169" s="68"/>
      <c r="AC169" s="68"/>
      <c r="AD169" s="72"/>
      <c r="AE169" s="72"/>
      <c r="AF169" s="72"/>
      <c r="AG169" s="72"/>
      <c r="AH169" s="72"/>
      <c r="AI169" s="72"/>
      <c r="AJ169" s="72"/>
      <c r="AK169" s="72"/>
      <c r="AL169" s="72"/>
      <c r="AM169" s="72"/>
      <c r="AN169" s="72"/>
      <c r="AO169" s="72"/>
      <c r="AP169" s="72"/>
      <c r="AQ169" s="72"/>
      <c r="AR169" s="72"/>
      <c r="AS169" s="72"/>
      <c r="AT169" s="72"/>
      <c r="AU169" s="72"/>
      <c r="AV169" s="72"/>
      <c r="AW169" s="72"/>
    </row>
    <row r="170" ht="14.25" customHeight="1">
      <c r="A170" s="65"/>
      <c r="B170" s="65"/>
      <c r="C170" s="66"/>
      <c r="D170" s="67"/>
      <c r="E170" s="68"/>
      <c r="F170" s="68"/>
      <c r="G170" s="68"/>
      <c r="H170" s="68"/>
      <c r="I170" s="68"/>
      <c r="J170" s="68"/>
      <c r="K170" s="68"/>
      <c r="L170" s="68"/>
      <c r="M170" s="68"/>
      <c r="O170" s="68"/>
      <c r="P170" s="68"/>
      <c r="Q170" s="68"/>
      <c r="R170" s="68"/>
      <c r="S170" s="68"/>
      <c r="U170" s="68"/>
      <c r="V170" s="72"/>
      <c r="W170" s="72"/>
      <c r="X170" s="72"/>
      <c r="Y170" s="68"/>
      <c r="Z170" s="68"/>
      <c r="AA170" s="72"/>
      <c r="AB170" s="68"/>
      <c r="AC170" s="68"/>
      <c r="AD170" s="72"/>
      <c r="AE170" s="72"/>
      <c r="AF170" s="72"/>
      <c r="AG170" s="72"/>
      <c r="AH170" s="72"/>
      <c r="AI170" s="72"/>
      <c r="AJ170" s="72"/>
      <c r="AK170" s="72"/>
      <c r="AL170" s="72"/>
      <c r="AM170" s="72"/>
      <c r="AN170" s="72"/>
      <c r="AO170" s="72"/>
      <c r="AP170" s="72"/>
      <c r="AQ170" s="72"/>
      <c r="AR170" s="72"/>
      <c r="AS170" s="72"/>
      <c r="AT170" s="72"/>
      <c r="AU170" s="72"/>
      <c r="AV170" s="72"/>
      <c r="AW170" s="72"/>
    </row>
    <row r="171" ht="14.25" customHeight="1">
      <c r="A171" s="65"/>
      <c r="B171" s="65"/>
      <c r="C171" s="66"/>
      <c r="D171" s="67"/>
      <c r="E171" s="68"/>
      <c r="F171" s="68"/>
      <c r="G171" s="68"/>
      <c r="H171" s="68"/>
      <c r="I171" s="68"/>
      <c r="J171" s="68"/>
      <c r="K171" s="68"/>
      <c r="L171" s="68"/>
      <c r="M171" s="68"/>
      <c r="O171" s="68"/>
      <c r="P171" s="68"/>
      <c r="Q171" s="68"/>
      <c r="R171" s="68"/>
      <c r="S171" s="68"/>
      <c r="U171" s="68"/>
      <c r="V171" s="72"/>
      <c r="W171" s="72"/>
      <c r="X171" s="72"/>
      <c r="Y171" s="68"/>
      <c r="Z171" s="68"/>
      <c r="AA171" s="72"/>
      <c r="AB171" s="68"/>
      <c r="AC171" s="68"/>
      <c r="AD171" s="72"/>
      <c r="AE171" s="72"/>
      <c r="AF171" s="72"/>
      <c r="AG171" s="72"/>
      <c r="AH171" s="72"/>
      <c r="AI171" s="72"/>
      <c r="AJ171" s="72"/>
      <c r="AK171" s="72"/>
      <c r="AL171" s="72"/>
      <c r="AM171" s="72"/>
      <c r="AN171" s="72"/>
      <c r="AO171" s="72"/>
      <c r="AP171" s="72"/>
      <c r="AQ171" s="72"/>
      <c r="AR171" s="72"/>
      <c r="AS171" s="72"/>
      <c r="AT171" s="72"/>
      <c r="AU171" s="72"/>
      <c r="AV171" s="72"/>
      <c r="AW171" s="72"/>
    </row>
    <row r="172" ht="14.25" customHeight="1">
      <c r="A172" s="65"/>
      <c r="B172" s="65"/>
      <c r="C172" s="66"/>
      <c r="D172" s="67"/>
      <c r="E172" s="68"/>
      <c r="F172" s="68"/>
      <c r="G172" s="68"/>
      <c r="H172" s="68"/>
      <c r="I172" s="68"/>
      <c r="J172" s="68"/>
      <c r="K172" s="68"/>
      <c r="L172" s="68"/>
      <c r="M172" s="68"/>
      <c r="O172" s="68"/>
      <c r="P172" s="68"/>
      <c r="Q172" s="68"/>
      <c r="R172" s="68"/>
      <c r="S172" s="68"/>
      <c r="U172" s="68"/>
      <c r="V172" s="72"/>
      <c r="W172" s="72"/>
      <c r="X172" s="72"/>
      <c r="Y172" s="68"/>
      <c r="Z172" s="68"/>
      <c r="AA172" s="72"/>
      <c r="AB172" s="68"/>
      <c r="AC172" s="68"/>
      <c r="AD172" s="72"/>
      <c r="AE172" s="72"/>
      <c r="AF172" s="72"/>
      <c r="AG172" s="72"/>
      <c r="AH172" s="72"/>
      <c r="AI172" s="72"/>
      <c r="AJ172" s="72"/>
      <c r="AK172" s="72"/>
      <c r="AL172" s="72"/>
      <c r="AM172" s="72"/>
      <c r="AN172" s="72"/>
      <c r="AO172" s="72"/>
      <c r="AP172" s="72"/>
      <c r="AQ172" s="72"/>
      <c r="AR172" s="72"/>
      <c r="AS172" s="72"/>
      <c r="AT172" s="72"/>
      <c r="AU172" s="72"/>
      <c r="AV172" s="72"/>
      <c r="AW172" s="72"/>
    </row>
    <row r="173" ht="14.25" customHeight="1">
      <c r="A173" s="65"/>
      <c r="B173" s="65"/>
      <c r="C173" s="66"/>
      <c r="D173" s="67"/>
      <c r="E173" s="68"/>
      <c r="F173" s="68"/>
      <c r="G173" s="68"/>
      <c r="H173" s="68"/>
      <c r="I173" s="68"/>
      <c r="J173" s="68"/>
      <c r="K173" s="68"/>
      <c r="L173" s="68"/>
      <c r="M173" s="68"/>
      <c r="O173" s="68"/>
      <c r="P173" s="68"/>
      <c r="Q173" s="68"/>
      <c r="R173" s="68"/>
      <c r="S173" s="68"/>
      <c r="U173" s="68"/>
      <c r="V173" s="72"/>
      <c r="W173" s="72"/>
      <c r="X173" s="72"/>
      <c r="Y173" s="68"/>
      <c r="Z173" s="68"/>
      <c r="AA173" s="72"/>
      <c r="AB173" s="68"/>
      <c r="AC173" s="68"/>
      <c r="AD173" s="72"/>
      <c r="AE173" s="72"/>
      <c r="AF173" s="72"/>
      <c r="AG173" s="72"/>
      <c r="AH173" s="72"/>
      <c r="AI173" s="72"/>
      <c r="AJ173" s="72"/>
      <c r="AK173" s="72"/>
      <c r="AL173" s="72"/>
      <c r="AM173" s="72"/>
      <c r="AN173" s="72"/>
      <c r="AO173" s="72"/>
      <c r="AP173" s="72"/>
      <c r="AQ173" s="72"/>
      <c r="AR173" s="72"/>
      <c r="AS173" s="72"/>
      <c r="AT173" s="72"/>
      <c r="AU173" s="72"/>
      <c r="AV173" s="72"/>
      <c r="AW173" s="72"/>
    </row>
    <row r="174" ht="14.25" customHeight="1">
      <c r="A174" s="65"/>
      <c r="B174" s="65"/>
      <c r="C174" s="66"/>
      <c r="D174" s="67"/>
      <c r="E174" s="68"/>
      <c r="F174" s="68"/>
      <c r="G174" s="68"/>
      <c r="H174" s="68"/>
      <c r="I174" s="68"/>
      <c r="J174" s="68"/>
      <c r="K174" s="68"/>
      <c r="L174" s="68"/>
      <c r="M174" s="68"/>
      <c r="O174" s="68"/>
      <c r="P174" s="68"/>
      <c r="Q174" s="68"/>
      <c r="R174" s="68"/>
      <c r="S174" s="68"/>
      <c r="U174" s="68"/>
      <c r="V174" s="72"/>
      <c r="W174" s="72"/>
      <c r="X174" s="72"/>
      <c r="Y174" s="68"/>
      <c r="Z174" s="68"/>
      <c r="AA174" s="72"/>
      <c r="AB174" s="68"/>
      <c r="AC174" s="68"/>
      <c r="AD174" s="72"/>
      <c r="AE174" s="72"/>
      <c r="AF174" s="72"/>
      <c r="AG174" s="72"/>
      <c r="AH174" s="72"/>
      <c r="AI174" s="72"/>
      <c r="AJ174" s="72"/>
      <c r="AK174" s="72"/>
      <c r="AL174" s="72"/>
      <c r="AM174" s="72"/>
      <c r="AN174" s="72"/>
      <c r="AO174" s="72"/>
      <c r="AP174" s="72"/>
      <c r="AQ174" s="72"/>
      <c r="AR174" s="72"/>
      <c r="AS174" s="72"/>
      <c r="AT174" s="72"/>
      <c r="AU174" s="72"/>
      <c r="AV174" s="72"/>
      <c r="AW174" s="72"/>
    </row>
    <row r="175" ht="14.25" customHeight="1">
      <c r="A175" s="65"/>
      <c r="B175" s="65"/>
      <c r="C175" s="66"/>
      <c r="D175" s="67"/>
      <c r="E175" s="68"/>
      <c r="F175" s="68"/>
      <c r="G175" s="68"/>
      <c r="H175" s="68"/>
      <c r="I175" s="68"/>
      <c r="J175" s="68"/>
      <c r="K175" s="68"/>
      <c r="L175" s="68"/>
      <c r="M175" s="68"/>
      <c r="O175" s="68"/>
      <c r="P175" s="68"/>
      <c r="Q175" s="68"/>
      <c r="R175" s="68"/>
      <c r="S175" s="68"/>
      <c r="U175" s="68"/>
      <c r="V175" s="72"/>
      <c r="W175" s="72"/>
      <c r="X175" s="72"/>
      <c r="Y175" s="68"/>
      <c r="Z175" s="68"/>
      <c r="AA175" s="72"/>
      <c r="AB175" s="68"/>
      <c r="AC175" s="68"/>
      <c r="AD175" s="72"/>
      <c r="AE175" s="72"/>
      <c r="AF175" s="72"/>
      <c r="AG175" s="72"/>
      <c r="AH175" s="72"/>
      <c r="AI175" s="72"/>
      <c r="AJ175" s="72"/>
      <c r="AK175" s="72"/>
      <c r="AL175" s="72"/>
      <c r="AM175" s="72"/>
      <c r="AN175" s="72"/>
      <c r="AO175" s="72"/>
      <c r="AP175" s="72"/>
      <c r="AQ175" s="72"/>
      <c r="AR175" s="72"/>
      <c r="AS175" s="72"/>
      <c r="AT175" s="72"/>
      <c r="AU175" s="72"/>
      <c r="AV175" s="72"/>
      <c r="AW175" s="72"/>
    </row>
    <row r="176" ht="14.25" customHeight="1">
      <c r="A176" s="65"/>
      <c r="B176" s="65"/>
      <c r="C176" s="66"/>
      <c r="D176" s="67"/>
      <c r="E176" s="68"/>
      <c r="F176" s="68"/>
      <c r="G176" s="68"/>
      <c r="H176" s="68"/>
      <c r="I176" s="68"/>
      <c r="J176" s="68"/>
      <c r="K176" s="68"/>
      <c r="L176" s="68"/>
      <c r="M176" s="68"/>
      <c r="O176" s="68"/>
      <c r="P176" s="68"/>
      <c r="Q176" s="68"/>
      <c r="R176" s="68"/>
      <c r="S176" s="68"/>
      <c r="U176" s="68"/>
      <c r="V176" s="72"/>
      <c r="W176" s="72"/>
      <c r="X176" s="72"/>
      <c r="Y176" s="68"/>
      <c r="Z176" s="68"/>
      <c r="AA176" s="72"/>
      <c r="AB176" s="68"/>
      <c r="AC176" s="68"/>
      <c r="AD176" s="72"/>
      <c r="AE176" s="72"/>
      <c r="AF176" s="72"/>
      <c r="AG176" s="72"/>
      <c r="AH176" s="72"/>
      <c r="AI176" s="72"/>
      <c r="AJ176" s="72"/>
      <c r="AK176" s="72"/>
      <c r="AL176" s="72"/>
      <c r="AM176" s="72"/>
      <c r="AN176" s="72"/>
      <c r="AO176" s="72"/>
      <c r="AP176" s="72"/>
      <c r="AQ176" s="72"/>
      <c r="AR176" s="72"/>
      <c r="AS176" s="72"/>
      <c r="AT176" s="72"/>
      <c r="AU176" s="72"/>
      <c r="AV176" s="72"/>
      <c r="AW176" s="72"/>
    </row>
    <row r="177" ht="14.25" customHeight="1">
      <c r="A177" s="65"/>
      <c r="B177" s="65"/>
      <c r="C177" s="66"/>
      <c r="D177" s="67"/>
      <c r="E177" s="68"/>
      <c r="F177" s="68"/>
      <c r="G177" s="68"/>
      <c r="H177" s="68"/>
      <c r="I177" s="68"/>
      <c r="J177" s="68"/>
      <c r="K177" s="68"/>
      <c r="L177" s="68"/>
      <c r="M177" s="68"/>
      <c r="O177" s="68"/>
      <c r="P177" s="68"/>
      <c r="Q177" s="68"/>
      <c r="R177" s="68"/>
      <c r="S177" s="68"/>
      <c r="U177" s="68"/>
      <c r="V177" s="72"/>
      <c r="W177" s="72"/>
      <c r="X177" s="72"/>
      <c r="Y177" s="68"/>
      <c r="Z177" s="68"/>
      <c r="AA177" s="72"/>
      <c r="AB177" s="68"/>
      <c r="AC177" s="68"/>
      <c r="AD177" s="72"/>
      <c r="AE177" s="72"/>
      <c r="AF177" s="72"/>
      <c r="AG177" s="72"/>
      <c r="AH177" s="72"/>
      <c r="AI177" s="72"/>
      <c r="AJ177" s="72"/>
      <c r="AK177" s="72"/>
      <c r="AL177" s="72"/>
      <c r="AM177" s="72"/>
      <c r="AN177" s="72"/>
      <c r="AO177" s="72"/>
      <c r="AP177" s="72"/>
      <c r="AQ177" s="72"/>
      <c r="AR177" s="72"/>
      <c r="AS177" s="72"/>
      <c r="AT177" s="72"/>
      <c r="AU177" s="72"/>
      <c r="AV177" s="72"/>
      <c r="AW177" s="72"/>
    </row>
    <row r="178" ht="14.25" customHeight="1">
      <c r="A178" s="65"/>
      <c r="B178" s="65"/>
      <c r="C178" s="66"/>
      <c r="D178" s="67"/>
      <c r="E178" s="68"/>
      <c r="F178" s="68"/>
      <c r="G178" s="68"/>
      <c r="H178" s="68"/>
      <c r="I178" s="68"/>
      <c r="J178" s="68"/>
      <c r="K178" s="68"/>
      <c r="L178" s="68"/>
      <c r="M178" s="68"/>
      <c r="O178" s="68"/>
      <c r="P178" s="68"/>
      <c r="Q178" s="68"/>
      <c r="R178" s="68"/>
      <c r="S178" s="68"/>
      <c r="U178" s="68"/>
      <c r="V178" s="72"/>
      <c r="W178" s="72"/>
      <c r="X178" s="72"/>
      <c r="Y178" s="68"/>
      <c r="Z178" s="68"/>
      <c r="AA178" s="72"/>
      <c r="AB178" s="68"/>
      <c r="AC178" s="68"/>
      <c r="AD178" s="72"/>
      <c r="AE178" s="72"/>
      <c r="AF178" s="72"/>
      <c r="AG178" s="72"/>
      <c r="AH178" s="72"/>
      <c r="AI178" s="72"/>
      <c r="AJ178" s="72"/>
      <c r="AK178" s="72"/>
      <c r="AL178" s="72"/>
      <c r="AM178" s="72"/>
      <c r="AN178" s="72"/>
      <c r="AO178" s="72"/>
      <c r="AP178" s="72"/>
      <c r="AQ178" s="72"/>
      <c r="AR178" s="72"/>
      <c r="AS178" s="72"/>
      <c r="AT178" s="72"/>
      <c r="AU178" s="72"/>
      <c r="AV178" s="72"/>
      <c r="AW178" s="72"/>
    </row>
    <row r="179" ht="14.25" customHeight="1">
      <c r="A179" s="65"/>
      <c r="B179" s="65"/>
      <c r="C179" s="66"/>
      <c r="D179" s="67"/>
      <c r="E179" s="68"/>
      <c r="F179" s="68"/>
      <c r="G179" s="68"/>
      <c r="H179" s="68"/>
      <c r="I179" s="68"/>
      <c r="J179" s="68"/>
      <c r="K179" s="68"/>
      <c r="L179" s="68"/>
      <c r="M179" s="68"/>
      <c r="O179" s="68"/>
      <c r="P179" s="68"/>
      <c r="Q179" s="68"/>
      <c r="R179" s="68"/>
      <c r="S179" s="68"/>
      <c r="U179" s="68"/>
      <c r="V179" s="72"/>
      <c r="W179" s="72"/>
      <c r="X179" s="72"/>
      <c r="Y179" s="68"/>
      <c r="Z179" s="68"/>
      <c r="AA179" s="72"/>
      <c r="AB179" s="68"/>
      <c r="AC179" s="68"/>
      <c r="AD179" s="72"/>
      <c r="AE179" s="72"/>
      <c r="AF179" s="72"/>
      <c r="AG179" s="72"/>
      <c r="AH179" s="72"/>
      <c r="AI179" s="72"/>
      <c r="AJ179" s="72"/>
      <c r="AK179" s="72"/>
      <c r="AL179" s="72"/>
      <c r="AM179" s="72"/>
      <c r="AN179" s="72"/>
      <c r="AO179" s="72"/>
      <c r="AP179" s="72"/>
      <c r="AQ179" s="72"/>
      <c r="AR179" s="72"/>
      <c r="AS179" s="72"/>
      <c r="AT179" s="72"/>
      <c r="AU179" s="72"/>
      <c r="AV179" s="72"/>
      <c r="AW179" s="72"/>
    </row>
    <row r="180" ht="14.25" customHeight="1">
      <c r="A180" s="65"/>
      <c r="B180" s="65"/>
      <c r="C180" s="66"/>
      <c r="D180" s="67"/>
      <c r="E180" s="68"/>
      <c r="F180" s="68"/>
      <c r="G180" s="68"/>
      <c r="H180" s="68"/>
      <c r="I180" s="68"/>
      <c r="J180" s="68"/>
      <c r="K180" s="68"/>
      <c r="L180" s="68"/>
      <c r="M180" s="68"/>
      <c r="O180" s="68"/>
      <c r="P180" s="68"/>
      <c r="Q180" s="68"/>
      <c r="R180" s="68"/>
      <c r="S180" s="68"/>
      <c r="U180" s="68"/>
      <c r="V180" s="72"/>
      <c r="W180" s="72"/>
      <c r="X180" s="72"/>
      <c r="Y180" s="68"/>
      <c r="Z180" s="68"/>
      <c r="AA180" s="72"/>
      <c r="AB180" s="68"/>
      <c r="AC180" s="68"/>
      <c r="AD180" s="72"/>
      <c r="AE180" s="72"/>
      <c r="AF180" s="72"/>
      <c r="AG180" s="72"/>
      <c r="AH180" s="72"/>
      <c r="AI180" s="72"/>
      <c r="AJ180" s="72"/>
      <c r="AK180" s="72"/>
      <c r="AL180" s="72"/>
      <c r="AM180" s="72"/>
      <c r="AN180" s="72"/>
      <c r="AO180" s="72"/>
      <c r="AP180" s="72"/>
      <c r="AQ180" s="72"/>
      <c r="AR180" s="72"/>
      <c r="AS180" s="72"/>
      <c r="AT180" s="72"/>
      <c r="AU180" s="72"/>
      <c r="AV180" s="72"/>
      <c r="AW180" s="72"/>
    </row>
    <row r="181" ht="14.25" customHeight="1">
      <c r="A181" s="65"/>
      <c r="B181" s="65"/>
      <c r="C181" s="66"/>
      <c r="D181" s="67"/>
      <c r="E181" s="68"/>
      <c r="F181" s="68"/>
      <c r="G181" s="68"/>
      <c r="H181" s="68"/>
      <c r="I181" s="68"/>
      <c r="J181" s="68"/>
      <c r="K181" s="68"/>
      <c r="L181" s="68"/>
      <c r="M181" s="68"/>
      <c r="O181" s="68"/>
      <c r="P181" s="68"/>
      <c r="Q181" s="68"/>
      <c r="R181" s="68"/>
      <c r="S181" s="68"/>
      <c r="U181" s="68"/>
      <c r="V181" s="72"/>
      <c r="W181" s="72"/>
      <c r="X181" s="72"/>
      <c r="Y181" s="68"/>
      <c r="Z181" s="68"/>
      <c r="AA181" s="72"/>
      <c r="AB181" s="68"/>
      <c r="AC181" s="68"/>
      <c r="AD181" s="72"/>
      <c r="AE181" s="72"/>
      <c r="AF181" s="72"/>
      <c r="AG181" s="72"/>
      <c r="AH181" s="72"/>
      <c r="AI181" s="72"/>
      <c r="AJ181" s="72"/>
      <c r="AK181" s="72"/>
      <c r="AL181" s="72"/>
      <c r="AM181" s="72"/>
      <c r="AN181" s="72"/>
      <c r="AO181" s="72"/>
      <c r="AP181" s="72"/>
      <c r="AQ181" s="72"/>
      <c r="AR181" s="72"/>
      <c r="AS181" s="72"/>
      <c r="AT181" s="72"/>
      <c r="AU181" s="72"/>
      <c r="AV181" s="72"/>
      <c r="AW181" s="72"/>
    </row>
    <row r="182" ht="14.25" customHeight="1">
      <c r="A182" s="65"/>
      <c r="B182" s="65"/>
      <c r="C182" s="66"/>
      <c r="D182" s="67"/>
      <c r="E182" s="68"/>
      <c r="F182" s="68"/>
      <c r="G182" s="68"/>
      <c r="H182" s="68"/>
      <c r="I182" s="68"/>
      <c r="J182" s="68"/>
      <c r="K182" s="68"/>
      <c r="L182" s="68"/>
      <c r="M182" s="68"/>
      <c r="O182" s="68"/>
      <c r="P182" s="68"/>
      <c r="Q182" s="68"/>
      <c r="R182" s="68"/>
      <c r="S182" s="68"/>
      <c r="U182" s="68"/>
      <c r="V182" s="72"/>
      <c r="W182" s="72"/>
      <c r="X182" s="72"/>
      <c r="Y182" s="68"/>
      <c r="Z182" s="68"/>
      <c r="AA182" s="72"/>
      <c r="AB182" s="68"/>
      <c r="AC182" s="68"/>
      <c r="AD182" s="72"/>
      <c r="AE182" s="72"/>
      <c r="AF182" s="72"/>
      <c r="AG182" s="72"/>
      <c r="AH182" s="72"/>
      <c r="AI182" s="72"/>
      <c r="AJ182" s="72"/>
      <c r="AK182" s="72"/>
      <c r="AL182" s="72"/>
      <c r="AM182" s="72"/>
      <c r="AN182" s="72"/>
      <c r="AO182" s="72"/>
      <c r="AP182" s="72"/>
      <c r="AQ182" s="72"/>
      <c r="AR182" s="72"/>
      <c r="AS182" s="72"/>
      <c r="AT182" s="72"/>
      <c r="AU182" s="72"/>
      <c r="AV182" s="72"/>
      <c r="AW182" s="72"/>
    </row>
    <row r="183" ht="14.25" customHeight="1">
      <c r="A183" s="65"/>
      <c r="B183" s="65"/>
      <c r="C183" s="66"/>
      <c r="D183" s="67"/>
      <c r="E183" s="68"/>
      <c r="F183" s="68"/>
      <c r="G183" s="68"/>
      <c r="H183" s="68"/>
      <c r="I183" s="68"/>
      <c r="J183" s="68"/>
      <c r="K183" s="68"/>
      <c r="L183" s="68"/>
      <c r="M183" s="68"/>
      <c r="O183" s="68"/>
      <c r="P183" s="68"/>
      <c r="Q183" s="68"/>
      <c r="R183" s="68"/>
      <c r="S183" s="68"/>
      <c r="U183" s="68"/>
      <c r="V183" s="72"/>
      <c r="W183" s="72"/>
      <c r="X183" s="72"/>
      <c r="Y183" s="68"/>
      <c r="Z183" s="68"/>
      <c r="AA183" s="72"/>
      <c r="AB183" s="68"/>
      <c r="AC183" s="68"/>
      <c r="AD183" s="72"/>
      <c r="AE183" s="72"/>
      <c r="AF183" s="72"/>
      <c r="AG183" s="72"/>
      <c r="AH183" s="72"/>
      <c r="AI183" s="72"/>
      <c r="AJ183" s="72"/>
      <c r="AK183" s="72"/>
      <c r="AL183" s="72"/>
      <c r="AM183" s="72"/>
      <c r="AN183" s="72"/>
      <c r="AO183" s="72"/>
      <c r="AP183" s="72"/>
      <c r="AQ183" s="72"/>
      <c r="AR183" s="72"/>
      <c r="AS183" s="72"/>
      <c r="AT183" s="72"/>
      <c r="AU183" s="72"/>
      <c r="AV183" s="72"/>
      <c r="AW183" s="72"/>
    </row>
    <row r="184" ht="14.25" customHeight="1">
      <c r="A184" s="65"/>
      <c r="B184" s="65"/>
      <c r="C184" s="66"/>
      <c r="D184" s="67"/>
      <c r="E184" s="68"/>
      <c r="F184" s="68"/>
      <c r="G184" s="68"/>
      <c r="H184" s="68"/>
      <c r="I184" s="68"/>
      <c r="J184" s="68"/>
      <c r="K184" s="68"/>
      <c r="L184" s="68"/>
      <c r="M184" s="68"/>
      <c r="O184" s="68"/>
      <c r="P184" s="68"/>
      <c r="Q184" s="68"/>
      <c r="R184" s="68"/>
      <c r="S184" s="68"/>
      <c r="U184" s="68"/>
      <c r="V184" s="72"/>
      <c r="W184" s="72"/>
      <c r="X184" s="72"/>
      <c r="Y184" s="68"/>
      <c r="Z184" s="68"/>
      <c r="AA184" s="72"/>
      <c r="AB184" s="68"/>
      <c r="AC184" s="68"/>
      <c r="AD184" s="72"/>
      <c r="AE184" s="72"/>
      <c r="AF184" s="72"/>
      <c r="AG184" s="72"/>
      <c r="AH184" s="72"/>
      <c r="AI184" s="72"/>
      <c r="AJ184" s="72"/>
      <c r="AK184" s="72"/>
      <c r="AL184" s="72"/>
      <c r="AM184" s="72"/>
      <c r="AN184" s="72"/>
      <c r="AO184" s="72"/>
      <c r="AP184" s="72"/>
      <c r="AQ184" s="72"/>
      <c r="AR184" s="72"/>
      <c r="AS184" s="72"/>
      <c r="AT184" s="72"/>
      <c r="AU184" s="72"/>
      <c r="AV184" s="72"/>
      <c r="AW184" s="72"/>
    </row>
    <row r="185" ht="14.25" customHeight="1">
      <c r="A185" s="65"/>
      <c r="B185" s="65"/>
      <c r="C185" s="66"/>
      <c r="D185" s="67"/>
      <c r="E185" s="68"/>
      <c r="F185" s="68"/>
      <c r="G185" s="68"/>
      <c r="H185" s="68"/>
      <c r="I185" s="68"/>
      <c r="J185" s="68"/>
      <c r="K185" s="68"/>
      <c r="L185" s="68"/>
      <c r="M185" s="68"/>
      <c r="O185" s="68"/>
      <c r="P185" s="68"/>
      <c r="Q185" s="68"/>
      <c r="R185" s="68"/>
      <c r="S185" s="68"/>
      <c r="U185" s="68"/>
      <c r="V185" s="72"/>
      <c r="W185" s="72"/>
      <c r="X185" s="72"/>
      <c r="Y185" s="68"/>
      <c r="Z185" s="68"/>
      <c r="AA185" s="72"/>
      <c r="AB185" s="68"/>
      <c r="AC185" s="68"/>
      <c r="AD185" s="72"/>
      <c r="AE185" s="72"/>
      <c r="AF185" s="72"/>
      <c r="AG185" s="72"/>
      <c r="AH185" s="72"/>
      <c r="AI185" s="72"/>
      <c r="AJ185" s="72"/>
      <c r="AK185" s="72"/>
      <c r="AL185" s="72"/>
      <c r="AM185" s="72"/>
      <c r="AN185" s="72"/>
      <c r="AO185" s="72"/>
      <c r="AP185" s="72"/>
      <c r="AQ185" s="72"/>
      <c r="AR185" s="72"/>
      <c r="AS185" s="72"/>
      <c r="AT185" s="72"/>
      <c r="AU185" s="72"/>
      <c r="AV185" s="72"/>
      <c r="AW185" s="72"/>
    </row>
    <row r="186" ht="14.25" customHeight="1">
      <c r="A186" s="65"/>
      <c r="B186" s="65"/>
      <c r="C186" s="66"/>
      <c r="D186" s="67"/>
      <c r="E186" s="68"/>
      <c r="F186" s="68"/>
      <c r="G186" s="68"/>
      <c r="H186" s="68"/>
      <c r="I186" s="68"/>
      <c r="J186" s="68"/>
      <c r="K186" s="68"/>
      <c r="L186" s="68"/>
      <c r="M186" s="68"/>
      <c r="O186" s="68"/>
      <c r="P186" s="68"/>
      <c r="Q186" s="68"/>
      <c r="R186" s="68"/>
      <c r="S186" s="68"/>
      <c r="U186" s="68"/>
      <c r="V186" s="72"/>
      <c r="W186" s="72"/>
      <c r="X186" s="72"/>
      <c r="Y186" s="68"/>
      <c r="Z186" s="68"/>
      <c r="AA186" s="72"/>
      <c r="AB186" s="68"/>
      <c r="AC186" s="68"/>
      <c r="AD186" s="72"/>
      <c r="AE186" s="72"/>
      <c r="AF186" s="72"/>
      <c r="AG186" s="72"/>
      <c r="AH186" s="72"/>
      <c r="AI186" s="72"/>
      <c r="AJ186" s="72"/>
      <c r="AK186" s="72"/>
      <c r="AL186" s="72"/>
      <c r="AM186" s="72"/>
      <c r="AN186" s="72"/>
      <c r="AO186" s="72"/>
      <c r="AP186" s="72"/>
      <c r="AQ186" s="72"/>
      <c r="AR186" s="72"/>
      <c r="AS186" s="72"/>
      <c r="AT186" s="72"/>
      <c r="AU186" s="72"/>
      <c r="AV186" s="72"/>
      <c r="AW186" s="72"/>
    </row>
    <row r="187" ht="14.25" customHeight="1">
      <c r="A187" s="65"/>
      <c r="B187" s="65"/>
      <c r="C187" s="66"/>
      <c r="D187" s="67"/>
      <c r="E187" s="68"/>
      <c r="F187" s="68"/>
      <c r="G187" s="68"/>
      <c r="H187" s="68"/>
      <c r="I187" s="68"/>
      <c r="J187" s="68"/>
      <c r="K187" s="68"/>
      <c r="L187" s="68"/>
      <c r="M187" s="68"/>
      <c r="O187" s="68"/>
      <c r="P187" s="68"/>
      <c r="Q187" s="68"/>
      <c r="R187" s="68"/>
      <c r="S187" s="68"/>
      <c r="U187" s="68"/>
      <c r="V187" s="72"/>
      <c r="W187" s="72"/>
      <c r="X187" s="72"/>
      <c r="Y187" s="68"/>
      <c r="Z187" s="68"/>
      <c r="AA187" s="72"/>
      <c r="AB187" s="68"/>
      <c r="AC187" s="68"/>
      <c r="AD187" s="72"/>
      <c r="AE187" s="72"/>
      <c r="AF187" s="72"/>
      <c r="AG187" s="72"/>
      <c r="AH187" s="72"/>
      <c r="AI187" s="72"/>
      <c r="AJ187" s="72"/>
      <c r="AK187" s="72"/>
      <c r="AL187" s="72"/>
      <c r="AM187" s="72"/>
      <c r="AN187" s="72"/>
      <c r="AO187" s="72"/>
      <c r="AP187" s="72"/>
      <c r="AQ187" s="72"/>
      <c r="AR187" s="72"/>
      <c r="AS187" s="72"/>
      <c r="AT187" s="72"/>
      <c r="AU187" s="72"/>
      <c r="AV187" s="72"/>
      <c r="AW187" s="72"/>
    </row>
    <row r="188" ht="14.25" customHeight="1">
      <c r="A188" s="65"/>
      <c r="B188" s="65"/>
      <c r="C188" s="66"/>
      <c r="D188" s="67"/>
      <c r="E188" s="68"/>
      <c r="F188" s="68"/>
      <c r="G188" s="68"/>
      <c r="H188" s="68"/>
      <c r="I188" s="68"/>
      <c r="J188" s="68"/>
      <c r="K188" s="68"/>
      <c r="L188" s="68"/>
      <c r="M188" s="68"/>
      <c r="O188" s="68"/>
      <c r="P188" s="68"/>
      <c r="Q188" s="68"/>
      <c r="R188" s="68"/>
      <c r="S188" s="68"/>
      <c r="U188" s="68"/>
      <c r="V188" s="72"/>
      <c r="W188" s="72"/>
      <c r="X188" s="72"/>
      <c r="Y188" s="68"/>
      <c r="Z188" s="68"/>
      <c r="AA188" s="72"/>
      <c r="AB188" s="68"/>
      <c r="AC188" s="68"/>
      <c r="AD188" s="72"/>
      <c r="AE188" s="72"/>
      <c r="AF188" s="72"/>
      <c r="AG188" s="72"/>
      <c r="AH188" s="72"/>
      <c r="AI188" s="72"/>
      <c r="AJ188" s="72"/>
      <c r="AK188" s="72"/>
      <c r="AL188" s="72"/>
      <c r="AM188" s="72"/>
      <c r="AN188" s="72"/>
      <c r="AO188" s="72"/>
      <c r="AP188" s="72"/>
      <c r="AQ188" s="72"/>
      <c r="AR188" s="72"/>
      <c r="AS188" s="72"/>
      <c r="AT188" s="72"/>
      <c r="AU188" s="72"/>
      <c r="AV188" s="72"/>
      <c r="AW188" s="72"/>
    </row>
    <row r="189" ht="14.25" customHeight="1">
      <c r="A189" s="65"/>
      <c r="B189" s="65"/>
      <c r="C189" s="66"/>
      <c r="D189" s="67"/>
      <c r="E189" s="68"/>
      <c r="F189" s="68"/>
      <c r="G189" s="68"/>
      <c r="H189" s="68"/>
      <c r="I189" s="68"/>
      <c r="J189" s="68"/>
      <c r="K189" s="68"/>
      <c r="L189" s="68"/>
      <c r="M189" s="68"/>
      <c r="O189" s="68"/>
      <c r="P189" s="68"/>
      <c r="Q189" s="68"/>
      <c r="R189" s="68"/>
      <c r="S189" s="68"/>
      <c r="U189" s="68"/>
      <c r="V189" s="72"/>
      <c r="W189" s="72"/>
      <c r="X189" s="72"/>
      <c r="Y189" s="68"/>
      <c r="Z189" s="68"/>
      <c r="AA189" s="72"/>
      <c r="AB189" s="68"/>
      <c r="AC189" s="68"/>
      <c r="AD189" s="72"/>
      <c r="AE189" s="72"/>
      <c r="AF189" s="72"/>
      <c r="AG189" s="72"/>
      <c r="AH189" s="72"/>
      <c r="AI189" s="72"/>
      <c r="AJ189" s="72"/>
      <c r="AK189" s="72"/>
      <c r="AL189" s="72"/>
      <c r="AM189" s="72"/>
      <c r="AN189" s="72"/>
      <c r="AO189" s="72"/>
      <c r="AP189" s="72"/>
      <c r="AQ189" s="72"/>
      <c r="AR189" s="72"/>
      <c r="AS189" s="72"/>
      <c r="AT189" s="72"/>
      <c r="AU189" s="72"/>
      <c r="AV189" s="72"/>
      <c r="AW189" s="72"/>
    </row>
    <row r="190" ht="14.25" customHeight="1">
      <c r="A190" s="65"/>
      <c r="B190" s="65"/>
      <c r="C190" s="66"/>
      <c r="D190" s="67"/>
      <c r="E190" s="68"/>
      <c r="F190" s="68"/>
      <c r="G190" s="68"/>
      <c r="H190" s="68"/>
      <c r="I190" s="68"/>
      <c r="J190" s="68"/>
      <c r="K190" s="68"/>
      <c r="L190" s="68"/>
      <c r="M190" s="68"/>
      <c r="O190" s="68"/>
      <c r="P190" s="68"/>
      <c r="Q190" s="68"/>
      <c r="R190" s="68"/>
      <c r="S190" s="68"/>
      <c r="U190" s="68"/>
      <c r="V190" s="72"/>
      <c r="W190" s="72"/>
      <c r="X190" s="72"/>
      <c r="Y190" s="68"/>
      <c r="Z190" s="68"/>
      <c r="AA190" s="72"/>
      <c r="AB190" s="68"/>
      <c r="AC190" s="68"/>
      <c r="AD190" s="72"/>
      <c r="AE190" s="72"/>
      <c r="AF190" s="72"/>
      <c r="AG190" s="72"/>
      <c r="AH190" s="72"/>
      <c r="AI190" s="72"/>
      <c r="AJ190" s="72"/>
      <c r="AK190" s="72"/>
      <c r="AL190" s="72"/>
      <c r="AM190" s="72"/>
      <c r="AN190" s="72"/>
      <c r="AO190" s="72"/>
      <c r="AP190" s="72"/>
      <c r="AQ190" s="72"/>
      <c r="AR190" s="72"/>
      <c r="AS190" s="72"/>
      <c r="AT190" s="72"/>
      <c r="AU190" s="72"/>
      <c r="AV190" s="72"/>
      <c r="AW190" s="72"/>
    </row>
    <row r="191" ht="14.25" customHeight="1">
      <c r="A191" s="65"/>
      <c r="B191" s="65"/>
      <c r="C191" s="66"/>
      <c r="D191" s="67"/>
      <c r="E191" s="68"/>
      <c r="F191" s="68"/>
      <c r="G191" s="68"/>
      <c r="H191" s="68"/>
      <c r="I191" s="68"/>
      <c r="J191" s="68"/>
      <c r="K191" s="68"/>
      <c r="L191" s="68"/>
      <c r="M191" s="68"/>
      <c r="O191" s="68"/>
      <c r="P191" s="68"/>
      <c r="Q191" s="68"/>
      <c r="R191" s="68"/>
      <c r="S191" s="68"/>
      <c r="U191" s="68"/>
      <c r="V191" s="72"/>
      <c r="W191" s="72"/>
      <c r="X191" s="72"/>
      <c r="Y191" s="68"/>
      <c r="Z191" s="68"/>
      <c r="AA191" s="72"/>
      <c r="AB191" s="68"/>
      <c r="AC191" s="68"/>
      <c r="AD191" s="72"/>
      <c r="AE191" s="72"/>
      <c r="AF191" s="72"/>
      <c r="AG191" s="72"/>
      <c r="AH191" s="72"/>
      <c r="AI191" s="72"/>
      <c r="AJ191" s="72"/>
      <c r="AK191" s="72"/>
      <c r="AL191" s="72"/>
      <c r="AM191" s="72"/>
      <c r="AN191" s="72"/>
      <c r="AO191" s="72"/>
      <c r="AP191" s="72"/>
      <c r="AQ191" s="72"/>
      <c r="AR191" s="72"/>
      <c r="AS191" s="72"/>
      <c r="AT191" s="72"/>
      <c r="AU191" s="72"/>
      <c r="AV191" s="72"/>
      <c r="AW191" s="72"/>
    </row>
    <row r="192" ht="14.25" customHeight="1">
      <c r="A192" s="65"/>
      <c r="B192" s="65"/>
      <c r="C192" s="66"/>
      <c r="D192" s="67"/>
      <c r="E192" s="68"/>
      <c r="F192" s="68"/>
      <c r="G192" s="68"/>
      <c r="H192" s="68"/>
      <c r="I192" s="68"/>
      <c r="J192" s="68"/>
      <c r="K192" s="68"/>
      <c r="L192" s="68"/>
      <c r="M192" s="68"/>
      <c r="O192" s="68"/>
      <c r="P192" s="68"/>
      <c r="Q192" s="68"/>
      <c r="R192" s="68"/>
      <c r="S192" s="68"/>
      <c r="U192" s="68"/>
      <c r="V192" s="72"/>
      <c r="W192" s="72"/>
      <c r="X192" s="72"/>
      <c r="Y192" s="68"/>
      <c r="Z192" s="68"/>
      <c r="AA192" s="72"/>
      <c r="AB192" s="68"/>
      <c r="AC192" s="68"/>
      <c r="AD192" s="72"/>
      <c r="AE192" s="72"/>
      <c r="AF192" s="72"/>
      <c r="AG192" s="72"/>
      <c r="AH192" s="72"/>
      <c r="AI192" s="72"/>
      <c r="AJ192" s="72"/>
      <c r="AK192" s="72"/>
      <c r="AL192" s="72"/>
      <c r="AM192" s="72"/>
      <c r="AN192" s="72"/>
      <c r="AO192" s="72"/>
      <c r="AP192" s="72"/>
      <c r="AQ192" s="72"/>
      <c r="AR192" s="72"/>
      <c r="AS192" s="72"/>
      <c r="AT192" s="72"/>
      <c r="AU192" s="72"/>
      <c r="AV192" s="72"/>
      <c r="AW192" s="72"/>
    </row>
    <row r="193" ht="14.25" customHeight="1">
      <c r="A193" s="65"/>
      <c r="B193" s="65"/>
      <c r="C193" s="66"/>
      <c r="D193" s="67"/>
      <c r="E193" s="68"/>
      <c r="F193" s="68"/>
      <c r="G193" s="68"/>
      <c r="H193" s="68"/>
      <c r="I193" s="68"/>
      <c r="J193" s="68"/>
      <c r="K193" s="68"/>
      <c r="L193" s="68"/>
      <c r="M193" s="68"/>
      <c r="O193" s="68"/>
      <c r="P193" s="68"/>
      <c r="Q193" s="68"/>
      <c r="R193" s="68"/>
      <c r="S193" s="68"/>
      <c r="U193" s="68"/>
      <c r="V193" s="72"/>
      <c r="W193" s="72"/>
      <c r="X193" s="72"/>
      <c r="Y193" s="68"/>
      <c r="Z193" s="68"/>
      <c r="AA193" s="72"/>
      <c r="AB193" s="68"/>
      <c r="AC193" s="68"/>
      <c r="AD193" s="72"/>
      <c r="AE193" s="72"/>
      <c r="AF193" s="72"/>
      <c r="AG193" s="72"/>
      <c r="AH193" s="72"/>
      <c r="AI193" s="72"/>
      <c r="AJ193" s="72"/>
      <c r="AK193" s="72"/>
      <c r="AL193" s="72"/>
      <c r="AM193" s="72"/>
      <c r="AN193" s="72"/>
      <c r="AO193" s="72"/>
      <c r="AP193" s="72"/>
      <c r="AQ193" s="72"/>
      <c r="AR193" s="72"/>
      <c r="AS193" s="72"/>
      <c r="AT193" s="72"/>
      <c r="AU193" s="72"/>
      <c r="AV193" s="72"/>
      <c r="AW193" s="72"/>
    </row>
    <row r="194" ht="14.25" customHeight="1">
      <c r="A194" s="65"/>
      <c r="B194" s="65"/>
      <c r="C194" s="66"/>
      <c r="D194" s="67"/>
      <c r="E194" s="68"/>
      <c r="F194" s="68"/>
      <c r="G194" s="68"/>
      <c r="H194" s="68"/>
      <c r="I194" s="68"/>
      <c r="J194" s="68"/>
      <c r="K194" s="68"/>
      <c r="L194" s="68"/>
      <c r="M194" s="68"/>
      <c r="O194" s="68"/>
      <c r="P194" s="68"/>
      <c r="Q194" s="68"/>
      <c r="R194" s="68"/>
      <c r="S194" s="68"/>
      <c r="U194" s="68"/>
      <c r="V194" s="72"/>
      <c r="W194" s="72"/>
      <c r="X194" s="72"/>
      <c r="Y194" s="68"/>
      <c r="Z194" s="68"/>
      <c r="AA194" s="72"/>
      <c r="AB194" s="68"/>
      <c r="AC194" s="68"/>
      <c r="AD194" s="72"/>
      <c r="AE194" s="72"/>
      <c r="AF194" s="72"/>
      <c r="AG194" s="72"/>
      <c r="AH194" s="72"/>
      <c r="AI194" s="72"/>
      <c r="AJ194" s="72"/>
      <c r="AK194" s="72"/>
      <c r="AL194" s="72"/>
      <c r="AM194" s="72"/>
      <c r="AN194" s="72"/>
      <c r="AO194" s="72"/>
      <c r="AP194" s="72"/>
      <c r="AQ194" s="72"/>
      <c r="AR194" s="72"/>
      <c r="AS194" s="72"/>
      <c r="AT194" s="72"/>
      <c r="AU194" s="72"/>
      <c r="AV194" s="72"/>
      <c r="AW194" s="72"/>
    </row>
    <row r="195" ht="14.25" customHeight="1">
      <c r="A195" s="65"/>
      <c r="B195" s="65"/>
      <c r="C195" s="66"/>
      <c r="D195" s="67"/>
      <c r="E195" s="68"/>
      <c r="F195" s="68"/>
      <c r="G195" s="68"/>
      <c r="H195" s="68"/>
      <c r="I195" s="68"/>
      <c r="J195" s="68"/>
      <c r="K195" s="68"/>
      <c r="L195" s="68"/>
      <c r="M195" s="68"/>
      <c r="O195" s="68"/>
      <c r="P195" s="68"/>
      <c r="Q195" s="68"/>
      <c r="R195" s="68"/>
      <c r="S195" s="68"/>
      <c r="U195" s="68"/>
      <c r="V195" s="72"/>
      <c r="W195" s="72"/>
      <c r="X195" s="72"/>
      <c r="Y195" s="68"/>
      <c r="Z195" s="68"/>
      <c r="AA195" s="72"/>
      <c r="AB195" s="68"/>
      <c r="AC195" s="68"/>
      <c r="AD195" s="72"/>
      <c r="AE195" s="72"/>
      <c r="AF195" s="72"/>
      <c r="AG195" s="72"/>
      <c r="AH195" s="72"/>
      <c r="AI195" s="72"/>
      <c r="AJ195" s="72"/>
      <c r="AK195" s="72"/>
      <c r="AL195" s="72"/>
      <c r="AM195" s="72"/>
      <c r="AN195" s="72"/>
      <c r="AO195" s="72"/>
      <c r="AP195" s="72"/>
      <c r="AQ195" s="72"/>
      <c r="AR195" s="72"/>
      <c r="AS195" s="72"/>
      <c r="AT195" s="72"/>
      <c r="AU195" s="72"/>
      <c r="AV195" s="72"/>
      <c r="AW195" s="72"/>
    </row>
    <row r="196" ht="14.25" customHeight="1">
      <c r="A196" s="65"/>
      <c r="B196" s="65"/>
      <c r="C196" s="66"/>
      <c r="D196" s="67"/>
      <c r="E196" s="68"/>
      <c r="F196" s="68"/>
      <c r="G196" s="68"/>
      <c r="H196" s="68"/>
      <c r="I196" s="68"/>
      <c r="J196" s="68"/>
      <c r="K196" s="68"/>
      <c r="L196" s="68"/>
      <c r="M196" s="68"/>
      <c r="O196" s="68"/>
      <c r="P196" s="68"/>
      <c r="Q196" s="68"/>
      <c r="R196" s="68"/>
      <c r="S196" s="68"/>
      <c r="U196" s="68"/>
      <c r="V196" s="72"/>
      <c r="W196" s="72"/>
      <c r="X196" s="72"/>
      <c r="Y196" s="68"/>
      <c r="Z196" s="68"/>
      <c r="AA196" s="72"/>
      <c r="AB196" s="68"/>
      <c r="AC196" s="68"/>
      <c r="AD196" s="72"/>
      <c r="AE196" s="72"/>
      <c r="AF196" s="72"/>
      <c r="AG196" s="72"/>
      <c r="AH196" s="72"/>
      <c r="AI196" s="72"/>
      <c r="AJ196" s="72"/>
      <c r="AK196" s="72"/>
      <c r="AL196" s="72"/>
      <c r="AM196" s="72"/>
      <c r="AN196" s="72"/>
      <c r="AO196" s="72"/>
      <c r="AP196" s="72"/>
      <c r="AQ196" s="72"/>
      <c r="AR196" s="72"/>
      <c r="AS196" s="72"/>
      <c r="AT196" s="72"/>
      <c r="AU196" s="72"/>
      <c r="AV196" s="72"/>
      <c r="AW196" s="72"/>
    </row>
    <row r="197" ht="14.25" customHeight="1">
      <c r="A197" s="65"/>
      <c r="B197" s="65"/>
      <c r="C197" s="66"/>
      <c r="D197" s="67"/>
      <c r="E197" s="68"/>
      <c r="F197" s="68"/>
      <c r="G197" s="68"/>
      <c r="H197" s="68"/>
      <c r="I197" s="68"/>
      <c r="J197" s="68"/>
      <c r="K197" s="68"/>
      <c r="L197" s="68"/>
      <c r="M197" s="68"/>
      <c r="O197" s="68"/>
      <c r="P197" s="68"/>
      <c r="Q197" s="68"/>
      <c r="R197" s="68"/>
      <c r="S197" s="68"/>
      <c r="U197" s="68"/>
      <c r="V197" s="72"/>
      <c r="W197" s="72"/>
      <c r="X197" s="72"/>
      <c r="Y197" s="68"/>
      <c r="Z197" s="68"/>
      <c r="AA197" s="72"/>
      <c r="AB197" s="68"/>
      <c r="AC197" s="68"/>
      <c r="AD197" s="72"/>
      <c r="AE197" s="72"/>
      <c r="AF197" s="72"/>
      <c r="AG197" s="72"/>
      <c r="AH197" s="72"/>
      <c r="AI197" s="72"/>
      <c r="AJ197" s="72"/>
      <c r="AK197" s="72"/>
      <c r="AL197" s="72"/>
      <c r="AM197" s="72"/>
      <c r="AN197" s="72"/>
      <c r="AO197" s="72"/>
      <c r="AP197" s="72"/>
      <c r="AQ197" s="72"/>
      <c r="AR197" s="72"/>
      <c r="AS197" s="72"/>
      <c r="AT197" s="72"/>
      <c r="AU197" s="72"/>
      <c r="AV197" s="72"/>
      <c r="AW197" s="72"/>
    </row>
    <row r="198" ht="14.25" customHeight="1">
      <c r="A198" s="65"/>
      <c r="B198" s="65"/>
      <c r="C198" s="66"/>
      <c r="D198" s="67"/>
      <c r="E198" s="68"/>
      <c r="F198" s="68"/>
      <c r="G198" s="68"/>
      <c r="H198" s="68"/>
      <c r="I198" s="68"/>
      <c r="J198" s="68"/>
      <c r="K198" s="68"/>
      <c r="L198" s="68"/>
      <c r="M198" s="68"/>
      <c r="O198" s="68"/>
      <c r="P198" s="68"/>
      <c r="Q198" s="68"/>
      <c r="R198" s="68"/>
      <c r="S198" s="68"/>
      <c r="U198" s="68"/>
      <c r="V198" s="72"/>
      <c r="W198" s="72"/>
      <c r="X198" s="72"/>
      <c r="Y198" s="68"/>
      <c r="Z198" s="68"/>
      <c r="AA198" s="72"/>
      <c r="AB198" s="68"/>
      <c r="AC198" s="68"/>
      <c r="AD198" s="72"/>
      <c r="AE198" s="72"/>
      <c r="AF198" s="72"/>
      <c r="AG198" s="72"/>
      <c r="AH198" s="72"/>
      <c r="AI198" s="72"/>
      <c r="AJ198" s="72"/>
      <c r="AK198" s="72"/>
      <c r="AL198" s="72"/>
      <c r="AM198" s="72"/>
      <c r="AN198" s="72"/>
      <c r="AO198" s="72"/>
      <c r="AP198" s="72"/>
      <c r="AQ198" s="72"/>
      <c r="AR198" s="72"/>
      <c r="AS198" s="72"/>
      <c r="AT198" s="72"/>
      <c r="AU198" s="72"/>
      <c r="AV198" s="72"/>
      <c r="AW198" s="72"/>
    </row>
    <row r="199" ht="14.25" customHeight="1">
      <c r="A199" s="65"/>
      <c r="B199" s="65"/>
      <c r="C199" s="66"/>
      <c r="D199" s="67"/>
      <c r="E199" s="68"/>
      <c r="F199" s="68"/>
      <c r="G199" s="68"/>
      <c r="H199" s="68"/>
      <c r="I199" s="68"/>
      <c r="J199" s="68"/>
      <c r="K199" s="68"/>
      <c r="L199" s="68"/>
      <c r="M199" s="68"/>
      <c r="O199" s="68"/>
      <c r="P199" s="68"/>
      <c r="Q199" s="68"/>
      <c r="R199" s="68"/>
      <c r="S199" s="68"/>
      <c r="U199" s="68"/>
      <c r="V199" s="72"/>
      <c r="W199" s="72"/>
      <c r="X199" s="72"/>
      <c r="Y199" s="68"/>
      <c r="Z199" s="68"/>
      <c r="AA199" s="72"/>
      <c r="AB199" s="68"/>
      <c r="AC199" s="68"/>
      <c r="AD199" s="72"/>
      <c r="AE199" s="72"/>
      <c r="AF199" s="72"/>
      <c r="AG199" s="72"/>
      <c r="AH199" s="72"/>
      <c r="AI199" s="72"/>
      <c r="AJ199" s="72"/>
      <c r="AK199" s="72"/>
      <c r="AL199" s="72"/>
      <c r="AM199" s="72"/>
      <c r="AN199" s="72"/>
      <c r="AO199" s="72"/>
      <c r="AP199" s="72"/>
      <c r="AQ199" s="72"/>
      <c r="AR199" s="72"/>
      <c r="AS199" s="72"/>
      <c r="AT199" s="72"/>
      <c r="AU199" s="72"/>
      <c r="AV199" s="72"/>
      <c r="AW199" s="72"/>
    </row>
    <row r="200" ht="14.25" customHeight="1">
      <c r="A200" s="65"/>
      <c r="B200" s="65"/>
      <c r="C200" s="66"/>
      <c r="D200" s="67"/>
      <c r="E200" s="68"/>
      <c r="F200" s="68"/>
      <c r="G200" s="68"/>
      <c r="H200" s="68"/>
      <c r="I200" s="68"/>
      <c r="J200" s="68"/>
      <c r="K200" s="68"/>
      <c r="L200" s="68"/>
      <c r="M200" s="68"/>
      <c r="O200" s="68"/>
      <c r="P200" s="68"/>
      <c r="Q200" s="68"/>
      <c r="R200" s="68"/>
      <c r="S200" s="68"/>
      <c r="U200" s="68"/>
      <c r="V200" s="72"/>
      <c r="W200" s="72"/>
      <c r="X200" s="72"/>
      <c r="Y200" s="68"/>
      <c r="Z200" s="68"/>
      <c r="AA200" s="72"/>
      <c r="AB200" s="68"/>
      <c r="AC200" s="68"/>
      <c r="AD200" s="72"/>
      <c r="AE200" s="72"/>
      <c r="AF200" s="72"/>
      <c r="AG200" s="72"/>
      <c r="AH200" s="72"/>
      <c r="AI200" s="72"/>
      <c r="AJ200" s="72"/>
      <c r="AK200" s="72"/>
      <c r="AL200" s="72"/>
      <c r="AM200" s="72"/>
      <c r="AN200" s="72"/>
      <c r="AO200" s="72"/>
      <c r="AP200" s="72"/>
      <c r="AQ200" s="72"/>
      <c r="AR200" s="72"/>
      <c r="AS200" s="72"/>
      <c r="AT200" s="72"/>
      <c r="AU200" s="72"/>
      <c r="AV200" s="72"/>
      <c r="AW200" s="72"/>
    </row>
    <row r="201" ht="14.25" customHeight="1">
      <c r="A201" s="65"/>
      <c r="B201" s="65"/>
      <c r="C201" s="66"/>
      <c r="D201" s="67"/>
      <c r="E201" s="68"/>
      <c r="F201" s="68"/>
      <c r="G201" s="68"/>
      <c r="H201" s="68"/>
      <c r="I201" s="68"/>
      <c r="J201" s="68"/>
      <c r="K201" s="68"/>
      <c r="L201" s="68"/>
      <c r="M201" s="68"/>
      <c r="O201" s="68"/>
      <c r="P201" s="68"/>
      <c r="Q201" s="68"/>
      <c r="R201" s="68"/>
      <c r="S201" s="68"/>
      <c r="U201" s="68"/>
      <c r="V201" s="72"/>
      <c r="W201" s="72"/>
      <c r="X201" s="72"/>
      <c r="Y201" s="68"/>
      <c r="Z201" s="68"/>
      <c r="AA201" s="72"/>
      <c r="AB201" s="68"/>
      <c r="AC201" s="68"/>
      <c r="AD201" s="72"/>
      <c r="AE201" s="72"/>
      <c r="AF201" s="72"/>
      <c r="AG201" s="72"/>
      <c r="AH201" s="72"/>
      <c r="AI201" s="72"/>
      <c r="AJ201" s="72"/>
      <c r="AK201" s="72"/>
      <c r="AL201" s="72"/>
      <c r="AM201" s="72"/>
      <c r="AN201" s="72"/>
      <c r="AO201" s="72"/>
      <c r="AP201" s="72"/>
      <c r="AQ201" s="72"/>
      <c r="AR201" s="72"/>
      <c r="AS201" s="72"/>
      <c r="AT201" s="72"/>
      <c r="AU201" s="72"/>
      <c r="AV201" s="72"/>
      <c r="AW201" s="72"/>
    </row>
    <row r="202" ht="14.25" customHeight="1">
      <c r="A202" s="65"/>
      <c r="B202" s="65"/>
      <c r="C202" s="66"/>
      <c r="D202" s="67"/>
      <c r="E202" s="68"/>
      <c r="F202" s="68"/>
      <c r="G202" s="68"/>
      <c r="H202" s="68"/>
      <c r="I202" s="68"/>
      <c r="J202" s="68"/>
      <c r="K202" s="68"/>
      <c r="L202" s="68"/>
      <c r="M202" s="68"/>
      <c r="O202" s="68"/>
      <c r="P202" s="68"/>
      <c r="Q202" s="68"/>
      <c r="R202" s="68"/>
      <c r="S202" s="68"/>
      <c r="U202" s="68"/>
      <c r="V202" s="72"/>
      <c r="W202" s="72"/>
      <c r="X202" s="72"/>
      <c r="Y202" s="68"/>
      <c r="Z202" s="68"/>
      <c r="AA202" s="72"/>
      <c r="AB202" s="68"/>
      <c r="AC202" s="68"/>
      <c r="AD202" s="72"/>
      <c r="AE202" s="72"/>
      <c r="AF202" s="72"/>
      <c r="AG202" s="72"/>
      <c r="AH202" s="72"/>
      <c r="AI202" s="72"/>
      <c r="AJ202" s="72"/>
      <c r="AK202" s="72"/>
      <c r="AL202" s="72"/>
      <c r="AM202" s="72"/>
      <c r="AN202" s="72"/>
      <c r="AO202" s="72"/>
      <c r="AP202" s="72"/>
      <c r="AQ202" s="72"/>
      <c r="AR202" s="72"/>
      <c r="AS202" s="72"/>
      <c r="AT202" s="72"/>
      <c r="AU202" s="72"/>
      <c r="AV202" s="72"/>
      <c r="AW202" s="72"/>
    </row>
    <row r="203" ht="14.25" customHeight="1">
      <c r="A203" s="65"/>
      <c r="B203" s="65"/>
      <c r="C203" s="66"/>
      <c r="D203" s="67"/>
      <c r="E203" s="68"/>
      <c r="F203" s="68"/>
      <c r="G203" s="68"/>
      <c r="H203" s="68"/>
      <c r="I203" s="68"/>
      <c r="J203" s="68"/>
      <c r="K203" s="68"/>
      <c r="L203" s="68"/>
      <c r="M203" s="68"/>
      <c r="O203" s="68"/>
      <c r="P203" s="68"/>
      <c r="Q203" s="68"/>
      <c r="R203" s="68"/>
      <c r="S203" s="68"/>
      <c r="U203" s="68"/>
      <c r="V203" s="72"/>
      <c r="W203" s="72"/>
      <c r="X203" s="72"/>
      <c r="Y203" s="68"/>
      <c r="Z203" s="68"/>
      <c r="AA203" s="72"/>
      <c r="AB203" s="68"/>
      <c r="AC203" s="68"/>
      <c r="AD203" s="72"/>
      <c r="AE203" s="72"/>
      <c r="AF203" s="72"/>
      <c r="AG203" s="72"/>
      <c r="AH203" s="72"/>
      <c r="AI203" s="72"/>
      <c r="AJ203" s="72"/>
      <c r="AK203" s="72"/>
      <c r="AL203" s="72"/>
      <c r="AM203" s="72"/>
      <c r="AN203" s="72"/>
      <c r="AO203" s="72"/>
      <c r="AP203" s="72"/>
      <c r="AQ203" s="72"/>
      <c r="AR203" s="72"/>
      <c r="AS203" s="72"/>
      <c r="AT203" s="72"/>
      <c r="AU203" s="72"/>
      <c r="AV203" s="72"/>
      <c r="AW203" s="72"/>
    </row>
    <row r="204" ht="14.25" customHeight="1">
      <c r="A204" s="65"/>
      <c r="B204" s="65"/>
      <c r="C204" s="66"/>
      <c r="D204" s="67"/>
      <c r="E204" s="68"/>
      <c r="F204" s="68"/>
      <c r="G204" s="68"/>
      <c r="H204" s="68"/>
      <c r="I204" s="68"/>
      <c r="J204" s="68"/>
      <c r="K204" s="68"/>
      <c r="L204" s="68"/>
      <c r="M204" s="68"/>
      <c r="O204" s="68"/>
      <c r="P204" s="68"/>
      <c r="Q204" s="68"/>
      <c r="R204" s="68"/>
      <c r="S204" s="68"/>
      <c r="U204" s="68"/>
      <c r="V204" s="72"/>
      <c r="W204" s="72"/>
      <c r="X204" s="72"/>
      <c r="Y204" s="68"/>
      <c r="Z204" s="68"/>
      <c r="AA204" s="72"/>
      <c r="AB204" s="68"/>
      <c r="AC204" s="68"/>
      <c r="AD204" s="72"/>
      <c r="AE204" s="72"/>
      <c r="AF204" s="72"/>
      <c r="AG204" s="72"/>
      <c r="AH204" s="72"/>
      <c r="AI204" s="72"/>
      <c r="AJ204" s="72"/>
      <c r="AK204" s="72"/>
      <c r="AL204" s="72"/>
      <c r="AM204" s="72"/>
      <c r="AN204" s="72"/>
      <c r="AO204" s="72"/>
      <c r="AP204" s="72"/>
      <c r="AQ204" s="72"/>
      <c r="AR204" s="72"/>
      <c r="AS204" s="72"/>
      <c r="AT204" s="72"/>
      <c r="AU204" s="72"/>
      <c r="AV204" s="72"/>
      <c r="AW204" s="72"/>
    </row>
    <row r="205" ht="14.25" customHeight="1">
      <c r="A205" s="65"/>
      <c r="B205" s="65"/>
      <c r="C205" s="66"/>
      <c r="D205" s="67"/>
      <c r="E205" s="68"/>
      <c r="F205" s="68"/>
      <c r="G205" s="68"/>
      <c r="H205" s="68"/>
      <c r="I205" s="68"/>
      <c r="J205" s="68"/>
      <c r="K205" s="68"/>
      <c r="L205" s="68"/>
      <c r="M205" s="68"/>
      <c r="O205" s="68"/>
      <c r="P205" s="68"/>
      <c r="Q205" s="68"/>
      <c r="R205" s="68"/>
      <c r="S205" s="68"/>
      <c r="U205" s="68"/>
      <c r="V205" s="72"/>
      <c r="W205" s="72"/>
      <c r="X205" s="72"/>
      <c r="Y205" s="68"/>
      <c r="Z205" s="68"/>
      <c r="AA205" s="72"/>
      <c r="AB205" s="68"/>
      <c r="AC205" s="68"/>
      <c r="AD205" s="72"/>
      <c r="AE205" s="72"/>
      <c r="AF205" s="72"/>
      <c r="AG205" s="72"/>
      <c r="AH205" s="72"/>
      <c r="AI205" s="72"/>
      <c r="AJ205" s="72"/>
      <c r="AK205" s="72"/>
      <c r="AL205" s="72"/>
      <c r="AM205" s="72"/>
      <c r="AN205" s="72"/>
      <c r="AO205" s="72"/>
      <c r="AP205" s="72"/>
      <c r="AQ205" s="72"/>
      <c r="AR205" s="72"/>
      <c r="AS205" s="72"/>
      <c r="AT205" s="72"/>
      <c r="AU205" s="72"/>
      <c r="AV205" s="72"/>
      <c r="AW205" s="72"/>
    </row>
    <row r="206" ht="14.25" customHeight="1">
      <c r="A206" s="65"/>
      <c r="B206" s="65"/>
      <c r="C206" s="66"/>
      <c r="D206" s="67"/>
      <c r="E206" s="68"/>
      <c r="F206" s="68"/>
      <c r="G206" s="68"/>
      <c r="H206" s="68"/>
      <c r="I206" s="68"/>
      <c r="J206" s="68"/>
      <c r="K206" s="68"/>
      <c r="L206" s="68"/>
      <c r="M206" s="68"/>
      <c r="O206" s="68"/>
      <c r="P206" s="68"/>
      <c r="Q206" s="68"/>
      <c r="R206" s="68"/>
      <c r="S206" s="68"/>
      <c r="U206" s="68"/>
      <c r="V206" s="72"/>
      <c r="W206" s="72"/>
      <c r="X206" s="72"/>
      <c r="Y206" s="68"/>
      <c r="Z206" s="68"/>
      <c r="AA206" s="72"/>
      <c r="AB206" s="68"/>
      <c r="AC206" s="68"/>
      <c r="AD206" s="72"/>
      <c r="AE206" s="72"/>
      <c r="AF206" s="72"/>
      <c r="AG206" s="72"/>
      <c r="AH206" s="72"/>
      <c r="AI206" s="72"/>
      <c r="AJ206" s="72"/>
      <c r="AK206" s="72"/>
      <c r="AL206" s="72"/>
      <c r="AM206" s="72"/>
      <c r="AN206" s="72"/>
      <c r="AO206" s="72"/>
      <c r="AP206" s="72"/>
      <c r="AQ206" s="72"/>
      <c r="AR206" s="72"/>
      <c r="AS206" s="72"/>
      <c r="AT206" s="72"/>
      <c r="AU206" s="72"/>
      <c r="AV206" s="72"/>
      <c r="AW206" s="72"/>
    </row>
    <row r="207" ht="14.25" customHeight="1">
      <c r="A207" s="65"/>
      <c r="B207" s="65"/>
      <c r="C207" s="66"/>
      <c r="D207" s="67"/>
      <c r="E207" s="68"/>
      <c r="F207" s="68"/>
      <c r="G207" s="68"/>
      <c r="H207" s="68"/>
      <c r="I207" s="68"/>
      <c r="J207" s="68"/>
      <c r="K207" s="68"/>
      <c r="L207" s="68"/>
      <c r="M207" s="68"/>
      <c r="O207" s="68"/>
      <c r="P207" s="68"/>
      <c r="Q207" s="68"/>
      <c r="R207" s="68"/>
      <c r="S207" s="68"/>
      <c r="U207" s="68"/>
      <c r="V207" s="72"/>
      <c r="W207" s="72"/>
      <c r="X207" s="72"/>
      <c r="Y207" s="68"/>
      <c r="Z207" s="68"/>
      <c r="AA207" s="72"/>
      <c r="AB207" s="68"/>
      <c r="AC207" s="68"/>
      <c r="AD207" s="72"/>
      <c r="AE207" s="72"/>
      <c r="AF207" s="72"/>
      <c r="AG207" s="72"/>
      <c r="AH207" s="72"/>
      <c r="AI207" s="72"/>
      <c r="AJ207" s="72"/>
      <c r="AK207" s="72"/>
      <c r="AL207" s="72"/>
      <c r="AM207" s="72"/>
      <c r="AN207" s="72"/>
      <c r="AO207" s="72"/>
      <c r="AP207" s="72"/>
      <c r="AQ207" s="72"/>
      <c r="AR207" s="72"/>
      <c r="AS207" s="72"/>
      <c r="AT207" s="72"/>
      <c r="AU207" s="72"/>
      <c r="AV207" s="72"/>
      <c r="AW207" s="72"/>
    </row>
    <row r="208" ht="14.25" customHeight="1">
      <c r="A208" s="65"/>
      <c r="B208" s="65"/>
      <c r="C208" s="66"/>
      <c r="D208" s="67"/>
      <c r="E208" s="68"/>
      <c r="F208" s="68"/>
      <c r="G208" s="68"/>
      <c r="H208" s="68"/>
      <c r="I208" s="68"/>
      <c r="J208" s="68"/>
      <c r="K208" s="68"/>
      <c r="L208" s="68"/>
      <c r="M208" s="68"/>
      <c r="O208" s="68"/>
      <c r="P208" s="68"/>
      <c r="Q208" s="68"/>
      <c r="R208" s="68"/>
      <c r="S208" s="68"/>
      <c r="U208" s="68"/>
      <c r="V208" s="72"/>
      <c r="W208" s="72"/>
      <c r="X208" s="72"/>
      <c r="Y208" s="68"/>
      <c r="Z208" s="68"/>
      <c r="AA208" s="72"/>
      <c r="AB208" s="68"/>
      <c r="AC208" s="68"/>
      <c r="AD208" s="72"/>
      <c r="AE208" s="72"/>
      <c r="AF208" s="72"/>
      <c r="AG208" s="72"/>
      <c r="AH208" s="72"/>
      <c r="AI208" s="72"/>
      <c r="AJ208" s="72"/>
      <c r="AK208" s="72"/>
      <c r="AL208" s="72"/>
      <c r="AM208" s="72"/>
      <c r="AN208" s="72"/>
      <c r="AO208" s="72"/>
      <c r="AP208" s="72"/>
      <c r="AQ208" s="72"/>
      <c r="AR208" s="72"/>
      <c r="AS208" s="72"/>
      <c r="AT208" s="72"/>
      <c r="AU208" s="72"/>
      <c r="AV208" s="72"/>
      <c r="AW208" s="72"/>
    </row>
    <row r="209" ht="14.25" customHeight="1">
      <c r="A209" s="65"/>
      <c r="B209" s="65"/>
      <c r="C209" s="66"/>
      <c r="D209" s="67"/>
      <c r="E209" s="68"/>
      <c r="F209" s="68"/>
      <c r="G209" s="68"/>
      <c r="H209" s="68"/>
      <c r="I209" s="68"/>
      <c r="J209" s="68"/>
      <c r="K209" s="68"/>
      <c r="L209" s="68"/>
      <c r="M209" s="68"/>
      <c r="O209" s="68"/>
      <c r="P209" s="68"/>
      <c r="Q209" s="68"/>
      <c r="R209" s="68"/>
      <c r="S209" s="68"/>
      <c r="U209" s="68"/>
      <c r="V209" s="72"/>
      <c r="W209" s="72"/>
      <c r="X209" s="72"/>
      <c r="Y209" s="68"/>
      <c r="Z209" s="68"/>
      <c r="AA209" s="72"/>
      <c r="AB209" s="68"/>
      <c r="AC209" s="68"/>
      <c r="AD209" s="72"/>
      <c r="AE209" s="72"/>
      <c r="AF209" s="72"/>
      <c r="AG209" s="72"/>
      <c r="AH209" s="72"/>
      <c r="AI209" s="72"/>
      <c r="AJ209" s="72"/>
      <c r="AK209" s="72"/>
      <c r="AL209" s="72"/>
      <c r="AM209" s="72"/>
      <c r="AN209" s="72"/>
      <c r="AO209" s="72"/>
      <c r="AP209" s="72"/>
      <c r="AQ209" s="72"/>
      <c r="AR209" s="72"/>
      <c r="AS209" s="72"/>
      <c r="AT209" s="72"/>
      <c r="AU209" s="72"/>
      <c r="AV209" s="72"/>
      <c r="AW209" s="72"/>
    </row>
    <row r="210" ht="14.25" customHeight="1">
      <c r="A210" s="65"/>
      <c r="B210" s="65"/>
      <c r="C210" s="66"/>
      <c r="D210" s="67"/>
      <c r="E210" s="68"/>
      <c r="F210" s="68"/>
      <c r="G210" s="68"/>
      <c r="H210" s="68"/>
      <c r="I210" s="68"/>
      <c r="J210" s="68"/>
      <c r="K210" s="68"/>
      <c r="L210" s="68"/>
      <c r="M210" s="68"/>
      <c r="O210" s="68"/>
      <c r="P210" s="68"/>
      <c r="Q210" s="68"/>
      <c r="R210" s="68"/>
      <c r="S210" s="68"/>
      <c r="U210" s="68"/>
      <c r="V210" s="72"/>
      <c r="W210" s="72"/>
      <c r="X210" s="72"/>
      <c r="Y210" s="68"/>
      <c r="Z210" s="68"/>
      <c r="AA210" s="72"/>
      <c r="AB210" s="68"/>
      <c r="AC210" s="68"/>
      <c r="AD210" s="72"/>
      <c r="AE210" s="72"/>
      <c r="AF210" s="72"/>
      <c r="AG210" s="72"/>
      <c r="AH210" s="72"/>
      <c r="AI210" s="72"/>
      <c r="AJ210" s="72"/>
      <c r="AK210" s="72"/>
      <c r="AL210" s="72"/>
      <c r="AM210" s="72"/>
      <c r="AN210" s="72"/>
      <c r="AO210" s="72"/>
      <c r="AP210" s="72"/>
      <c r="AQ210" s="72"/>
      <c r="AR210" s="72"/>
      <c r="AS210" s="72"/>
      <c r="AT210" s="72"/>
      <c r="AU210" s="72"/>
      <c r="AV210" s="72"/>
      <c r="AW210" s="72"/>
    </row>
    <row r="211" ht="14.25" customHeight="1">
      <c r="A211" s="65"/>
      <c r="B211" s="65"/>
      <c r="C211" s="66"/>
      <c r="D211" s="67"/>
      <c r="E211" s="68"/>
      <c r="F211" s="68"/>
      <c r="G211" s="68"/>
      <c r="H211" s="68"/>
      <c r="I211" s="68"/>
      <c r="J211" s="68"/>
      <c r="K211" s="68"/>
      <c r="L211" s="68"/>
      <c r="M211" s="68"/>
      <c r="O211" s="68"/>
      <c r="P211" s="68"/>
      <c r="Q211" s="68"/>
      <c r="R211" s="68"/>
      <c r="S211" s="68"/>
      <c r="U211" s="68"/>
      <c r="V211" s="72"/>
      <c r="W211" s="72"/>
      <c r="X211" s="72"/>
      <c r="Y211" s="68"/>
      <c r="Z211" s="68"/>
      <c r="AA211" s="72"/>
      <c r="AB211" s="68"/>
      <c r="AC211" s="68"/>
      <c r="AD211" s="72"/>
      <c r="AE211" s="72"/>
      <c r="AF211" s="72"/>
      <c r="AG211" s="72"/>
      <c r="AH211" s="72"/>
      <c r="AI211" s="72"/>
      <c r="AJ211" s="72"/>
      <c r="AK211" s="72"/>
      <c r="AL211" s="72"/>
      <c r="AM211" s="72"/>
      <c r="AN211" s="72"/>
      <c r="AO211" s="72"/>
      <c r="AP211" s="72"/>
      <c r="AQ211" s="72"/>
      <c r="AR211" s="72"/>
      <c r="AS211" s="72"/>
      <c r="AT211" s="72"/>
      <c r="AU211" s="72"/>
      <c r="AV211" s="72"/>
      <c r="AW211" s="72"/>
    </row>
    <row r="212" ht="14.25" customHeight="1">
      <c r="A212" s="65"/>
      <c r="B212" s="65"/>
      <c r="C212" s="66"/>
      <c r="D212" s="67"/>
      <c r="E212" s="68"/>
      <c r="F212" s="68"/>
      <c r="G212" s="68"/>
      <c r="H212" s="68"/>
      <c r="I212" s="68"/>
      <c r="J212" s="68"/>
      <c r="K212" s="68"/>
      <c r="L212" s="68"/>
      <c r="M212" s="68"/>
      <c r="O212" s="68"/>
      <c r="P212" s="68"/>
      <c r="Q212" s="68"/>
      <c r="R212" s="68"/>
      <c r="S212" s="68"/>
      <c r="U212" s="68"/>
      <c r="V212" s="72"/>
      <c r="W212" s="72"/>
      <c r="X212" s="72"/>
      <c r="Y212" s="68"/>
      <c r="Z212" s="68"/>
      <c r="AA212" s="72"/>
      <c r="AB212" s="68"/>
      <c r="AC212" s="68"/>
      <c r="AD212" s="72"/>
      <c r="AE212" s="72"/>
      <c r="AF212" s="72"/>
      <c r="AG212" s="72"/>
      <c r="AH212" s="72"/>
      <c r="AI212" s="72"/>
      <c r="AJ212" s="72"/>
      <c r="AK212" s="72"/>
      <c r="AL212" s="72"/>
      <c r="AM212" s="72"/>
      <c r="AN212" s="72"/>
      <c r="AO212" s="72"/>
      <c r="AP212" s="72"/>
      <c r="AQ212" s="72"/>
      <c r="AR212" s="72"/>
      <c r="AS212" s="72"/>
      <c r="AT212" s="72"/>
      <c r="AU212" s="72"/>
      <c r="AV212" s="72"/>
      <c r="AW212" s="72"/>
    </row>
    <row r="213" ht="14.25" customHeight="1">
      <c r="A213" s="65"/>
      <c r="B213" s="65"/>
      <c r="C213" s="66"/>
      <c r="D213" s="67"/>
      <c r="E213" s="68"/>
      <c r="F213" s="68"/>
      <c r="G213" s="68"/>
      <c r="H213" s="68"/>
      <c r="I213" s="68"/>
      <c r="J213" s="68"/>
      <c r="K213" s="68"/>
      <c r="L213" s="68"/>
      <c r="M213" s="68"/>
      <c r="O213" s="68"/>
      <c r="P213" s="68"/>
      <c r="Q213" s="68"/>
      <c r="R213" s="68"/>
      <c r="S213" s="68"/>
      <c r="U213" s="68"/>
      <c r="V213" s="72"/>
      <c r="W213" s="72"/>
      <c r="X213" s="72"/>
      <c r="Y213" s="68"/>
      <c r="Z213" s="68"/>
      <c r="AA213" s="72"/>
      <c r="AB213" s="68"/>
      <c r="AC213" s="68"/>
      <c r="AD213" s="72"/>
      <c r="AE213" s="72"/>
      <c r="AF213" s="72"/>
      <c r="AG213" s="72"/>
      <c r="AH213" s="72"/>
      <c r="AI213" s="72"/>
      <c r="AJ213" s="72"/>
      <c r="AK213" s="72"/>
      <c r="AL213" s="72"/>
      <c r="AM213" s="72"/>
      <c r="AN213" s="72"/>
      <c r="AO213" s="72"/>
      <c r="AP213" s="72"/>
      <c r="AQ213" s="72"/>
      <c r="AR213" s="72"/>
      <c r="AS213" s="72"/>
      <c r="AT213" s="72"/>
      <c r="AU213" s="72"/>
      <c r="AV213" s="72"/>
      <c r="AW213" s="72"/>
    </row>
    <row r="214" ht="14.25" customHeight="1">
      <c r="A214" s="65"/>
      <c r="B214" s="65"/>
      <c r="C214" s="66"/>
      <c r="D214" s="67"/>
      <c r="E214" s="68"/>
      <c r="F214" s="68"/>
      <c r="G214" s="68"/>
      <c r="H214" s="68"/>
      <c r="I214" s="68"/>
      <c r="J214" s="68"/>
      <c r="K214" s="68"/>
      <c r="L214" s="68"/>
      <c r="M214" s="68"/>
      <c r="O214" s="68"/>
      <c r="P214" s="68"/>
      <c r="Q214" s="68"/>
      <c r="R214" s="68"/>
      <c r="S214" s="68"/>
      <c r="U214" s="68"/>
      <c r="V214" s="72"/>
      <c r="W214" s="72"/>
      <c r="X214" s="72"/>
      <c r="Y214" s="68"/>
      <c r="Z214" s="68"/>
      <c r="AA214" s="72"/>
      <c r="AB214" s="68"/>
      <c r="AC214" s="68"/>
      <c r="AD214" s="72"/>
      <c r="AE214" s="72"/>
      <c r="AF214" s="72"/>
      <c r="AG214" s="72"/>
      <c r="AH214" s="72"/>
      <c r="AI214" s="72"/>
      <c r="AJ214" s="72"/>
      <c r="AK214" s="72"/>
      <c r="AL214" s="72"/>
      <c r="AM214" s="72"/>
      <c r="AN214" s="72"/>
      <c r="AO214" s="72"/>
      <c r="AP214" s="72"/>
      <c r="AQ214" s="72"/>
      <c r="AR214" s="72"/>
      <c r="AS214" s="72"/>
      <c r="AT214" s="72"/>
      <c r="AU214" s="72"/>
      <c r="AV214" s="72"/>
      <c r="AW214" s="72"/>
    </row>
    <row r="215" ht="14.25" customHeight="1">
      <c r="A215" s="65"/>
      <c r="B215" s="65"/>
      <c r="C215" s="66"/>
      <c r="D215" s="67"/>
      <c r="E215" s="68"/>
      <c r="F215" s="68"/>
      <c r="G215" s="68"/>
      <c r="H215" s="68"/>
      <c r="I215" s="68"/>
      <c r="J215" s="68"/>
      <c r="K215" s="68"/>
      <c r="L215" s="68"/>
      <c r="M215" s="68"/>
      <c r="O215" s="68"/>
      <c r="P215" s="68"/>
      <c r="Q215" s="68"/>
      <c r="R215" s="68"/>
      <c r="S215" s="68"/>
      <c r="U215" s="68"/>
      <c r="V215" s="72"/>
      <c r="W215" s="72"/>
      <c r="X215" s="72"/>
      <c r="Y215" s="68"/>
      <c r="Z215" s="68"/>
      <c r="AA215" s="72"/>
      <c r="AB215" s="68"/>
      <c r="AC215" s="68"/>
      <c r="AD215" s="72"/>
      <c r="AE215" s="72"/>
      <c r="AF215" s="72"/>
      <c r="AG215" s="72"/>
      <c r="AH215" s="72"/>
      <c r="AI215" s="72"/>
      <c r="AJ215" s="72"/>
      <c r="AK215" s="72"/>
      <c r="AL215" s="72"/>
      <c r="AM215" s="72"/>
      <c r="AN215" s="72"/>
      <c r="AO215" s="72"/>
      <c r="AP215" s="72"/>
      <c r="AQ215" s="72"/>
      <c r="AR215" s="72"/>
      <c r="AS215" s="72"/>
      <c r="AT215" s="72"/>
      <c r="AU215" s="72"/>
      <c r="AV215" s="72"/>
      <c r="AW215" s="72"/>
    </row>
    <row r="216" ht="14.25" customHeight="1">
      <c r="A216" s="65"/>
      <c r="B216" s="65"/>
      <c r="C216" s="66"/>
      <c r="D216" s="67"/>
      <c r="E216" s="68"/>
      <c r="F216" s="68"/>
      <c r="G216" s="68"/>
      <c r="H216" s="68"/>
      <c r="I216" s="68"/>
      <c r="J216" s="68"/>
      <c r="K216" s="68"/>
      <c r="L216" s="68"/>
      <c r="M216" s="68"/>
      <c r="O216" s="68"/>
      <c r="P216" s="68"/>
      <c r="Q216" s="68"/>
      <c r="R216" s="68"/>
      <c r="S216" s="68"/>
      <c r="U216" s="68"/>
      <c r="V216" s="72"/>
      <c r="W216" s="72"/>
      <c r="X216" s="72"/>
      <c r="Y216" s="68"/>
      <c r="Z216" s="68"/>
      <c r="AA216" s="72"/>
      <c r="AB216" s="68"/>
      <c r="AC216" s="68"/>
      <c r="AD216" s="72"/>
      <c r="AE216" s="72"/>
      <c r="AF216" s="72"/>
      <c r="AG216" s="72"/>
      <c r="AH216" s="72"/>
      <c r="AI216" s="72"/>
      <c r="AJ216" s="72"/>
      <c r="AK216" s="72"/>
      <c r="AL216" s="72"/>
      <c r="AM216" s="72"/>
      <c r="AN216" s="72"/>
      <c r="AO216" s="72"/>
      <c r="AP216" s="72"/>
      <c r="AQ216" s="72"/>
      <c r="AR216" s="72"/>
      <c r="AS216" s="72"/>
      <c r="AT216" s="72"/>
      <c r="AU216" s="72"/>
      <c r="AV216" s="72"/>
      <c r="AW216" s="72"/>
    </row>
    <row r="217" ht="14.25" customHeight="1">
      <c r="A217" s="65"/>
      <c r="B217" s="65"/>
      <c r="C217" s="66"/>
      <c r="D217" s="67"/>
      <c r="E217" s="68"/>
      <c r="F217" s="68"/>
      <c r="G217" s="68"/>
      <c r="H217" s="68"/>
      <c r="I217" s="68"/>
      <c r="J217" s="68"/>
      <c r="K217" s="68"/>
      <c r="L217" s="68"/>
      <c r="M217" s="68"/>
      <c r="O217" s="68"/>
      <c r="P217" s="68"/>
      <c r="Q217" s="68"/>
      <c r="R217" s="68"/>
      <c r="S217" s="68"/>
      <c r="U217" s="68"/>
      <c r="V217" s="72"/>
      <c r="W217" s="72"/>
      <c r="X217" s="72"/>
      <c r="Y217" s="68"/>
      <c r="Z217" s="68"/>
      <c r="AA217" s="72"/>
      <c r="AB217" s="68"/>
      <c r="AC217" s="68"/>
      <c r="AD217" s="72"/>
      <c r="AE217" s="72"/>
      <c r="AF217" s="72"/>
      <c r="AG217" s="72"/>
      <c r="AH217" s="72"/>
      <c r="AI217" s="72"/>
      <c r="AJ217" s="72"/>
      <c r="AK217" s="72"/>
      <c r="AL217" s="72"/>
      <c r="AM217" s="72"/>
      <c r="AN217" s="72"/>
      <c r="AO217" s="72"/>
      <c r="AP217" s="72"/>
      <c r="AQ217" s="72"/>
      <c r="AR217" s="72"/>
      <c r="AS217" s="72"/>
      <c r="AT217" s="72"/>
      <c r="AU217" s="72"/>
      <c r="AV217" s="72"/>
      <c r="AW217" s="72"/>
    </row>
    <row r="218" ht="14.25" customHeight="1">
      <c r="A218" s="65"/>
      <c r="B218" s="65"/>
      <c r="C218" s="66"/>
      <c r="D218" s="67"/>
      <c r="E218" s="68"/>
      <c r="F218" s="68"/>
      <c r="G218" s="68"/>
      <c r="H218" s="68"/>
      <c r="I218" s="68"/>
      <c r="J218" s="68"/>
      <c r="K218" s="68"/>
      <c r="L218" s="68"/>
      <c r="M218" s="68"/>
      <c r="O218" s="68"/>
      <c r="P218" s="68"/>
      <c r="Q218" s="68"/>
      <c r="R218" s="68"/>
      <c r="S218" s="68"/>
      <c r="U218" s="68"/>
      <c r="V218" s="72"/>
      <c r="W218" s="72"/>
      <c r="X218" s="72"/>
      <c r="Y218" s="68"/>
      <c r="Z218" s="68"/>
      <c r="AA218" s="72"/>
      <c r="AB218" s="68"/>
      <c r="AC218" s="68"/>
      <c r="AD218" s="72"/>
      <c r="AE218" s="72"/>
      <c r="AF218" s="72"/>
      <c r="AG218" s="72"/>
      <c r="AH218" s="72"/>
      <c r="AI218" s="72"/>
      <c r="AJ218" s="72"/>
      <c r="AK218" s="72"/>
      <c r="AL218" s="72"/>
      <c r="AM218" s="72"/>
      <c r="AN218" s="72"/>
      <c r="AO218" s="72"/>
      <c r="AP218" s="72"/>
      <c r="AQ218" s="72"/>
      <c r="AR218" s="72"/>
      <c r="AS218" s="72"/>
      <c r="AT218" s="72"/>
      <c r="AU218" s="72"/>
      <c r="AV218" s="72"/>
      <c r="AW218" s="72"/>
    </row>
    <row r="219" ht="14.25" customHeight="1">
      <c r="A219" s="65"/>
      <c r="B219" s="65"/>
      <c r="C219" s="66"/>
      <c r="D219" s="67"/>
      <c r="E219" s="68"/>
      <c r="F219" s="68"/>
      <c r="G219" s="68"/>
      <c r="H219" s="68"/>
      <c r="I219" s="68"/>
      <c r="J219" s="68"/>
      <c r="K219" s="68"/>
      <c r="L219" s="68"/>
      <c r="M219" s="68"/>
      <c r="O219" s="68"/>
      <c r="P219" s="68"/>
      <c r="Q219" s="68"/>
      <c r="R219" s="68"/>
      <c r="S219" s="68"/>
      <c r="U219" s="68"/>
      <c r="V219" s="72"/>
      <c r="W219" s="72"/>
      <c r="X219" s="72"/>
      <c r="Y219" s="68"/>
      <c r="Z219" s="68"/>
      <c r="AA219" s="72"/>
      <c r="AB219" s="68"/>
      <c r="AC219" s="68"/>
      <c r="AD219" s="72"/>
      <c r="AE219" s="72"/>
      <c r="AF219" s="72"/>
      <c r="AG219" s="72"/>
      <c r="AH219" s="72"/>
      <c r="AI219" s="72"/>
      <c r="AJ219" s="72"/>
      <c r="AK219" s="72"/>
      <c r="AL219" s="72"/>
      <c r="AM219" s="72"/>
      <c r="AN219" s="72"/>
      <c r="AO219" s="72"/>
      <c r="AP219" s="72"/>
      <c r="AQ219" s="72"/>
      <c r="AR219" s="72"/>
      <c r="AS219" s="72"/>
      <c r="AT219" s="72"/>
      <c r="AU219" s="72"/>
      <c r="AV219" s="72"/>
      <c r="AW219" s="72"/>
    </row>
    <row r="220" ht="14.25" customHeight="1">
      <c r="A220" s="65"/>
      <c r="B220" s="65"/>
      <c r="C220" s="66"/>
      <c r="D220" s="67"/>
      <c r="E220" s="68"/>
      <c r="F220" s="68"/>
      <c r="G220" s="68"/>
      <c r="H220" s="68"/>
      <c r="I220" s="68"/>
      <c r="J220" s="68"/>
      <c r="K220" s="68"/>
      <c r="L220" s="68"/>
      <c r="M220" s="68"/>
      <c r="O220" s="68"/>
      <c r="P220" s="68"/>
      <c r="Q220" s="68"/>
      <c r="R220" s="68"/>
      <c r="S220" s="68"/>
      <c r="U220" s="68"/>
      <c r="V220" s="72"/>
      <c r="W220" s="72"/>
      <c r="X220" s="72"/>
      <c r="Y220" s="68"/>
      <c r="Z220" s="68"/>
      <c r="AA220" s="72"/>
      <c r="AB220" s="68"/>
      <c r="AC220" s="68"/>
      <c r="AD220" s="72"/>
      <c r="AE220" s="72"/>
      <c r="AF220" s="72"/>
      <c r="AG220" s="72"/>
      <c r="AH220" s="72"/>
      <c r="AI220" s="72"/>
      <c r="AJ220" s="72"/>
      <c r="AK220" s="72"/>
      <c r="AL220" s="72"/>
      <c r="AM220" s="72"/>
      <c r="AN220" s="72"/>
      <c r="AO220" s="72"/>
      <c r="AP220" s="72"/>
      <c r="AQ220" s="72"/>
      <c r="AR220" s="72"/>
      <c r="AS220" s="72"/>
      <c r="AT220" s="72"/>
      <c r="AU220" s="72"/>
      <c r="AV220" s="72"/>
      <c r="AW220" s="72"/>
    </row>
    <row r="221" ht="14.25" customHeight="1">
      <c r="A221" s="65"/>
      <c r="B221" s="65"/>
      <c r="C221" s="66"/>
      <c r="D221" s="67"/>
      <c r="E221" s="68"/>
      <c r="F221" s="68"/>
      <c r="G221" s="68"/>
      <c r="H221" s="68"/>
      <c r="I221" s="68"/>
      <c r="J221" s="68"/>
      <c r="K221" s="68"/>
      <c r="L221" s="68"/>
      <c r="M221" s="68"/>
      <c r="O221" s="68"/>
      <c r="P221" s="68"/>
      <c r="Q221" s="68"/>
      <c r="R221" s="68"/>
      <c r="S221" s="68"/>
      <c r="U221" s="68"/>
      <c r="V221" s="72"/>
      <c r="W221" s="72"/>
      <c r="X221" s="72"/>
      <c r="Y221" s="68"/>
      <c r="Z221" s="68"/>
      <c r="AA221" s="72"/>
      <c r="AB221" s="68"/>
      <c r="AC221" s="68"/>
      <c r="AD221" s="72"/>
      <c r="AE221" s="72"/>
      <c r="AF221" s="72"/>
      <c r="AG221" s="72"/>
      <c r="AH221" s="72"/>
      <c r="AI221" s="72"/>
      <c r="AJ221" s="72"/>
      <c r="AK221" s="72"/>
      <c r="AL221" s="72"/>
      <c r="AM221" s="72"/>
      <c r="AN221" s="72"/>
      <c r="AO221" s="72"/>
      <c r="AP221" s="72"/>
      <c r="AQ221" s="72"/>
      <c r="AR221" s="72"/>
      <c r="AS221" s="72"/>
      <c r="AT221" s="72"/>
      <c r="AU221" s="72"/>
      <c r="AV221" s="72"/>
      <c r="AW221" s="72"/>
    </row>
    <row r="222" ht="14.25" customHeight="1">
      <c r="A222" s="65"/>
      <c r="B222" s="65"/>
      <c r="C222" s="66"/>
      <c r="D222" s="67"/>
      <c r="E222" s="68"/>
      <c r="F222" s="68"/>
      <c r="G222" s="68"/>
      <c r="H222" s="68"/>
      <c r="I222" s="68"/>
      <c r="J222" s="68"/>
      <c r="K222" s="68"/>
      <c r="L222" s="68"/>
      <c r="M222" s="68"/>
      <c r="O222" s="68"/>
      <c r="P222" s="68"/>
      <c r="Q222" s="68"/>
      <c r="R222" s="68"/>
      <c r="S222" s="68"/>
      <c r="U222" s="68"/>
      <c r="V222" s="72"/>
      <c r="W222" s="72"/>
      <c r="X222" s="72"/>
      <c r="Y222" s="68"/>
      <c r="Z222" s="68"/>
      <c r="AA222" s="72"/>
      <c r="AB222" s="68"/>
      <c r="AC222" s="68"/>
      <c r="AD222" s="72"/>
      <c r="AE222" s="72"/>
      <c r="AF222" s="72"/>
      <c r="AG222" s="72"/>
      <c r="AH222" s="72"/>
      <c r="AI222" s="72"/>
      <c r="AJ222" s="72"/>
      <c r="AK222" s="72"/>
      <c r="AL222" s="72"/>
      <c r="AM222" s="72"/>
      <c r="AN222" s="72"/>
      <c r="AO222" s="72"/>
      <c r="AP222" s="72"/>
      <c r="AQ222" s="72"/>
      <c r="AR222" s="72"/>
      <c r="AS222" s="72"/>
      <c r="AT222" s="72"/>
      <c r="AU222" s="72"/>
      <c r="AV222" s="72"/>
      <c r="AW222" s="72"/>
    </row>
    <row r="223" ht="14.25" customHeight="1">
      <c r="A223" s="65"/>
      <c r="B223" s="65"/>
      <c r="C223" s="66"/>
      <c r="D223" s="67"/>
      <c r="E223" s="68"/>
      <c r="F223" s="68"/>
      <c r="G223" s="68"/>
      <c r="H223" s="68"/>
      <c r="I223" s="68"/>
      <c r="J223" s="68"/>
      <c r="K223" s="68"/>
      <c r="L223" s="68"/>
      <c r="M223" s="68"/>
      <c r="O223" s="68"/>
      <c r="P223" s="68"/>
      <c r="Q223" s="68"/>
      <c r="R223" s="68"/>
      <c r="S223" s="68"/>
      <c r="U223" s="68"/>
      <c r="V223" s="72"/>
      <c r="W223" s="72"/>
      <c r="X223" s="72"/>
      <c r="Y223" s="68"/>
      <c r="Z223" s="68"/>
      <c r="AA223" s="72"/>
      <c r="AB223" s="68"/>
      <c r="AC223" s="68"/>
      <c r="AD223" s="72"/>
      <c r="AE223" s="72"/>
      <c r="AF223" s="72"/>
      <c r="AG223" s="72"/>
      <c r="AH223" s="72"/>
      <c r="AI223" s="72"/>
      <c r="AJ223" s="72"/>
      <c r="AK223" s="72"/>
      <c r="AL223" s="72"/>
      <c r="AM223" s="72"/>
      <c r="AN223" s="72"/>
      <c r="AO223" s="72"/>
      <c r="AP223" s="72"/>
      <c r="AQ223" s="72"/>
      <c r="AR223" s="72"/>
      <c r="AS223" s="72"/>
      <c r="AT223" s="72"/>
      <c r="AU223" s="72"/>
      <c r="AV223" s="72"/>
      <c r="AW223" s="72"/>
    </row>
    <row r="224" ht="14.25" customHeight="1">
      <c r="A224" s="65"/>
      <c r="B224" s="65"/>
      <c r="C224" s="66"/>
      <c r="D224" s="67"/>
      <c r="E224" s="68"/>
      <c r="F224" s="68"/>
      <c r="G224" s="68"/>
      <c r="H224" s="68"/>
      <c r="I224" s="68"/>
      <c r="J224" s="68"/>
      <c r="K224" s="68"/>
      <c r="L224" s="68"/>
      <c r="M224" s="68"/>
      <c r="O224" s="68"/>
      <c r="P224" s="68"/>
      <c r="Q224" s="68"/>
      <c r="R224" s="68"/>
      <c r="S224" s="68"/>
      <c r="U224" s="68"/>
      <c r="V224" s="72"/>
      <c r="W224" s="72"/>
      <c r="X224" s="72"/>
      <c r="Y224" s="68"/>
      <c r="Z224" s="68"/>
      <c r="AA224" s="72"/>
      <c r="AB224" s="68"/>
      <c r="AC224" s="68"/>
      <c r="AD224" s="72"/>
      <c r="AE224" s="72"/>
      <c r="AF224" s="72"/>
      <c r="AG224" s="72"/>
      <c r="AH224" s="72"/>
      <c r="AI224" s="72"/>
      <c r="AJ224" s="72"/>
      <c r="AK224" s="72"/>
      <c r="AL224" s="72"/>
      <c r="AM224" s="72"/>
      <c r="AN224" s="72"/>
      <c r="AO224" s="72"/>
      <c r="AP224" s="72"/>
      <c r="AQ224" s="72"/>
      <c r="AR224" s="72"/>
      <c r="AS224" s="72"/>
      <c r="AT224" s="72"/>
      <c r="AU224" s="72"/>
      <c r="AV224" s="72"/>
      <c r="AW224" s="72"/>
    </row>
    <row r="225" ht="14.25" customHeight="1">
      <c r="A225" s="65"/>
      <c r="B225" s="65"/>
      <c r="C225" s="66"/>
      <c r="D225" s="67"/>
      <c r="E225" s="68"/>
      <c r="F225" s="68"/>
      <c r="G225" s="68"/>
      <c r="H225" s="68"/>
      <c r="I225" s="68"/>
      <c r="J225" s="68"/>
      <c r="K225" s="68"/>
      <c r="L225" s="68"/>
      <c r="M225" s="68"/>
      <c r="O225" s="68"/>
      <c r="P225" s="68"/>
      <c r="Q225" s="68"/>
      <c r="R225" s="68"/>
      <c r="S225" s="68"/>
      <c r="U225" s="68"/>
      <c r="V225" s="72"/>
      <c r="W225" s="72"/>
      <c r="X225" s="72"/>
      <c r="Y225" s="68"/>
      <c r="Z225" s="68"/>
      <c r="AA225" s="72"/>
      <c r="AB225" s="68"/>
      <c r="AC225" s="68"/>
      <c r="AD225" s="72"/>
      <c r="AE225" s="72"/>
      <c r="AF225" s="72"/>
      <c r="AG225" s="72"/>
      <c r="AH225" s="72"/>
      <c r="AI225" s="72"/>
      <c r="AJ225" s="72"/>
      <c r="AK225" s="72"/>
      <c r="AL225" s="72"/>
      <c r="AM225" s="72"/>
      <c r="AN225" s="72"/>
      <c r="AO225" s="72"/>
      <c r="AP225" s="72"/>
      <c r="AQ225" s="72"/>
      <c r="AR225" s="72"/>
      <c r="AS225" s="72"/>
      <c r="AT225" s="72"/>
      <c r="AU225" s="72"/>
      <c r="AV225" s="72"/>
      <c r="AW225" s="72"/>
    </row>
    <row r="226" ht="14.25" customHeight="1">
      <c r="A226" s="65"/>
      <c r="B226" s="65"/>
      <c r="C226" s="66"/>
      <c r="D226" s="67"/>
      <c r="E226" s="68"/>
      <c r="F226" s="68"/>
      <c r="G226" s="68"/>
      <c r="H226" s="68"/>
      <c r="I226" s="68"/>
      <c r="J226" s="68"/>
      <c r="K226" s="68"/>
      <c r="L226" s="68"/>
      <c r="M226" s="68"/>
      <c r="O226" s="68"/>
      <c r="P226" s="68"/>
      <c r="Q226" s="68"/>
      <c r="R226" s="68"/>
      <c r="S226" s="68"/>
      <c r="U226" s="68"/>
      <c r="V226" s="72"/>
      <c r="W226" s="72"/>
      <c r="X226" s="72"/>
      <c r="Y226" s="68"/>
      <c r="Z226" s="68"/>
      <c r="AA226" s="72"/>
      <c r="AB226" s="68"/>
      <c r="AC226" s="68"/>
      <c r="AD226" s="72"/>
      <c r="AE226" s="72"/>
      <c r="AF226" s="72"/>
      <c r="AG226" s="72"/>
      <c r="AH226" s="72"/>
      <c r="AI226" s="72"/>
      <c r="AJ226" s="72"/>
      <c r="AK226" s="72"/>
      <c r="AL226" s="72"/>
      <c r="AM226" s="72"/>
      <c r="AN226" s="72"/>
      <c r="AO226" s="72"/>
      <c r="AP226" s="72"/>
      <c r="AQ226" s="72"/>
      <c r="AR226" s="72"/>
      <c r="AS226" s="72"/>
      <c r="AT226" s="72"/>
      <c r="AU226" s="72"/>
      <c r="AV226" s="72"/>
      <c r="AW226" s="72"/>
    </row>
    <row r="227" ht="14.25" customHeight="1">
      <c r="A227" s="65"/>
      <c r="B227" s="65"/>
      <c r="C227" s="66"/>
      <c r="D227" s="67"/>
      <c r="E227" s="68"/>
      <c r="F227" s="68"/>
      <c r="G227" s="68"/>
      <c r="H227" s="68"/>
      <c r="I227" s="68"/>
      <c r="J227" s="68"/>
      <c r="K227" s="68"/>
      <c r="L227" s="68"/>
      <c r="M227" s="68"/>
      <c r="O227" s="68"/>
      <c r="P227" s="68"/>
      <c r="Q227" s="68"/>
      <c r="R227" s="68"/>
      <c r="S227" s="68"/>
      <c r="U227" s="68"/>
      <c r="V227" s="72"/>
      <c r="W227" s="72"/>
      <c r="X227" s="72"/>
      <c r="Y227" s="68"/>
      <c r="Z227" s="68"/>
      <c r="AA227" s="72"/>
      <c r="AB227" s="68"/>
      <c r="AC227" s="68"/>
      <c r="AD227" s="72"/>
      <c r="AE227" s="72"/>
      <c r="AF227" s="72"/>
      <c r="AG227" s="72"/>
      <c r="AH227" s="72"/>
      <c r="AI227" s="72"/>
      <c r="AJ227" s="72"/>
      <c r="AK227" s="72"/>
      <c r="AL227" s="72"/>
      <c r="AM227" s="72"/>
      <c r="AN227" s="72"/>
      <c r="AO227" s="72"/>
      <c r="AP227" s="72"/>
      <c r="AQ227" s="72"/>
      <c r="AR227" s="72"/>
      <c r="AS227" s="72"/>
      <c r="AT227" s="72"/>
      <c r="AU227" s="72"/>
      <c r="AV227" s="72"/>
      <c r="AW227" s="72"/>
    </row>
    <row r="228" ht="14.25" customHeight="1">
      <c r="A228" s="65"/>
      <c r="B228" s="65"/>
      <c r="C228" s="66"/>
      <c r="D228" s="67"/>
      <c r="E228" s="68"/>
      <c r="F228" s="68"/>
      <c r="G228" s="68"/>
      <c r="H228" s="68"/>
      <c r="I228" s="68"/>
      <c r="J228" s="68"/>
      <c r="K228" s="68"/>
      <c r="L228" s="68"/>
      <c r="M228" s="68"/>
      <c r="O228" s="68"/>
      <c r="P228" s="68"/>
      <c r="Q228" s="68"/>
      <c r="R228" s="68"/>
      <c r="S228" s="68"/>
      <c r="U228" s="68"/>
      <c r="V228" s="72"/>
      <c r="W228" s="72"/>
      <c r="X228" s="72"/>
      <c r="Y228" s="68"/>
      <c r="Z228" s="68"/>
      <c r="AA228" s="72"/>
      <c r="AB228" s="68"/>
      <c r="AC228" s="68"/>
      <c r="AD228" s="72"/>
      <c r="AE228" s="72"/>
      <c r="AF228" s="72"/>
      <c r="AG228" s="72"/>
      <c r="AH228" s="72"/>
      <c r="AI228" s="72"/>
      <c r="AJ228" s="72"/>
      <c r="AK228" s="72"/>
      <c r="AL228" s="72"/>
      <c r="AM228" s="72"/>
      <c r="AN228" s="72"/>
      <c r="AO228" s="72"/>
      <c r="AP228" s="72"/>
      <c r="AQ228" s="72"/>
      <c r="AR228" s="72"/>
      <c r="AS228" s="72"/>
      <c r="AT228" s="72"/>
      <c r="AU228" s="72"/>
      <c r="AV228" s="72"/>
      <c r="AW228" s="72"/>
    </row>
    <row r="229" ht="14.25" customHeight="1">
      <c r="A229" s="65"/>
      <c r="B229" s="65"/>
      <c r="C229" s="66"/>
      <c r="D229" s="67"/>
      <c r="E229" s="68"/>
      <c r="F229" s="68"/>
      <c r="G229" s="68"/>
      <c r="H229" s="68"/>
      <c r="I229" s="68"/>
      <c r="J229" s="68"/>
      <c r="K229" s="68"/>
      <c r="L229" s="68"/>
      <c r="M229" s="68"/>
      <c r="O229" s="68"/>
      <c r="P229" s="68"/>
      <c r="Q229" s="68"/>
      <c r="R229" s="68"/>
      <c r="S229" s="68"/>
      <c r="U229" s="68"/>
      <c r="V229" s="72"/>
      <c r="W229" s="72"/>
      <c r="X229" s="72"/>
      <c r="Y229" s="68"/>
      <c r="Z229" s="68"/>
      <c r="AA229" s="72"/>
      <c r="AB229" s="68"/>
      <c r="AC229" s="68"/>
      <c r="AD229" s="72"/>
      <c r="AE229" s="72"/>
      <c r="AF229" s="72"/>
      <c r="AG229" s="72"/>
      <c r="AH229" s="72"/>
      <c r="AI229" s="72"/>
      <c r="AJ229" s="72"/>
      <c r="AK229" s="72"/>
      <c r="AL229" s="72"/>
      <c r="AM229" s="72"/>
      <c r="AN229" s="72"/>
      <c r="AO229" s="72"/>
      <c r="AP229" s="72"/>
      <c r="AQ229" s="72"/>
      <c r="AR229" s="72"/>
      <c r="AS229" s="72"/>
      <c r="AT229" s="72"/>
      <c r="AU229" s="72"/>
      <c r="AV229" s="72"/>
      <c r="AW229" s="72"/>
    </row>
    <row r="230" ht="14.25" customHeight="1">
      <c r="A230" s="65"/>
      <c r="B230" s="65"/>
      <c r="C230" s="66"/>
      <c r="D230" s="67"/>
      <c r="E230" s="68"/>
      <c r="F230" s="68"/>
      <c r="G230" s="68"/>
      <c r="H230" s="68"/>
      <c r="I230" s="68"/>
      <c r="J230" s="68"/>
      <c r="K230" s="68"/>
      <c r="L230" s="68"/>
      <c r="M230" s="68"/>
      <c r="O230" s="68"/>
      <c r="P230" s="68"/>
      <c r="Q230" s="68"/>
      <c r="R230" s="68"/>
      <c r="S230" s="68"/>
      <c r="U230" s="68"/>
      <c r="V230" s="72"/>
      <c r="W230" s="72"/>
      <c r="X230" s="72"/>
      <c r="Y230" s="68"/>
      <c r="Z230" s="68"/>
      <c r="AA230" s="72"/>
      <c r="AB230" s="68"/>
      <c r="AC230" s="68"/>
      <c r="AD230" s="72"/>
      <c r="AE230" s="72"/>
      <c r="AF230" s="72"/>
      <c r="AG230" s="72"/>
      <c r="AH230" s="72"/>
      <c r="AI230" s="72"/>
      <c r="AJ230" s="72"/>
      <c r="AK230" s="72"/>
      <c r="AL230" s="72"/>
      <c r="AM230" s="72"/>
      <c r="AN230" s="72"/>
      <c r="AO230" s="72"/>
      <c r="AP230" s="72"/>
      <c r="AQ230" s="72"/>
      <c r="AR230" s="72"/>
      <c r="AS230" s="72"/>
      <c r="AT230" s="72"/>
      <c r="AU230" s="72"/>
      <c r="AV230" s="72"/>
      <c r="AW230" s="72"/>
    </row>
    <row r="231" ht="14.25" customHeight="1">
      <c r="A231" s="65"/>
      <c r="B231" s="65"/>
      <c r="C231" s="66"/>
      <c r="D231" s="67"/>
      <c r="E231" s="68"/>
      <c r="F231" s="68"/>
      <c r="G231" s="68"/>
      <c r="H231" s="68"/>
      <c r="I231" s="68"/>
      <c r="J231" s="68"/>
      <c r="K231" s="68"/>
      <c r="L231" s="68"/>
      <c r="M231" s="68"/>
      <c r="O231" s="68"/>
      <c r="P231" s="68"/>
      <c r="Q231" s="68"/>
      <c r="R231" s="68"/>
      <c r="S231" s="68"/>
      <c r="U231" s="68"/>
      <c r="V231" s="72"/>
      <c r="W231" s="72"/>
      <c r="X231" s="72"/>
      <c r="Y231" s="68"/>
      <c r="Z231" s="68"/>
      <c r="AA231" s="72"/>
      <c r="AB231" s="68"/>
      <c r="AC231" s="68"/>
      <c r="AD231" s="72"/>
      <c r="AE231" s="72"/>
      <c r="AF231" s="72"/>
      <c r="AG231" s="72"/>
      <c r="AH231" s="72"/>
      <c r="AI231" s="72"/>
      <c r="AJ231" s="72"/>
      <c r="AK231" s="72"/>
      <c r="AL231" s="72"/>
      <c r="AM231" s="72"/>
      <c r="AN231" s="72"/>
      <c r="AO231" s="72"/>
      <c r="AP231" s="72"/>
      <c r="AQ231" s="72"/>
      <c r="AR231" s="72"/>
      <c r="AS231" s="72"/>
      <c r="AT231" s="72"/>
      <c r="AU231" s="72"/>
      <c r="AV231" s="72"/>
      <c r="AW231" s="72"/>
    </row>
    <row r="232" ht="14.25" customHeight="1">
      <c r="A232" s="65"/>
      <c r="B232" s="65"/>
      <c r="C232" s="66"/>
      <c r="D232" s="67"/>
      <c r="E232" s="68"/>
      <c r="F232" s="68"/>
      <c r="G232" s="68"/>
      <c r="H232" s="68"/>
      <c r="I232" s="68"/>
      <c r="J232" s="68"/>
      <c r="K232" s="68"/>
      <c r="L232" s="68"/>
      <c r="M232" s="68"/>
      <c r="O232" s="68"/>
      <c r="P232" s="68"/>
      <c r="Q232" s="68"/>
      <c r="R232" s="68"/>
      <c r="S232" s="68"/>
      <c r="U232" s="68"/>
      <c r="V232" s="72"/>
      <c r="W232" s="72"/>
      <c r="X232" s="72"/>
      <c r="Y232" s="68"/>
      <c r="Z232" s="68"/>
      <c r="AA232" s="72"/>
      <c r="AB232" s="68"/>
      <c r="AC232" s="68"/>
      <c r="AD232" s="72"/>
      <c r="AE232" s="72"/>
      <c r="AF232" s="72"/>
      <c r="AG232" s="72"/>
      <c r="AH232" s="72"/>
      <c r="AI232" s="72"/>
      <c r="AJ232" s="72"/>
      <c r="AK232" s="72"/>
      <c r="AL232" s="72"/>
      <c r="AM232" s="72"/>
      <c r="AN232" s="72"/>
      <c r="AO232" s="72"/>
      <c r="AP232" s="72"/>
      <c r="AQ232" s="72"/>
      <c r="AR232" s="72"/>
      <c r="AS232" s="72"/>
      <c r="AT232" s="72"/>
      <c r="AU232" s="72"/>
      <c r="AV232" s="72"/>
      <c r="AW232" s="72"/>
    </row>
    <row r="233" ht="14.25" customHeight="1">
      <c r="A233" s="65"/>
      <c r="B233" s="65"/>
      <c r="C233" s="66"/>
      <c r="D233" s="67"/>
      <c r="E233" s="68"/>
      <c r="F233" s="68"/>
      <c r="G233" s="68"/>
      <c r="H233" s="68"/>
      <c r="I233" s="68"/>
      <c r="J233" s="68"/>
      <c r="K233" s="68"/>
      <c r="L233" s="68"/>
      <c r="M233" s="68"/>
      <c r="O233" s="68"/>
      <c r="P233" s="68"/>
      <c r="Q233" s="68"/>
      <c r="R233" s="68"/>
      <c r="S233" s="68"/>
      <c r="U233" s="68"/>
      <c r="V233" s="72"/>
      <c r="W233" s="72"/>
      <c r="X233" s="72"/>
      <c r="Y233" s="68"/>
      <c r="Z233" s="68"/>
      <c r="AA233" s="72"/>
      <c r="AB233" s="68"/>
      <c r="AC233" s="68"/>
      <c r="AD233" s="72"/>
      <c r="AE233" s="72"/>
      <c r="AF233" s="72"/>
      <c r="AG233" s="72"/>
      <c r="AH233" s="72"/>
      <c r="AI233" s="72"/>
      <c r="AJ233" s="72"/>
      <c r="AK233" s="72"/>
      <c r="AL233" s="72"/>
      <c r="AM233" s="72"/>
      <c r="AN233" s="72"/>
      <c r="AO233" s="72"/>
      <c r="AP233" s="72"/>
      <c r="AQ233" s="72"/>
      <c r="AR233" s="72"/>
      <c r="AS233" s="72"/>
      <c r="AT233" s="72"/>
      <c r="AU233" s="72"/>
      <c r="AV233" s="72"/>
      <c r="AW233" s="72"/>
    </row>
    <row r="234" ht="14.25" customHeight="1">
      <c r="A234" s="65"/>
      <c r="B234" s="65"/>
      <c r="C234" s="66"/>
      <c r="D234" s="67"/>
      <c r="E234" s="68"/>
      <c r="F234" s="68"/>
      <c r="G234" s="68"/>
      <c r="H234" s="68"/>
      <c r="I234" s="68"/>
      <c r="J234" s="68"/>
      <c r="K234" s="68"/>
      <c r="L234" s="68"/>
      <c r="M234" s="68"/>
      <c r="O234" s="68"/>
      <c r="P234" s="68"/>
      <c r="Q234" s="68"/>
      <c r="R234" s="68"/>
      <c r="S234" s="68"/>
      <c r="U234" s="68"/>
      <c r="V234" s="72"/>
      <c r="W234" s="72"/>
      <c r="X234" s="72"/>
      <c r="Y234" s="68"/>
      <c r="Z234" s="68"/>
      <c r="AA234" s="72"/>
      <c r="AB234" s="68"/>
      <c r="AC234" s="68"/>
      <c r="AD234" s="72"/>
      <c r="AE234" s="72"/>
      <c r="AF234" s="72"/>
      <c r="AG234" s="72"/>
      <c r="AH234" s="72"/>
      <c r="AI234" s="72"/>
      <c r="AJ234" s="72"/>
      <c r="AK234" s="72"/>
      <c r="AL234" s="72"/>
      <c r="AM234" s="72"/>
      <c r="AN234" s="72"/>
      <c r="AO234" s="72"/>
      <c r="AP234" s="72"/>
      <c r="AQ234" s="72"/>
      <c r="AR234" s="72"/>
      <c r="AS234" s="72"/>
      <c r="AT234" s="72"/>
      <c r="AU234" s="72"/>
      <c r="AV234" s="72"/>
      <c r="AW234" s="72"/>
    </row>
    <row r="235" ht="14.25" customHeight="1">
      <c r="A235" s="65"/>
      <c r="B235" s="65"/>
      <c r="C235" s="66"/>
      <c r="D235" s="67"/>
      <c r="E235" s="68"/>
      <c r="F235" s="68"/>
      <c r="G235" s="68"/>
      <c r="H235" s="68"/>
      <c r="I235" s="68"/>
      <c r="J235" s="68"/>
      <c r="K235" s="68"/>
      <c r="L235" s="68"/>
      <c r="M235" s="68"/>
      <c r="O235" s="68"/>
      <c r="P235" s="68"/>
      <c r="Q235" s="68"/>
      <c r="R235" s="68"/>
      <c r="S235" s="68"/>
      <c r="U235" s="68"/>
      <c r="V235" s="72"/>
      <c r="W235" s="72"/>
      <c r="X235" s="72"/>
      <c r="Y235" s="68"/>
      <c r="Z235" s="68"/>
      <c r="AA235" s="72"/>
      <c r="AB235" s="68"/>
      <c r="AC235" s="68"/>
      <c r="AD235" s="72"/>
      <c r="AE235" s="72"/>
      <c r="AF235" s="72"/>
      <c r="AG235" s="72"/>
      <c r="AH235" s="72"/>
      <c r="AI235" s="72"/>
      <c r="AJ235" s="72"/>
      <c r="AK235" s="72"/>
      <c r="AL235" s="72"/>
      <c r="AM235" s="72"/>
      <c r="AN235" s="72"/>
      <c r="AO235" s="72"/>
      <c r="AP235" s="72"/>
      <c r="AQ235" s="72"/>
      <c r="AR235" s="72"/>
      <c r="AS235" s="72"/>
      <c r="AT235" s="72"/>
      <c r="AU235" s="72"/>
      <c r="AV235" s="72"/>
      <c r="AW235" s="72"/>
    </row>
    <row r="236" ht="14.25" customHeight="1">
      <c r="A236" s="65"/>
      <c r="B236" s="65"/>
      <c r="C236" s="66"/>
      <c r="D236" s="67"/>
      <c r="E236" s="68"/>
      <c r="F236" s="68"/>
      <c r="G236" s="68"/>
      <c r="H236" s="68"/>
      <c r="I236" s="68"/>
      <c r="J236" s="68"/>
      <c r="K236" s="68"/>
      <c r="L236" s="68"/>
      <c r="M236" s="68"/>
      <c r="O236" s="68"/>
      <c r="P236" s="68"/>
      <c r="Q236" s="68"/>
      <c r="R236" s="68"/>
      <c r="S236" s="68"/>
      <c r="U236" s="68"/>
      <c r="V236" s="72"/>
      <c r="W236" s="72"/>
      <c r="X236" s="72"/>
      <c r="Y236" s="68"/>
      <c r="Z236" s="68"/>
      <c r="AA236" s="72"/>
      <c r="AB236" s="68"/>
      <c r="AC236" s="68"/>
      <c r="AD236" s="72"/>
      <c r="AE236" s="72"/>
      <c r="AF236" s="72"/>
      <c r="AG236" s="72"/>
      <c r="AH236" s="72"/>
      <c r="AI236" s="72"/>
      <c r="AJ236" s="72"/>
      <c r="AK236" s="72"/>
      <c r="AL236" s="72"/>
      <c r="AM236" s="72"/>
      <c r="AN236" s="72"/>
      <c r="AO236" s="72"/>
      <c r="AP236" s="72"/>
      <c r="AQ236" s="72"/>
      <c r="AR236" s="72"/>
      <c r="AS236" s="72"/>
      <c r="AT236" s="72"/>
      <c r="AU236" s="72"/>
      <c r="AV236" s="72"/>
      <c r="AW236" s="72"/>
    </row>
    <row r="237" ht="14.25" customHeight="1">
      <c r="A237" s="65"/>
      <c r="B237" s="65"/>
      <c r="C237" s="66"/>
      <c r="D237" s="67"/>
      <c r="E237" s="68"/>
      <c r="F237" s="68"/>
      <c r="G237" s="68"/>
      <c r="H237" s="68"/>
      <c r="I237" s="68"/>
      <c r="J237" s="68"/>
      <c r="K237" s="68"/>
      <c r="L237" s="68"/>
      <c r="M237" s="68"/>
      <c r="O237" s="68"/>
      <c r="P237" s="68"/>
      <c r="Q237" s="68"/>
      <c r="R237" s="68"/>
      <c r="S237" s="68"/>
      <c r="U237" s="68"/>
      <c r="V237" s="72"/>
      <c r="W237" s="72"/>
      <c r="X237" s="72"/>
      <c r="Y237" s="68"/>
      <c r="Z237" s="68"/>
      <c r="AA237" s="72"/>
      <c r="AB237" s="68"/>
      <c r="AC237" s="68"/>
      <c r="AD237" s="72"/>
      <c r="AE237" s="72"/>
      <c r="AF237" s="72"/>
      <c r="AG237" s="72"/>
      <c r="AH237" s="72"/>
      <c r="AI237" s="72"/>
      <c r="AJ237" s="72"/>
      <c r="AK237" s="72"/>
      <c r="AL237" s="72"/>
      <c r="AM237" s="72"/>
      <c r="AN237" s="72"/>
      <c r="AO237" s="72"/>
      <c r="AP237" s="72"/>
      <c r="AQ237" s="72"/>
      <c r="AR237" s="72"/>
      <c r="AS237" s="72"/>
      <c r="AT237" s="72"/>
      <c r="AU237" s="72"/>
      <c r="AV237" s="72"/>
      <c r="AW237" s="72"/>
    </row>
    <row r="238" ht="14.25" customHeight="1">
      <c r="A238" s="65"/>
      <c r="B238" s="65"/>
      <c r="C238" s="66"/>
      <c r="D238" s="67"/>
      <c r="E238" s="68"/>
      <c r="F238" s="68"/>
      <c r="G238" s="68"/>
      <c r="H238" s="68"/>
      <c r="I238" s="68"/>
      <c r="J238" s="68"/>
      <c r="K238" s="68"/>
      <c r="L238" s="68"/>
      <c r="M238" s="68"/>
      <c r="O238" s="68"/>
      <c r="P238" s="68"/>
      <c r="Q238" s="68"/>
      <c r="R238" s="68"/>
      <c r="S238" s="68"/>
      <c r="U238" s="68"/>
      <c r="V238" s="72"/>
      <c r="W238" s="72"/>
      <c r="X238" s="72"/>
      <c r="Y238" s="68"/>
      <c r="Z238" s="68"/>
      <c r="AA238" s="72"/>
      <c r="AB238" s="68"/>
      <c r="AC238" s="68"/>
      <c r="AD238" s="72"/>
      <c r="AE238" s="72"/>
      <c r="AF238" s="72"/>
      <c r="AG238" s="72"/>
      <c r="AH238" s="72"/>
      <c r="AI238" s="72"/>
      <c r="AJ238" s="72"/>
      <c r="AK238" s="72"/>
      <c r="AL238" s="72"/>
      <c r="AM238" s="72"/>
      <c r="AN238" s="72"/>
      <c r="AO238" s="72"/>
      <c r="AP238" s="72"/>
      <c r="AQ238" s="72"/>
      <c r="AR238" s="72"/>
      <c r="AS238" s="72"/>
      <c r="AT238" s="72"/>
      <c r="AU238" s="72"/>
      <c r="AV238" s="72"/>
      <c r="AW238" s="72"/>
    </row>
    <row r="239" ht="14.25" customHeight="1">
      <c r="A239" s="65"/>
      <c r="B239" s="65"/>
      <c r="C239" s="66"/>
      <c r="D239" s="67"/>
      <c r="E239" s="68"/>
      <c r="F239" s="68"/>
      <c r="G239" s="68"/>
      <c r="H239" s="68"/>
      <c r="I239" s="68"/>
      <c r="J239" s="68"/>
      <c r="K239" s="68"/>
      <c r="L239" s="68"/>
      <c r="M239" s="68"/>
      <c r="O239" s="68"/>
      <c r="P239" s="68"/>
      <c r="Q239" s="68"/>
      <c r="R239" s="68"/>
      <c r="S239" s="68"/>
      <c r="U239" s="68"/>
      <c r="V239" s="72"/>
      <c r="W239" s="72"/>
      <c r="X239" s="72"/>
      <c r="Y239" s="68"/>
      <c r="Z239" s="68"/>
      <c r="AA239" s="72"/>
      <c r="AB239" s="68"/>
      <c r="AC239" s="68"/>
      <c r="AD239" s="72"/>
      <c r="AE239" s="72"/>
      <c r="AF239" s="72"/>
      <c r="AG239" s="72"/>
      <c r="AH239" s="72"/>
      <c r="AI239" s="72"/>
      <c r="AJ239" s="72"/>
      <c r="AK239" s="72"/>
      <c r="AL239" s="72"/>
      <c r="AM239" s="72"/>
      <c r="AN239" s="72"/>
      <c r="AO239" s="72"/>
      <c r="AP239" s="72"/>
      <c r="AQ239" s="72"/>
      <c r="AR239" s="72"/>
      <c r="AS239" s="72"/>
      <c r="AT239" s="72"/>
      <c r="AU239" s="72"/>
      <c r="AV239" s="72"/>
      <c r="AW239" s="72"/>
    </row>
    <row r="240" ht="14.25" customHeight="1">
      <c r="A240" s="65"/>
      <c r="B240" s="65"/>
      <c r="C240" s="66"/>
      <c r="D240" s="67"/>
      <c r="E240" s="68"/>
      <c r="F240" s="68"/>
      <c r="G240" s="68"/>
      <c r="H240" s="68"/>
      <c r="I240" s="68"/>
      <c r="J240" s="68"/>
      <c r="K240" s="68"/>
      <c r="L240" s="68"/>
      <c r="M240" s="68"/>
      <c r="O240" s="68"/>
      <c r="P240" s="68"/>
      <c r="Q240" s="68"/>
      <c r="R240" s="68"/>
      <c r="S240" s="68"/>
      <c r="U240" s="68"/>
      <c r="V240" s="72"/>
      <c r="W240" s="72"/>
      <c r="X240" s="72"/>
      <c r="Y240" s="68"/>
      <c r="Z240" s="68"/>
      <c r="AA240" s="72"/>
      <c r="AB240" s="68"/>
      <c r="AC240" s="68"/>
      <c r="AD240" s="72"/>
      <c r="AE240" s="72"/>
      <c r="AF240" s="72"/>
      <c r="AG240" s="72"/>
      <c r="AH240" s="72"/>
      <c r="AI240" s="72"/>
      <c r="AJ240" s="72"/>
      <c r="AK240" s="72"/>
      <c r="AL240" s="72"/>
      <c r="AM240" s="72"/>
      <c r="AN240" s="72"/>
      <c r="AO240" s="72"/>
      <c r="AP240" s="72"/>
      <c r="AQ240" s="72"/>
      <c r="AR240" s="72"/>
      <c r="AS240" s="72"/>
      <c r="AT240" s="72"/>
      <c r="AU240" s="72"/>
      <c r="AV240" s="72"/>
      <c r="AW240" s="72"/>
    </row>
    <row r="241" ht="14.25" customHeight="1">
      <c r="A241" s="65"/>
      <c r="B241" s="65"/>
      <c r="C241" s="66"/>
      <c r="D241" s="67"/>
      <c r="E241" s="68"/>
      <c r="F241" s="68"/>
      <c r="G241" s="68"/>
      <c r="H241" s="68"/>
      <c r="I241" s="68"/>
      <c r="J241" s="68"/>
      <c r="K241" s="68"/>
      <c r="L241" s="68"/>
      <c r="M241" s="68"/>
      <c r="O241" s="68"/>
      <c r="P241" s="68"/>
      <c r="Q241" s="68"/>
      <c r="R241" s="68"/>
      <c r="S241" s="68"/>
      <c r="U241" s="68"/>
      <c r="V241" s="72"/>
      <c r="W241" s="72"/>
      <c r="X241" s="72"/>
      <c r="Y241" s="68"/>
      <c r="Z241" s="68"/>
      <c r="AA241" s="72"/>
      <c r="AB241" s="68"/>
      <c r="AC241" s="68"/>
      <c r="AD241" s="72"/>
      <c r="AE241" s="72"/>
      <c r="AF241" s="72"/>
      <c r="AG241" s="72"/>
      <c r="AH241" s="72"/>
      <c r="AI241" s="72"/>
      <c r="AJ241" s="72"/>
      <c r="AK241" s="72"/>
      <c r="AL241" s="72"/>
      <c r="AM241" s="72"/>
      <c r="AN241" s="72"/>
      <c r="AO241" s="72"/>
      <c r="AP241" s="72"/>
      <c r="AQ241" s="72"/>
      <c r="AR241" s="72"/>
      <c r="AS241" s="72"/>
      <c r="AT241" s="72"/>
      <c r="AU241" s="72"/>
      <c r="AV241" s="72"/>
      <c r="AW241" s="72"/>
    </row>
    <row r="242" ht="14.25" customHeight="1">
      <c r="A242" s="65"/>
      <c r="B242" s="65"/>
      <c r="C242" s="66"/>
      <c r="D242" s="67"/>
      <c r="E242" s="68"/>
      <c r="F242" s="68"/>
      <c r="G242" s="68"/>
      <c r="H242" s="68"/>
      <c r="I242" s="68"/>
      <c r="J242" s="68"/>
      <c r="K242" s="68"/>
      <c r="L242" s="68"/>
      <c r="M242" s="68"/>
      <c r="O242" s="68"/>
      <c r="P242" s="68"/>
      <c r="Q242" s="68"/>
      <c r="R242" s="68"/>
      <c r="S242" s="68"/>
      <c r="U242" s="68"/>
      <c r="V242" s="72"/>
      <c r="W242" s="72"/>
      <c r="X242" s="72"/>
      <c r="Y242" s="68"/>
      <c r="Z242" s="68"/>
      <c r="AA242" s="72"/>
      <c r="AB242" s="68"/>
      <c r="AC242" s="68"/>
      <c r="AD242" s="72"/>
      <c r="AE242" s="72"/>
      <c r="AF242" s="72"/>
      <c r="AG242" s="72"/>
      <c r="AH242" s="72"/>
      <c r="AI242" s="72"/>
      <c r="AJ242" s="72"/>
      <c r="AK242" s="72"/>
      <c r="AL242" s="72"/>
      <c r="AM242" s="72"/>
      <c r="AN242" s="72"/>
      <c r="AO242" s="72"/>
      <c r="AP242" s="72"/>
      <c r="AQ242" s="72"/>
      <c r="AR242" s="72"/>
      <c r="AS242" s="72"/>
      <c r="AT242" s="72"/>
      <c r="AU242" s="72"/>
      <c r="AV242" s="72"/>
      <c r="AW242" s="72"/>
    </row>
    <row r="243" ht="14.25" customHeight="1">
      <c r="A243" s="65"/>
      <c r="B243" s="65"/>
      <c r="C243" s="66"/>
      <c r="D243" s="67"/>
      <c r="E243" s="68"/>
      <c r="F243" s="68"/>
      <c r="G243" s="68"/>
      <c r="H243" s="68"/>
      <c r="I243" s="68"/>
      <c r="J243" s="68"/>
      <c r="K243" s="68"/>
      <c r="L243" s="68"/>
      <c r="M243" s="68"/>
      <c r="O243" s="68"/>
      <c r="P243" s="68"/>
      <c r="Q243" s="68"/>
      <c r="R243" s="68"/>
      <c r="S243" s="68"/>
      <c r="U243" s="68"/>
      <c r="V243" s="72"/>
      <c r="W243" s="72"/>
      <c r="X243" s="72"/>
      <c r="Y243" s="68"/>
      <c r="Z243" s="68"/>
      <c r="AA243" s="72"/>
      <c r="AB243" s="68"/>
      <c r="AC243" s="68"/>
      <c r="AD243" s="72"/>
      <c r="AE243" s="72"/>
      <c r="AF243" s="72"/>
      <c r="AG243" s="72"/>
      <c r="AH243" s="72"/>
      <c r="AI243" s="72"/>
      <c r="AJ243" s="72"/>
      <c r="AK243" s="72"/>
      <c r="AL243" s="72"/>
      <c r="AM243" s="72"/>
      <c r="AN243" s="72"/>
      <c r="AO243" s="72"/>
      <c r="AP243" s="72"/>
      <c r="AQ243" s="72"/>
      <c r="AR243" s="72"/>
      <c r="AS243" s="72"/>
      <c r="AT243" s="72"/>
      <c r="AU243" s="72"/>
      <c r="AV243" s="72"/>
      <c r="AW243" s="72"/>
    </row>
    <row r="244" ht="14.25" customHeight="1">
      <c r="A244" s="65"/>
      <c r="B244" s="65"/>
      <c r="C244" s="66"/>
      <c r="D244" s="67"/>
      <c r="E244" s="68"/>
      <c r="F244" s="68"/>
      <c r="G244" s="68"/>
      <c r="H244" s="68"/>
      <c r="I244" s="68"/>
      <c r="J244" s="68"/>
      <c r="K244" s="68"/>
      <c r="L244" s="68"/>
      <c r="M244" s="68"/>
      <c r="O244" s="68"/>
      <c r="P244" s="68"/>
      <c r="Q244" s="68"/>
      <c r="R244" s="68"/>
      <c r="S244" s="68"/>
      <c r="U244" s="68"/>
      <c r="V244" s="72"/>
      <c r="W244" s="72"/>
      <c r="X244" s="72"/>
      <c r="Y244" s="68"/>
      <c r="Z244" s="68"/>
      <c r="AA244" s="72"/>
      <c r="AB244" s="68"/>
      <c r="AC244" s="68"/>
      <c r="AD244" s="72"/>
      <c r="AE244" s="72"/>
      <c r="AF244" s="72"/>
      <c r="AG244" s="72"/>
      <c r="AH244" s="72"/>
      <c r="AI244" s="72"/>
      <c r="AJ244" s="72"/>
      <c r="AK244" s="72"/>
      <c r="AL244" s="72"/>
      <c r="AM244" s="72"/>
      <c r="AN244" s="72"/>
      <c r="AO244" s="72"/>
      <c r="AP244" s="72"/>
      <c r="AQ244" s="72"/>
      <c r="AR244" s="72"/>
      <c r="AS244" s="72"/>
      <c r="AT244" s="72"/>
      <c r="AU244" s="72"/>
      <c r="AV244" s="72"/>
      <c r="AW244" s="72"/>
    </row>
    <row r="245" ht="14.25" customHeight="1">
      <c r="A245" s="65"/>
      <c r="B245" s="65"/>
      <c r="C245" s="66"/>
      <c r="D245" s="67"/>
      <c r="E245" s="68"/>
      <c r="F245" s="68"/>
      <c r="G245" s="68"/>
      <c r="H245" s="68"/>
      <c r="I245" s="68"/>
      <c r="J245" s="68"/>
      <c r="K245" s="68"/>
      <c r="L245" s="68"/>
      <c r="M245" s="68"/>
      <c r="O245" s="68"/>
      <c r="P245" s="68"/>
      <c r="Q245" s="68"/>
      <c r="R245" s="68"/>
      <c r="S245" s="68"/>
      <c r="U245" s="68"/>
      <c r="V245" s="72"/>
      <c r="W245" s="72"/>
      <c r="X245" s="72"/>
      <c r="Y245" s="68"/>
      <c r="Z245" s="68"/>
      <c r="AA245" s="72"/>
      <c r="AB245" s="68"/>
      <c r="AC245" s="68"/>
      <c r="AD245" s="72"/>
      <c r="AE245" s="72"/>
      <c r="AF245" s="72"/>
      <c r="AG245" s="72"/>
      <c r="AH245" s="72"/>
      <c r="AI245" s="72"/>
      <c r="AJ245" s="72"/>
      <c r="AK245" s="72"/>
      <c r="AL245" s="72"/>
      <c r="AM245" s="72"/>
      <c r="AN245" s="72"/>
      <c r="AO245" s="72"/>
      <c r="AP245" s="72"/>
      <c r="AQ245" s="72"/>
      <c r="AR245" s="72"/>
      <c r="AS245" s="72"/>
      <c r="AT245" s="72"/>
      <c r="AU245" s="72"/>
      <c r="AV245" s="72"/>
      <c r="AW245" s="72"/>
    </row>
    <row r="246" ht="14.25" customHeight="1">
      <c r="A246" s="65"/>
      <c r="B246" s="65"/>
      <c r="C246" s="66"/>
      <c r="D246" s="67"/>
      <c r="E246" s="68"/>
      <c r="F246" s="68"/>
      <c r="G246" s="68"/>
      <c r="H246" s="68"/>
      <c r="I246" s="68"/>
      <c r="J246" s="68"/>
      <c r="K246" s="68"/>
      <c r="L246" s="68"/>
      <c r="M246" s="68"/>
      <c r="O246" s="68"/>
      <c r="P246" s="68"/>
      <c r="Q246" s="68"/>
      <c r="R246" s="68"/>
      <c r="S246" s="68"/>
      <c r="U246" s="68"/>
      <c r="V246" s="72"/>
      <c r="W246" s="72"/>
      <c r="X246" s="72"/>
      <c r="Y246" s="68"/>
      <c r="Z246" s="68"/>
      <c r="AA246" s="72"/>
      <c r="AB246" s="68"/>
      <c r="AC246" s="68"/>
      <c r="AD246" s="72"/>
      <c r="AE246" s="72"/>
      <c r="AF246" s="72"/>
      <c r="AG246" s="72"/>
      <c r="AH246" s="72"/>
      <c r="AI246" s="72"/>
      <c r="AJ246" s="72"/>
      <c r="AK246" s="72"/>
      <c r="AL246" s="72"/>
      <c r="AM246" s="72"/>
      <c r="AN246" s="72"/>
      <c r="AO246" s="72"/>
      <c r="AP246" s="72"/>
      <c r="AQ246" s="72"/>
      <c r="AR246" s="72"/>
      <c r="AS246" s="72"/>
      <c r="AT246" s="72"/>
      <c r="AU246" s="72"/>
      <c r="AV246" s="72"/>
      <c r="AW246" s="72"/>
    </row>
    <row r="247" ht="14.25" customHeight="1">
      <c r="A247" s="65"/>
      <c r="B247" s="65"/>
      <c r="C247" s="66"/>
      <c r="D247" s="67"/>
      <c r="E247" s="68"/>
      <c r="F247" s="68"/>
      <c r="G247" s="68"/>
      <c r="H247" s="68"/>
      <c r="I247" s="68"/>
      <c r="J247" s="68"/>
      <c r="K247" s="68"/>
      <c r="L247" s="68"/>
      <c r="M247" s="68"/>
      <c r="O247" s="68"/>
      <c r="P247" s="68"/>
      <c r="Q247" s="68"/>
      <c r="R247" s="68"/>
      <c r="S247" s="68"/>
      <c r="U247" s="68"/>
      <c r="V247" s="72"/>
      <c r="W247" s="72"/>
      <c r="X247" s="72"/>
      <c r="Y247" s="68"/>
      <c r="Z247" s="68"/>
      <c r="AA247" s="72"/>
      <c r="AB247" s="68"/>
      <c r="AC247" s="68"/>
      <c r="AD247" s="72"/>
      <c r="AE247" s="72"/>
      <c r="AF247" s="72"/>
      <c r="AG247" s="72"/>
      <c r="AH247" s="72"/>
      <c r="AI247" s="72"/>
      <c r="AJ247" s="72"/>
      <c r="AK247" s="72"/>
      <c r="AL247" s="72"/>
      <c r="AM247" s="72"/>
      <c r="AN247" s="72"/>
      <c r="AO247" s="72"/>
      <c r="AP247" s="72"/>
      <c r="AQ247" s="72"/>
      <c r="AR247" s="72"/>
      <c r="AS247" s="72"/>
      <c r="AT247" s="72"/>
      <c r="AU247" s="72"/>
      <c r="AV247" s="72"/>
      <c r="AW247" s="72"/>
    </row>
    <row r="248" ht="14.25" customHeight="1">
      <c r="A248" s="65"/>
      <c r="B248" s="65"/>
      <c r="C248" s="66"/>
      <c r="D248" s="67"/>
      <c r="E248" s="68"/>
      <c r="F248" s="68"/>
      <c r="G248" s="68"/>
      <c r="H248" s="68"/>
      <c r="I248" s="68"/>
      <c r="J248" s="68"/>
      <c r="K248" s="68"/>
      <c r="L248" s="68"/>
      <c r="M248" s="68"/>
      <c r="O248" s="68"/>
      <c r="P248" s="68"/>
      <c r="Q248" s="68"/>
      <c r="R248" s="68"/>
      <c r="S248" s="68"/>
      <c r="U248" s="68"/>
      <c r="V248" s="72"/>
      <c r="W248" s="72"/>
      <c r="X248" s="72"/>
      <c r="Y248" s="68"/>
      <c r="Z248" s="68"/>
      <c r="AA248" s="72"/>
      <c r="AB248" s="68"/>
      <c r="AC248" s="68"/>
      <c r="AD248" s="72"/>
      <c r="AE248" s="72"/>
      <c r="AF248" s="72"/>
      <c r="AG248" s="72"/>
      <c r="AH248" s="72"/>
      <c r="AI248" s="72"/>
      <c r="AJ248" s="72"/>
      <c r="AK248" s="72"/>
      <c r="AL248" s="72"/>
      <c r="AM248" s="72"/>
      <c r="AN248" s="72"/>
      <c r="AO248" s="72"/>
      <c r="AP248" s="72"/>
      <c r="AQ248" s="72"/>
      <c r="AR248" s="72"/>
      <c r="AS248" s="72"/>
      <c r="AT248" s="72"/>
      <c r="AU248" s="72"/>
      <c r="AV248" s="72"/>
      <c r="AW248" s="72"/>
    </row>
    <row r="249" ht="14.25" customHeight="1">
      <c r="A249" s="65"/>
      <c r="B249" s="65"/>
      <c r="C249" s="66"/>
      <c r="D249" s="67"/>
      <c r="E249" s="68"/>
      <c r="F249" s="68"/>
      <c r="G249" s="68"/>
      <c r="H249" s="68"/>
      <c r="I249" s="68"/>
      <c r="J249" s="68"/>
      <c r="K249" s="68"/>
      <c r="L249" s="68"/>
      <c r="M249" s="68"/>
      <c r="O249" s="68"/>
      <c r="P249" s="68"/>
      <c r="Q249" s="68"/>
      <c r="R249" s="68"/>
      <c r="S249" s="68"/>
      <c r="U249" s="68"/>
      <c r="V249" s="72"/>
      <c r="W249" s="72"/>
      <c r="X249" s="72"/>
      <c r="Y249" s="68"/>
      <c r="Z249" s="68"/>
      <c r="AA249" s="72"/>
      <c r="AB249" s="68"/>
      <c r="AC249" s="68"/>
      <c r="AD249" s="72"/>
      <c r="AE249" s="72"/>
      <c r="AF249" s="72"/>
      <c r="AG249" s="72"/>
      <c r="AH249" s="72"/>
      <c r="AI249" s="72"/>
      <c r="AJ249" s="72"/>
      <c r="AK249" s="72"/>
      <c r="AL249" s="72"/>
      <c r="AM249" s="72"/>
      <c r="AN249" s="72"/>
      <c r="AO249" s="72"/>
      <c r="AP249" s="72"/>
      <c r="AQ249" s="72"/>
      <c r="AR249" s="72"/>
      <c r="AS249" s="72"/>
      <c r="AT249" s="72"/>
      <c r="AU249" s="72"/>
      <c r="AV249" s="72"/>
      <c r="AW249" s="72"/>
    </row>
    <row r="250" ht="14.25" customHeight="1">
      <c r="A250" s="65"/>
      <c r="B250" s="65"/>
      <c r="C250" s="66"/>
      <c r="D250" s="67"/>
      <c r="E250" s="68"/>
      <c r="F250" s="68"/>
      <c r="G250" s="68"/>
      <c r="H250" s="68"/>
      <c r="I250" s="68"/>
      <c r="J250" s="68"/>
      <c r="K250" s="68"/>
      <c r="L250" s="68"/>
      <c r="M250" s="68"/>
      <c r="O250" s="68"/>
      <c r="P250" s="68"/>
      <c r="Q250" s="68"/>
      <c r="R250" s="68"/>
      <c r="S250" s="68"/>
      <c r="U250" s="68"/>
      <c r="V250" s="72"/>
      <c r="W250" s="72"/>
      <c r="X250" s="72"/>
      <c r="Y250" s="68"/>
      <c r="Z250" s="68"/>
      <c r="AA250" s="72"/>
      <c r="AB250" s="68"/>
      <c r="AC250" s="68"/>
      <c r="AD250" s="72"/>
      <c r="AE250" s="72"/>
      <c r="AF250" s="72"/>
      <c r="AG250" s="72"/>
      <c r="AH250" s="72"/>
      <c r="AI250" s="72"/>
      <c r="AJ250" s="72"/>
      <c r="AK250" s="72"/>
      <c r="AL250" s="72"/>
      <c r="AM250" s="72"/>
      <c r="AN250" s="72"/>
      <c r="AO250" s="72"/>
      <c r="AP250" s="72"/>
      <c r="AQ250" s="72"/>
      <c r="AR250" s="72"/>
      <c r="AS250" s="72"/>
      <c r="AT250" s="72"/>
      <c r="AU250" s="72"/>
      <c r="AV250" s="72"/>
      <c r="AW250" s="72"/>
    </row>
    <row r="251" ht="14.25" customHeight="1">
      <c r="A251" s="65"/>
      <c r="B251" s="65"/>
      <c r="C251" s="66"/>
      <c r="D251" s="67"/>
      <c r="E251" s="68"/>
      <c r="F251" s="68"/>
      <c r="G251" s="68"/>
      <c r="H251" s="68"/>
      <c r="I251" s="68"/>
      <c r="J251" s="68"/>
      <c r="K251" s="68"/>
      <c r="L251" s="68"/>
      <c r="M251" s="68"/>
      <c r="O251" s="68"/>
      <c r="P251" s="68"/>
      <c r="Q251" s="68"/>
      <c r="R251" s="68"/>
      <c r="S251" s="68"/>
      <c r="U251" s="68"/>
      <c r="V251" s="72"/>
      <c r="W251" s="72"/>
      <c r="X251" s="72"/>
      <c r="Y251" s="68"/>
      <c r="Z251" s="68"/>
      <c r="AA251" s="72"/>
      <c r="AB251" s="68"/>
      <c r="AC251" s="68"/>
      <c r="AD251" s="72"/>
      <c r="AE251" s="72"/>
      <c r="AF251" s="72"/>
      <c r="AG251" s="72"/>
      <c r="AH251" s="72"/>
      <c r="AI251" s="72"/>
      <c r="AJ251" s="72"/>
      <c r="AK251" s="72"/>
      <c r="AL251" s="72"/>
      <c r="AM251" s="72"/>
      <c r="AN251" s="72"/>
      <c r="AO251" s="72"/>
      <c r="AP251" s="72"/>
      <c r="AQ251" s="72"/>
      <c r="AR251" s="72"/>
      <c r="AS251" s="72"/>
      <c r="AT251" s="72"/>
      <c r="AU251" s="72"/>
      <c r="AV251" s="72"/>
      <c r="AW251" s="72"/>
    </row>
    <row r="252" ht="14.25" customHeight="1">
      <c r="A252" s="65"/>
      <c r="B252" s="65"/>
      <c r="C252" s="66"/>
      <c r="D252" s="67"/>
      <c r="E252" s="68"/>
      <c r="F252" s="68"/>
      <c r="G252" s="68"/>
      <c r="H252" s="68"/>
      <c r="I252" s="68"/>
      <c r="J252" s="68"/>
      <c r="K252" s="68"/>
      <c r="L252" s="68"/>
      <c r="M252" s="68"/>
      <c r="O252" s="68"/>
      <c r="P252" s="68"/>
      <c r="Q252" s="68"/>
      <c r="R252" s="68"/>
      <c r="S252" s="68"/>
      <c r="U252" s="68"/>
      <c r="V252" s="72"/>
      <c r="W252" s="72"/>
      <c r="X252" s="72"/>
      <c r="Y252" s="68"/>
      <c r="Z252" s="68"/>
      <c r="AA252" s="72"/>
      <c r="AB252" s="68"/>
      <c r="AC252" s="68"/>
      <c r="AD252" s="72"/>
      <c r="AE252" s="72"/>
      <c r="AF252" s="72"/>
      <c r="AG252" s="72"/>
      <c r="AH252" s="72"/>
      <c r="AI252" s="72"/>
      <c r="AJ252" s="72"/>
      <c r="AK252" s="72"/>
      <c r="AL252" s="72"/>
      <c r="AM252" s="72"/>
      <c r="AN252" s="72"/>
      <c r="AO252" s="72"/>
      <c r="AP252" s="72"/>
      <c r="AQ252" s="72"/>
      <c r="AR252" s="72"/>
      <c r="AS252" s="72"/>
      <c r="AT252" s="72"/>
      <c r="AU252" s="72"/>
      <c r="AV252" s="72"/>
      <c r="AW252" s="72"/>
    </row>
    <row r="253" ht="14.25" customHeight="1">
      <c r="A253" s="65"/>
      <c r="B253" s="65"/>
      <c r="C253" s="66"/>
      <c r="D253" s="67"/>
      <c r="E253" s="68"/>
      <c r="F253" s="68"/>
      <c r="G253" s="68"/>
      <c r="H253" s="68"/>
      <c r="I253" s="68"/>
      <c r="J253" s="68"/>
      <c r="K253" s="68"/>
      <c r="L253" s="68"/>
      <c r="M253" s="68"/>
      <c r="O253" s="68"/>
      <c r="P253" s="68"/>
      <c r="Q253" s="68"/>
      <c r="R253" s="68"/>
      <c r="S253" s="68"/>
      <c r="U253" s="68"/>
      <c r="V253" s="72"/>
      <c r="W253" s="72"/>
      <c r="X253" s="72"/>
      <c r="Y253" s="68"/>
      <c r="Z253" s="68"/>
      <c r="AA253" s="72"/>
      <c r="AB253" s="68"/>
      <c r="AC253" s="68"/>
      <c r="AD253" s="72"/>
      <c r="AE253" s="72"/>
      <c r="AF253" s="72"/>
      <c r="AG253" s="72"/>
      <c r="AH253" s="72"/>
      <c r="AI253" s="72"/>
      <c r="AJ253" s="72"/>
      <c r="AK253" s="72"/>
      <c r="AL253" s="72"/>
      <c r="AM253" s="72"/>
      <c r="AN253" s="72"/>
      <c r="AO253" s="72"/>
      <c r="AP253" s="72"/>
      <c r="AQ253" s="72"/>
      <c r="AR253" s="72"/>
      <c r="AS253" s="72"/>
      <c r="AT253" s="72"/>
      <c r="AU253" s="72"/>
      <c r="AV253" s="72"/>
      <c r="AW253" s="72"/>
    </row>
    <row r="254" ht="14.25" customHeight="1">
      <c r="A254" s="65"/>
      <c r="B254" s="65"/>
      <c r="C254" s="66"/>
      <c r="D254" s="67"/>
      <c r="E254" s="68"/>
      <c r="F254" s="68"/>
      <c r="G254" s="68"/>
      <c r="H254" s="68"/>
      <c r="I254" s="68"/>
      <c r="J254" s="68"/>
      <c r="K254" s="68"/>
      <c r="L254" s="68"/>
      <c r="M254" s="68"/>
      <c r="O254" s="68"/>
      <c r="P254" s="68"/>
      <c r="Q254" s="68"/>
      <c r="R254" s="68"/>
      <c r="S254" s="68"/>
      <c r="U254" s="68"/>
      <c r="V254" s="72"/>
      <c r="W254" s="72"/>
      <c r="X254" s="72"/>
      <c r="Y254" s="68"/>
      <c r="Z254" s="68"/>
      <c r="AA254" s="72"/>
      <c r="AB254" s="68"/>
      <c r="AC254" s="68"/>
      <c r="AD254" s="72"/>
      <c r="AE254" s="72"/>
      <c r="AF254" s="72"/>
      <c r="AG254" s="72"/>
      <c r="AH254" s="72"/>
      <c r="AI254" s="72"/>
      <c r="AJ254" s="72"/>
      <c r="AK254" s="72"/>
      <c r="AL254" s="72"/>
      <c r="AM254" s="72"/>
      <c r="AN254" s="72"/>
      <c r="AO254" s="72"/>
      <c r="AP254" s="72"/>
      <c r="AQ254" s="72"/>
      <c r="AR254" s="72"/>
      <c r="AS254" s="72"/>
      <c r="AT254" s="72"/>
      <c r="AU254" s="72"/>
      <c r="AV254" s="72"/>
      <c r="AW254" s="72"/>
    </row>
    <row r="255" ht="14.25" customHeight="1">
      <c r="A255" s="65"/>
      <c r="B255" s="65"/>
      <c r="C255" s="66"/>
      <c r="D255" s="67"/>
      <c r="E255" s="68"/>
      <c r="F255" s="68"/>
      <c r="G255" s="68"/>
      <c r="H255" s="68"/>
      <c r="I255" s="68"/>
      <c r="J255" s="68"/>
      <c r="K255" s="68"/>
      <c r="L255" s="68"/>
      <c r="M255" s="68"/>
      <c r="O255" s="68"/>
      <c r="P255" s="68"/>
      <c r="Q255" s="68"/>
      <c r="R255" s="68"/>
      <c r="S255" s="68"/>
      <c r="U255" s="68"/>
      <c r="V255" s="72"/>
      <c r="W255" s="72"/>
      <c r="X255" s="72"/>
      <c r="Y255" s="68"/>
      <c r="Z255" s="68"/>
      <c r="AA255" s="72"/>
      <c r="AB255" s="68"/>
      <c r="AC255" s="68"/>
      <c r="AD255" s="72"/>
      <c r="AE255" s="72"/>
      <c r="AF255" s="72"/>
      <c r="AG255" s="72"/>
      <c r="AH255" s="72"/>
      <c r="AI255" s="72"/>
      <c r="AJ255" s="72"/>
      <c r="AK255" s="72"/>
      <c r="AL255" s="72"/>
      <c r="AM255" s="72"/>
      <c r="AN255" s="72"/>
      <c r="AO255" s="72"/>
      <c r="AP255" s="72"/>
      <c r="AQ255" s="72"/>
      <c r="AR255" s="72"/>
      <c r="AS255" s="72"/>
      <c r="AT255" s="72"/>
      <c r="AU255" s="72"/>
      <c r="AV255" s="72"/>
      <c r="AW255" s="72"/>
    </row>
    <row r="256" ht="14.25" customHeight="1">
      <c r="A256" s="65"/>
      <c r="B256" s="65"/>
      <c r="C256" s="66"/>
      <c r="D256" s="67"/>
      <c r="E256" s="68"/>
      <c r="F256" s="68"/>
      <c r="G256" s="68"/>
      <c r="H256" s="68"/>
      <c r="I256" s="68"/>
      <c r="J256" s="68"/>
      <c r="K256" s="68"/>
      <c r="L256" s="68"/>
      <c r="M256" s="68"/>
      <c r="O256" s="68"/>
      <c r="P256" s="68"/>
      <c r="Q256" s="68"/>
      <c r="R256" s="68"/>
      <c r="S256" s="68"/>
      <c r="U256" s="68"/>
      <c r="V256" s="72"/>
      <c r="W256" s="72"/>
      <c r="X256" s="72"/>
      <c r="Y256" s="68"/>
      <c r="Z256" s="68"/>
      <c r="AA256" s="72"/>
      <c r="AB256" s="68"/>
      <c r="AC256" s="68"/>
      <c r="AD256" s="72"/>
      <c r="AE256" s="72"/>
      <c r="AF256" s="72"/>
      <c r="AG256" s="72"/>
      <c r="AH256" s="72"/>
      <c r="AI256" s="72"/>
      <c r="AJ256" s="72"/>
      <c r="AK256" s="72"/>
      <c r="AL256" s="72"/>
      <c r="AM256" s="72"/>
      <c r="AN256" s="72"/>
      <c r="AO256" s="72"/>
      <c r="AP256" s="72"/>
      <c r="AQ256" s="72"/>
      <c r="AR256" s="72"/>
      <c r="AS256" s="72"/>
      <c r="AT256" s="72"/>
      <c r="AU256" s="72"/>
      <c r="AV256" s="72"/>
      <c r="AW256" s="72"/>
    </row>
    <row r="257" ht="14.25" customHeight="1">
      <c r="A257" s="65"/>
      <c r="B257" s="65"/>
      <c r="C257" s="66"/>
      <c r="D257" s="67"/>
      <c r="E257" s="68"/>
      <c r="F257" s="68"/>
      <c r="G257" s="68"/>
      <c r="H257" s="68"/>
      <c r="I257" s="68"/>
      <c r="J257" s="68"/>
      <c r="K257" s="68"/>
      <c r="L257" s="68"/>
      <c r="M257" s="68"/>
      <c r="O257" s="68"/>
      <c r="P257" s="68"/>
      <c r="Q257" s="68"/>
      <c r="R257" s="68"/>
      <c r="S257" s="68"/>
      <c r="U257" s="68"/>
      <c r="V257" s="72"/>
      <c r="W257" s="72"/>
      <c r="X257" s="72"/>
      <c r="Y257" s="68"/>
      <c r="Z257" s="68"/>
      <c r="AA257" s="72"/>
      <c r="AB257" s="68"/>
      <c r="AC257" s="68"/>
      <c r="AD257" s="72"/>
      <c r="AE257" s="72"/>
      <c r="AF257" s="72"/>
      <c r="AG257" s="72"/>
      <c r="AH257" s="72"/>
      <c r="AI257" s="72"/>
      <c r="AJ257" s="72"/>
      <c r="AK257" s="72"/>
      <c r="AL257" s="72"/>
      <c r="AM257" s="72"/>
      <c r="AN257" s="72"/>
      <c r="AO257" s="72"/>
      <c r="AP257" s="72"/>
      <c r="AQ257" s="72"/>
      <c r="AR257" s="72"/>
      <c r="AS257" s="72"/>
      <c r="AT257" s="72"/>
      <c r="AU257" s="72"/>
      <c r="AV257" s="72"/>
      <c r="AW257" s="72"/>
    </row>
    <row r="258" ht="14.25" customHeight="1">
      <c r="A258" s="65"/>
      <c r="B258" s="65"/>
      <c r="C258" s="66"/>
      <c r="D258" s="67"/>
      <c r="E258" s="68"/>
      <c r="F258" s="68"/>
      <c r="G258" s="68"/>
      <c r="H258" s="68"/>
      <c r="I258" s="68"/>
      <c r="J258" s="68"/>
      <c r="K258" s="68"/>
      <c r="L258" s="68"/>
      <c r="M258" s="68"/>
      <c r="O258" s="68"/>
      <c r="P258" s="68"/>
      <c r="Q258" s="68"/>
      <c r="R258" s="68"/>
      <c r="S258" s="68"/>
      <c r="U258" s="68"/>
      <c r="V258" s="72"/>
      <c r="W258" s="72"/>
      <c r="X258" s="72"/>
      <c r="Y258" s="68"/>
      <c r="Z258" s="68"/>
      <c r="AA258" s="72"/>
      <c r="AB258" s="68"/>
      <c r="AC258" s="68"/>
      <c r="AD258" s="72"/>
      <c r="AE258" s="72"/>
      <c r="AF258" s="72"/>
      <c r="AG258" s="72"/>
      <c r="AH258" s="72"/>
      <c r="AI258" s="72"/>
      <c r="AJ258" s="72"/>
      <c r="AK258" s="72"/>
      <c r="AL258" s="72"/>
      <c r="AM258" s="72"/>
      <c r="AN258" s="72"/>
      <c r="AO258" s="72"/>
      <c r="AP258" s="72"/>
      <c r="AQ258" s="72"/>
      <c r="AR258" s="72"/>
      <c r="AS258" s="72"/>
      <c r="AT258" s="72"/>
      <c r="AU258" s="72"/>
      <c r="AV258" s="72"/>
      <c r="AW258" s="72"/>
    </row>
    <row r="259" ht="14.25" customHeight="1">
      <c r="A259" s="65"/>
      <c r="B259" s="65"/>
      <c r="C259" s="66"/>
      <c r="D259" s="67"/>
      <c r="E259" s="68"/>
      <c r="F259" s="68"/>
      <c r="G259" s="68"/>
      <c r="H259" s="68"/>
      <c r="I259" s="68"/>
      <c r="J259" s="68"/>
      <c r="K259" s="68"/>
      <c r="L259" s="68"/>
      <c r="M259" s="68"/>
      <c r="O259" s="68"/>
      <c r="P259" s="68"/>
      <c r="Q259" s="68"/>
      <c r="R259" s="68"/>
      <c r="S259" s="68"/>
      <c r="U259" s="68"/>
      <c r="V259" s="72"/>
      <c r="W259" s="72"/>
      <c r="X259" s="72"/>
      <c r="Y259" s="68"/>
      <c r="Z259" s="68"/>
      <c r="AA259" s="72"/>
      <c r="AB259" s="68"/>
      <c r="AC259" s="68"/>
      <c r="AD259" s="72"/>
      <c r="AE259" s="72"/>
      <c r="AF259" s="72"/>
      <c r="AG259" s="72"/>
      <c r="AH259" s="72"/>
      <c r="AI259" s="72"/>
      <c r="AJ259" s="72"/>
      <c r="AK259" s="72"/>
      <c r="AL259" s="72"/>
      <c r="AM259" s="72"/>
      <c r="AN259" s="72"/>
      <c r="AO259" s="72"/>
      <c r="AP259" s="72"/>
      <c r="AQ259" s="72"/>
      <c r="AR259" s="72"/>
      <c r="AS259" s="72"/>
      <c r="AT259" s="72"/>
      <c r="AU259" s="72"/>
      <c r="AV259" s="72"/>
      <c r="AW259" s="72"/>
    </row>
    <row r="260" ht="14.25" customHeight="1">
      <c r="A260" s="65"/>
      <c r="B260" s="65"/>
      <c r="C260" s="66"/>
      <c r="D260" s="67"/>
      <c r="E260" s="68"/>
      <c r="F260" s="68"/>
      <c r="G260" s="68"/>
      <c r="H260" s="68"/>
      <c r="I260" s="68"/>
      <c r="J260" s="68"/>
      <c r="K260" s="68"/>
      <c r="L260" s="68"/>
      <c r="M260" s="68"/>
      <c r="O260" s="68"/>
      <c r="P260" s="68"/>
      <c r="Q260" s="68"/>
      <c r="R260" s="68"/>
      <c r="S260" s="68"/>
      <c r="U260" s="68"/>
      <c r="V260" s="72"/>
      <c r="W260" s="72"/>
      <c r="X260" s="72"/>
      <c r="Y260" s="68"/>
      <c r="Z260" s="68"/>
      <c r="AA260" s="72"/>
      <c r="AB260" s="68"/>
      <c r="AC260" s="68"/>
      <c r="AD260" s="72"/>
      <c r="AE260" s="72"/>
      <c r="AF260" s="72"/>
      <c r="AG260" s="72"/>
      <c r="AH260" s="72"/>
      <c r="AI260" s="72"/>
      <c r="AJ260" s="72"/>
      <c r="AK260" s="72"/>
      <c r="AL260" s="72"/>
      <c r="AM260" s="72"/>
      <c r="AN260" s="72"/>
      <c r="AO260" s="72"/>
      <c r="AP260" s="72"/>
      <c r="AQ260" s="72"/>
      <c r="AR260" s="72"/>
      <c r="AS260" s="72"/>
      <c r="AT260" s="72"/>
      <c r="AU260" s="72"/>
      <c r="AV260" s="72"/>
      <c r="AW260" s="72"/>
    </row>
    <row r="261" ht="14.25" customHeight="1">
      <c r="A261" s="65"/>
      <c r="B261" s="65"/>
      <c r="C261" s="66"/>
      <c r="D261" s="67"/>
      <c r="E261" s="68"/>
      <c r="F261" s="68"/>
      <c r="G261" s="68"/>
      <c r="H261" s="68"/>
      <c r="I261" s="68"/>
      <c r="J261" s="68"/>
      <c r="K261" s="68"/>
      <c r="L261" s="68"/>
      <c r="M261" s="68"/>
      <c r="O261" s="68"/>
      <c r="P261" s="68"/>
      <c r="Q261" s="68"/>
      <c r="R261" s="68"/>
      <c r="S261" s="68"/>
      <c r="U261" s="68"/>
      <c r="V261" s="72"/>
      <c r="W261" s="72"/>
      <c r="X261" s="72"/>
      <c r="Y261" s="68"/>
      <c r="Z261" s="68"/>
      <c r="AA261" s="72"/>
      <c r="AB261" s="68"/>
      <c r="AC261" s="68"/>
      <c r="AD261" s="72"/>
      <c r="AE261" s="72"/>
      <c r="AF261" s="72"/>
      <c r="AG261" s="72"/>
      <c r="AH261" s="72"/>
      <c r="AI261" s="72"/>
      <c r="AJ261" s="72"/>
      <c r="AK261" s="72"/>
      <c r="AL261" s="72"/>
      <c r="AM261" s="72"/>
      <c r="AN261" s="72"/>
      <c r="AO261" s="72"/>
      <c r="AP261" s="72"/>
      <c r="AQ261" s="72"/>
      <c r="AR261" s="72"/>
      <c r="AS261" s="72"/>
      <c r="AT261" s="72"/>
      <c r="AU261" s="72"/>
      <c r="AV261" s="72"/>
      <c r="AW261" s="72"/>
    </row>
    <row r="262" ht="14.25" customHeight="1">
      <c r="A262" s="65"/>
      <c r="B262" s="65"/>
      <c r="C262" s="66"/>
      <c r="D262" s="67"/>
      <c r="E262" s="68"/>
      <c r="F262" s="68"/>
      <c r="G262" s="68"/>
      <c r="H262" s="68"/>
      <c r="I262" s="68"/>
      <c r="J262" s="68"/>
      <c r="K262" s="68"/>
      <c r="L262" s="68"/>
      <c r="M262" s="68"/>
      <c r="O262" s="68"/>
      <c r="P262" s="68"/>
      <c r="Q262" s="68"/>
      <c r="R262" s="68"/>
      <c r="S262" s="68"/>
      <c r="U262" s="68"/>
      <c r="V262" s="72"/>
      <c r="W262" s="72"/>
      <c r="X262" s="72"/>
      <c r="Y262" s="68"/>
      <c r="Z262" s="68"/>
      <c r="AA262" s="72"/>
      <c r="AB262" s="68"/>
      <c r="AC262" s="68"/>
      <c r="AD262" s="72"/>
      <c r="AE262" s="72"/>
      <c r="AF262" s="72"/>
      <c r="AG262" s="72"/>
      <c r="AH262" s="72"/>
      <c r="AI262" s="72"/>
      <c r="AJ262" s="72"/>
      <c r="AK262" s="72"/>
      <c r="AL262" s="72"/>
      <c r="AM262" s="72"/>
      <c r="AN262" s="72"/>
      <c r="AO262" s="72"/>
      <c r="AP262" s="72"/>
      <c r="AQ262" s="72"/>
      <c r="AR262" s="72"/>
      <c r="AS262" s="72"/>
      <c r="AT262" s="72"/>
      <c r="AU262" s="72"/>
      <c r="AV262" s="72"/>
      <c r="AW262" s="72"/>
    </row>
    <row r="263" ht="14.25" customHeight="1">
      <c r="A263" s="65"/>
      <c r="B263" s="65"/>
      <c r="C263" s="66"/>
      <c r="D263" s="67"/>
      <c r="E263" s="68"/>
      <c r="F263" s="68"/>
      <c r="G263" s="68"/>
      <c r="H263" s="68"/>
      <c r="I263" s="68"/>
      <c r="J263" s="68"/>
      <c r="K263" s="68"/>
      <c r="L263" s="68"/>
      <c r="M263" s="68"/>
      <c r="O263" s="68"/>
      <c r="P263" s="68"/>
      <c r="Q263" s="68"/>
      <c r="R263" s="68"/>
      <c r="S263" s="68"/>
      <c r="U263" s="68"/>
      <c r="V263" s="72"/>
      <c r="W263" s="72"/>
      <c r="X263" s="72"/>
      <c r="Y263" s="68"/>
      <c r="Z263" s="68"/>
      <c r="AA263" s="72"/>
      <c r="AB263" s="68"/>
      <c r="AC263" s="68"/>
      <c r="AD263" s="72"/>
      <c r="AE263" s="72"/>
      <c r="AF263" s="72"/>
      <c r="AG263" s="72"/>
      <c r="AH263" s="72"/>
      <c r="AI263" s="72"/>
      <c r="AJ263" s="72"/>
      <c r="AK263" s="72"/>
      <c r="AL263" s="72"/>
      <c r="AM263" s="72"/>
      <c r="AN263" s="72"/>
      <c r="AO263" s="72"/>
      <c r="AP263" s="72"/>
      <c r="AQ263" s="72"/>
      <c r="AR263" s="72"/>
      <c r="AS263" s="72"/>
      <c r="AT263" s="72"/>
      <c r="AU263" s="72"/>
      <c r="AV263" s="72"/>
      <c r="AW263" s="72"/>
    </row>
    <row r="264" ht="14.25" customHeight="1">
      <c r="A264" s="65"/>
      <c r="B264" s="65"/>
      <c r="C264" s="66"/>
      <c r="D264" s="67"/>
      <c r="E264" s="68"/>
      <c r="F264" s="68"/>
      <c r="G264" s="68"/>
      <c r="H264" s="68"/>
      <c r="I264" s="68"/>
      <c r="J264" s="68"/>
      <c r="K264" s="68"/>
      <c r="L264" s="68"/>
      <c r="M264" s="68"/>
      <c r="O264" s="68"/>
      <c r="P264" s="68"/>
      <c r="Q264" s="68"/>
      <c r="R264" s="68"/>
      <c r="S264" s="68"/>
      <c r="U264" s="68"/>
      <c r="V264" s="72"/>
      <c r="W264" s="72"/>
      <c r="X264" s="72"/>
      <c r="Y264" s="68"/>
      <c r="Z264" s="68"/>
      <c r="AA264" s="72"/>
      <c r="AB264" s="68"/>
      <c r="AC264" s="68"/>
      <c r="AD264" s="72"/>
      <c r="AE264" s="72"/>
      <c r="AF264" s="72"/>
      <c r="AG264" s="72"/>
      <c r="AH264" s="72"/>
      <c r="AI264" s="72"/>
      <c r="AJ264" s="72"/>
      <c r="AK264" s="72"/>
      <c r="AL264" s="72"/>
      <c r="AM264" s="72"/>
      <c r="AN264" s="72"/>
      <c r="AO264" s="72"/>
      <c r="AP264" s="72"/>
      <c r="AQ264" s="72"/>
      <c r="AR264" s="72"/>
      <c r="AS264" s="72"/>
      <c r="AT264" s="72"/>
      <c r="AU264" s="72"/>
      <c r="AV264" s="72"/>
      <c r="AW264" s="72"/>
    </row>
    <row r="265" ht="14.25" customHeight="1">
      <c r="A265" s="65"/>
      <c r="B265" s="65"/>
      <c r="C265" s="66"/>
      <c r="D265" s="67"/>
      <c r="E265" s="68"/>
      <c r="F265" s="68"/>
      <c r="G265" s="68"/>
      <c r="H265" s="68"/>
      <c r="I265" s="68"/>
      <c r="J265" s="68"/>
      <c r="K265" s="68"/>
      <c r="L265" s="68"/>
      <c r="M265" s="68"/>
      <c r="O265" s="68"/>
      <c r="P265" s="68"/>
      <c r="Q265" s="68"/>
      <c r="R265" s="68"/>
      <c r="S265" s="68"/>
      <c r="U265" s="68"/>
      <c r="V265" s="72"/>
      <c r="W265" s="72"/>
      <c r="X265" s="72"/>
      <c r="Y265" s="68"/>
      <c r="Z265" s="68"/>
      <c r="AA265" s="72"/>
      <c r="AB265" s="68"/>
      <c r="AC265" s="68"/>
      <c r="AD265" s="72"/>
      <c r="AE265" s="72"/>
      <c r="AF265" s="72"/>
      <c r="AG265" s="72"/>
      <c r="AH265" s="72"/>
      <c r="AI265" s="72"/>
      <c r="AJ265" s="72"/>
      <c r="AK265" s="72"/>
      <c r="AL265" s="72"/>
      <c r="AM265" s="72"/>
      <c r="AN265" s="72"/>
      <c r="AO265" s="72"/>
      <c r="AP265" s="72"/>
      <c r="AQ265" s="72"/>
      <c r="AR265" s="72"/>
      <c r="AS265" s="72"/>
      <c r="AT265" s="72"/>
      <c r="AU265" s="72"/>
      <c r="AV265" s="72"/>
      <c r="AW265" s="72"/>
    </row>
    <row r="266" ht="14.25" customHeight="1">
      <c r="A266" s="65"/>
      <c r="B266" s="65"/>
      <c r="C266" s="66"/>
      <c r="D266" s="67"/>
      <c r="E266" s="68"/>
      <c r="F266" s="68"/>
      <c r="G266" s="68"/>
      <c r="H266" s="68"/>
      <c r="I266" s="68"/>
      <c r="J266" s="68"/>
      <c r="K266" s="68"/>
      <c r="L266" s="68"/>
      <c r="M266" s="68"/>
      <c r="O266" s="68"/>
      <c r="P266" s="68"/>
      <c r="Q266" s="68"/>
      <c r="R266" s="68"/>
      <c r="S266" s="68"/>
      <c r="U266" s="68"/>
      <c r="V266" s="72"/>
      <c r="W266" s="72"/>
      <c r="X266" s="72"/>
      <c r="Y266" s="68"/>
      <c r="Z266" s="68"/>
      <c r="AA266" s="72"/>
      <c r="AB266" s="68"/>
      <c r="AC266" s="68"/>
      <c r="AD266" s="72"/>
      <c r="AE266" s="72"/>
      <c r="AF266" s="72"/>
      <c r="AG266" s="72"/>
      <c r="AH266" s="72"/>
      <c r="AI266" s="72"/>
      <c r="AJ266" s="72"/>
      <c r="AK266" s="72"/>
      <c r="AL266" s="72"/>
      <c r="AM266" s="72"/>
      <c r="AN266" s="72"/>
      <c r="AO266" s="72"/>
      <c r="AP266" s="72"/>
      <c r="AQ266" s="72"/>
      <c r="AR266" s="72"/>
      <c r="AS266" s="72"/>
      <c r="AT266" s="72"/>
      <c r="AU266" s="72"/>
      <c r="AV266" s="72"/>
      <c r="AW266" s="72"/>
    </row>
    <row r="267" ht="14.25" customHeight="1">
      <c r="A267" s="65"/>
      <c r="B267" s="65"/>
      <c r="C267" s="66"/>
      <c r="D267" s="67"/>
      <c r="E267" s="68"/>
      <c r="F267" s="68"/>
      <c r="G267" s="68"/>
      <c r="H267" s="68"/>
      <c r="I267" s="68"/>
      <c r="J267" s="68"/>
      <c r="K267" s="68"/>
      <c r="L267" s="68"/>
      <c r="M267" s="68"/>
      <c r="O267" s="68"/>
      <c r="P267" s="68"/>
      <c r="Q267" s="68"/>
      <c r="R267" s="68"/>
      <c r="S267" s="68"/>
      <c r="U267" s="68"/>
      <c r="V267" s="72"/>
      <c r="W267" s="72"/>
      <c r="X267" s="72"/>
      <c r="Y267" s="68"/>
      <c r="Z267" s="68"/>
      <c r="AA267" s="72"/>
      <c r="AB267" s="68"/>
      <c r="AC267" s="68"/>
      <c r="AD267" s="72"/>
      <c r="AE267" s="72"/>
      <c r="AF267" s="72"/>
      <c r="AG267" s="72"/>
      <c r="AH267" s="72"/>
      <c r="AI267" s="72"/>
      <c r="AJ267" s="72"/>
      <c r="AK267" s="72"/>
      <c r="AL267" s="72"/>
      <c r="AM267" s="72"/>
      <c r="AN267" s="72"/>
      <c r="AO267" s="72"/>
      <c r="AP267" s="72"/>
      <c r="AQ267" s="72"/>
      <c r="AR267" s="72"/>
      <c r="AS267" s="72"/>
      <c r="AT267" s="72"/>
      <c r="AU267" s="72"/>
      <c r="AV267" s="72"/>
      <c r="AW267" s="72"/>
    </row>
    <row r="268" ht="14.25" customHeight="1">
      <c r="A268" s="65"/>
      <c r="B268" s="65"/>
      <c r="C268" s="66"/>
      <c r="D268" s="67"/>
      <c r="E268" s="68"/>
      <c r="F268" s="68"/>
      <c r="G268" s="68"/>
      <c r="H268" s="68"/>
      <c r="I268" s="68"/>
      <c r="J268" s="68"/>
      <c r="K268" s="68"/>
      <c r="L268" s="68"/>
      <c r="M268" s="68"/>
      <c r="O268" s="68"/>
      <c r="P268" s="68"/>
      <c r="Q268" s="68"/>
      <c r="R268" s="68"/>
      <c r="S268" s="68"/>
      <c r="U268" s="68"/>
      <c r="V268" s="72"/>
      <c r="W268" s="72"/>
      <c r="X268" s="72"/>
      <c r="Y268" s="68"/>
      <c r="Z268" s="68"/>
      <c r="AA268" s="72"/>
      <c r="AB268" s="68"/>
      <c r="AC268" s="68"/>
      <c r="AD268" s="72"/>
      <c r="AE268" s="72"/>
      <c r="AF268" s="72"/>
      <c r="AG268" s="72"/>
      <c r="AH268" s="72"/>
      <c r="AI268" s="72"/>
      <c r="AJ268" s="72"/>
      <c r="AK268" s="72"/>
      <c r="AL268" s="72"/>
      <c r="AM268" s="72"/>
      <c r="AN268" s="72"/>
      <c r="AO268" s="72"/>
      <c r="AP268" s="72"/>
      <c r="AQ268" s="72"/>
      <c r="AR268" s="72"/>
      <c r="AS268" s="72"/>
      <c r="AT268" s="72"/>
      <c r="AU268" s="72"/>
      <c r="AV268" s="72"/>
      <c r="AW268" s="72"/>
    </row>
    <row r="269" ht="14.25" customHeight="1">
      <c r="A269" s="65"/>
      <c r="B269" s="65"/>
      <c r="C269" s="66"/>
      <c r="D269" s="67"/>
      <c r="E269" s="68"/>
      <c r="F269" s="68"/>
      <c r="G269" s="68"/>
      <c r="H269" s="68"/>
      <c r="I269" s="68"/>
      <c r="J269" s="68"/>
      <c r="K269" s="68"/>
      <c r="L269" s="68"/>
      <c r="M269" s="68"/>
      <c r="O269" s="68"/>
      <c r="P269" s="68"/>
      <c r="Q269" s="68"/>
      <c r="R269" s="68"/>
      <c r="S269" s="68"/>
      <c r="U269" s="68"/>
      <c r="V269" s="72"/>
      <c r="W269" s="72"/>
      <c r="X269" s="72"/>
      <c r="Y269" s="68"/>
      <c r="Z269" s="68"/>
      <c r="AA269" s="72"/>
      <c r="AB269" s="68"/>
      <c r="AC269" s="68"/>
      <c r="AD269" s="72"/>
      <c r="AE269" s="72"/>
      <c r="AF269" s="72"/>
      <c r="AG269" s="72"/>
      <c r="AH269" s="72"/>
      <c r="AI269" s="72"/>
      <c r="AJ269" s="72"/>
      <c r="AK269" s="72"/>
      <c r="AL269" s="72"/>
      <c r="AM269" s="72"/>
      <c r="AN269" s="72"/>
      <c r="AO269" s="72"/>
      <c r="AP269" s="72"/>
      <c r="AQ269" s="72"/>
      <c r="AR269" s="72"/>
      <c r="AS269" s="72"/>
      <c r="AT269" s="72"/>
      <c r="AU269" s="72"/>
      <c r="AV269" s="72"/>
      <c r="AW269" s="72"/>
    </row>
    <row r="270" ht="14.25" customHeight="1">
      <c r="A270" s="65"/>
      <c r="B270" s="65"/>
      <c r="C270" s="66"/>
      <c r="D270" s="67"/>
      <c r="E270" s="68"/>
      <c r="F270" s="68"/>
      <c r="G270" s="68"/>
      <c r="H270" s="68"/>
      <c r="I270" s="68"/>
      <c r="J270" s="68"/>
      <c r="K270" s="68"/>
      <c r="L270" s="68"/>
      <c r="M270" s="68"/>
      <c r="O270" s="68"/>
      <c r="P270" s="68"/>
      <c r="Q270" s="68"/>
      <c r="R270" s="68"/>
      <c r="S270" s="68"/>
      <c r="U270" s="68"/>
      <c r="V270" s="72"/>
      <c r="W270" s="72"/>
      <c r="X270" s="72"/>
      <c r="Y270" s="68"/>
      <c r="Z270" s="68"/>
      <c r="AA270" s="72"/>
      <c r="AB270" s="68"/>
      <c r="AC270" s="68"/>
      <c r="AD270" s="72"/>
      <c r="AE270" s="72"/>
      <c r="AF270" s="72"/>
      <c r="AG270" s="72"/>
      <c r="AH270" s="72"/>
      <c r="AI270" s="72"/>
      <c r="AJ270" s="72"/>
      <c r="AK270" s="72"/>
      <c r="AL270" s="72"/>
      <c r="AM270" s="72"/>
      <c r="AN270" s="72"/>
      <c r="AO270" s="72"/>
      <c r="AP270" s="72"/>
      <c r="AQ270" s="72"/>
      <c r="AR270" s="72"/>
      <c r="AS270" s="72"/>
      <c r="AT270" s="72"/>
      <c r="AU270" s="72"/>
      <c r="AV270" s="72"/>
      <c r="AW270" s="72"/>
    </row>
    <row r="271" ht="14.25" customHeight="1">
      <c r="A271" s="65"/>
      <c r="B271" s="65"/>
      <c r="C271" s="66"/>
      <c r="D271" s="67"/>
      <c r="E271" s="68"/>
      <c r="F271" s="68"/>
      <c r="G271" s="68"/>
      <c r="H271" s="68"/>
      <c r="I271" s="68"/>
      <c r="J271" s="68"/>
      <c r="K271" s="68"/>
      <c r="L271" s="68"/>
      <c r="M271" s="68"/>
      <c r="O271" s="68"/>
      <c r="P271" s="68"/>
      <c r="Q271" s="68"/>
      <c r="R271" s="68"/>
      <c r="S271" s="68"/>
      <c r="U271" s="68"/>
      <c r="V271" s="72"/>
      <c r="W271" s="72"/>
      <c r="X271" s="72"/>
      <c r="Y271" s="68"/>
      <c r="Z271" s="68"/>
      <c r="AA271" s="72"/>
      <c r="AB271" s="68"/>
      <c r="AC271" s="68"/>
      <c r="AD271" s="72"/>
      <c r="AE271" s="72"/>
      <c r="AF271" s="72"/>
      <c r="AG271" s="72"/>
      <c r="AH271" s="72"/>
      <c r="AI271" s="72"/>
      <c r="AJ271" s="72"/>
      <c r="AK271" s="72"/>
      <c r="AL271" s="72"/>
      <c r="AM271" s="72"/>
      <c r="AN271" s="72"/>
      <c r="AO271" s="72"/>
      <c r="AP271" s="72"/>
      <c r="AQ271" s="72"/>
      <c r="AR271" s="72"/>
      <c r="AS271" s="72"/>
      <c r="AT271" s="72"/>
      <c r="AU271" s="72"/>
      <c r="AV271" s="72"/>
      <c r="AW271" s="72"/>
    </row>
    <row r="272" ht="14.25" customHeight="1">
      <c r="A272" s="65"/>
      <c r="B272" s="65"/>
      <c r="C272" s="66"/>
      <c r="D272" s="67"/>
      <c r="E272" s="68"/>
      <c r="F272" s="68"/>
      <c r="G272" s="68"/>
      <c r="H272" s="68"/>
      <c r="I272" s="68"/>
      <c r="J272" s="68"/>
      <c r="K272" s="68"/>
      <c r="L272" s="68"/>
      <c r="M272" s="68"/>
      <c r="O272" s="68"/>
      <c r="P272" s="68"/>
      <c r="Q272" s="68"/>
      <c r="R272" s="68"/>
      <c r="S272" s="68"/>
      <c r="U272" s="68"/>
      <c r="V272" s="72"/>
      <c r="W272" s="72"/>
      <c r="X272" s="72"/>
      <c r="Y272" s="68"/>
      <c r="Z272" s="68"/>
      <c r="AA272" s="72"/>
      <c r="AB272" s="68"/>
      <c r="AC272" s="68"/>
      <c r="AD272" s="72"/>
      <c r="AE272" s="72"/>
      <c r="AF272" s="72"/>
      <c r="AG272" s="72"/>
      <c r="AH272" s="72"/>
      <c r="AI272" s="72"/>
      <c r="AJ272" s="72"/>
      <c r="AK272" s="72"/>
      <c r="AL272" s="72"/>
      <c r="AM272" s="72"/>
      <c r="AN272" s="72"/>
      <c r="AO272" s="72"/>
      <c r="AP272" s="72"/>
      <c r="AQ272" s="72"/>
      <c r="AR272" s="72"/>
      <c r="AS272" s="72"/>
      <c r="AT272" s="72"/>
      <c r="AU272" s="72"/>
      <c r="AV272" s="72"/>
      <c r="AW272" s="72"/>
    </row>
    <row r="273" ht="14.25" customHeight="1">
      <c r="A273" s="65"/>
      <c r="B273" s="65"/>
      <c r="C273" s="66"/>
      <c r="D273" s="67"/>
      <c r="E273" s="68"/>
      <c r="F273" s="68"/>
      <c r="G273" s="68"/>
      <c r="H273" s="68"/>
      <c r="I273" s="68"/>
      <c r="J273" s="68"/>
      <c r="K273" s="68"/>
      <c r="L273" s="68"/>
      <c r="M273" s="68"/>
      <c r="O273" s="68"/>
      <c r="P273" s="68"/>
      <c r="Q273" s="68"/>
      <c r="R273" s="68"/>
      <c r="S273" s="68"/>
      <c r="U273" s="68"/>
      <c r="V273" s="72"/>
      <c r="W273" s="72"/>
      <c r="X273" s="72"/>
      <c r="Y273" s="68"/>
      <c r="Z273" s="68"/>
      <c r="AA273" s="72"/>
      <c r="AB273" s="68"/>
      <c r="AC273" s="68"/>
      <c r="AD273" s="72"/>
      <c r="AE273" s="72"/>
      <c r="AF273" s="72"/>
      <c r="AG273" s="72"/>
      <c r="AH273" s="72"/>
      <c r="AI273" s="72"/>
      <c r="AJ273" s="72"/>
      <c r="AK273" s="72"/>
      <c r="AL273" s="72"/>
      <c r="AM273" s="72"/>
      <c r="AN273" s="72"/>
      <c r="AO273" s="72"/>
      <c r="AP273" s="72"/>
      <c r="AQ273" s="72"/>
      <c r="AR273" s="72"/>
      <c r="AS273" s="72"/>
      <c r="AT273" s="72"/>
      <c r="AU273" s="72"/>
      <c r="AV273" s="72"/>
      <c r="AW273" s="72"/>
    </row>
    <row r="274" ht="14.25" customHeight="1">
      <c r="A274" s="65"/>
      <c r="B274" s="65"/>
      <c r="C274" s="66"/>
      <c r="D274" s="67"/>
      <c r="E274" s="68"/>
      <c r="F274" s="68"/>
      <c r="G274" s="68"/>
      <c r="H274" s="68"/>
      <c r="I274" s="68"/>
      <c r="J274" s="68"/>
      <c r="K274" s="68"/>
      <c r="L274" s="68"/>
      <c r="M274" s="68"/>
      <c r="O274" s="68"/>
      <c r="P274" s="68"/>
      <c r="Q274" s="68"/>
      <c r="R274" s="68"/>
      <c r="S274" s="68"/>
      <c r="U274" s="68"/>
      <c r="V274" s="72"/>
      <c r="W274" s="72"/>
      <c r="X274" s="72"/>
      <c r="Y274" s="68"/>
      <c r="Z274" s="68"/>
      <c r="AA274" s="72"/>
      <c r="AB274" s="68"/>
      <c r="AC274" s="68"/>
      <c r="AD274" s="72"/>
      <c r="AE274" s="72"/>
      <c r="AF274" s="72"/>
      <c r="AG274" s="72"/>
      <c r="AH274" s="72"/>
      <c r="AI274" s="72"/>
      <c r="AJ274" s="72"/>
      <c r="AK274" s="72"/>
      <c r="AL274" s="72"/>
      <c r="AM274" s="72"/>
      <c r="AN274" s="72"/>
      <c r="AO274" s="72"/>
      <c r="AP274" s="72"/>
      <c r="AQ274" s="72"/>
      <c r="AR274" s="72"/>
      <c r="AS274" s="72"/>
      <c r="AT274" s="72"/>
      <c r="AU274" s="72"/>
      <c r="AV274" s="72"/>
      <c r="AW274" s="72"/>
    </row>
    <row r="275" ht="14.25" customHeight="1">
      <c r="A275" s="65"/>
      <c r="B275" s="65"/>
      <c r="C275" s="66"/>
      <c r="D275" s="67"/>
      <c r="E275" s="68"/>
      <c r="F275" s="68"/>
      <c r="G275" s="68"/>
      <c r="H275" s="68"/>
      <c r="I275" s="68"/>
      <c r="J275" s="68"/>
      <c r="K275" s="68"/>
      <c r="L275" s="68"/>
      <c r="M275" s="68"/>
      <c r="O275" s="68"/>
      <c r="P275" s="68"/>
      <c r="Q275" s="68"/>
      <c r="R275" s="68"/>
      <c r="S275" s="68"/>
      <c r="U275" s="68"/>
      <c r="V275" s="72"/>
      <c r="W275" s="72"/>
      <c r="X275" s="72"/>
      <c r="Y275" s="68"/>
      <c r="Z275" s="68"/>
      <c r="AA275" s="72"/>
      <c r="AB275" s="68"/>
      <c r="AC275" s="68"/>
      <c r="AD275" s="72"/>
      <c r="AE275" s="72"/>
      <c r="AF275" s="72"/>
      <c r="AG275" s="72"/>
      <c r="AH275" s="72"/>
      <c r="AI275" s="72"/>
      <c r="AJ275" s="72"/>
      <c r="AK275" s="72"/>
      <c r="AL275" s="72"/>
      <c r="AM275" s="72"/>
      <c r="AN275" s="72"/>
      <c r="AO275" s="72"/>
      <c r="AP275" s="72"/>
      <c r="AQ275" s="72"/>
      <c r="AR275" s="72"/>
      <c r="AS275" s="72"/>
      <c r="AT275" s="72"/>
      <c r="AU275" s="72"/>
      <c r="AV275" s="72"/>
      <c r="AW275" s="72"/>
    </row>
    <row r="276" ht="14.25" customHeight="1">
      <c r="A276" s="65"/>
      <c r="B276" s="65"/>
      <c r="C276" s="66"/>
      <c r="D276" s="67"/>
      <c r="E276" s="68"/>
      <c r="F276" s="68"/>
      <c r="G276" s="68"/>
      <c r="H276" s="68"/>
      <c r="I276" s="68"/>
      <c r="J276" s="68"/>
      <c r="K276" s="68"/>
      <c r="L276" s="68"/>
      <c r="M276" s="68"/>
      <c r="O276" s="68"/>
      <c r="P276" s="68"/>
      <c r="Q276" s="68"/>
      <c r="R276" s="68"/>
      <c r="S276" s="68"/>
      <c r="U276" s="68"/>
      <c r="V276" s="72"/>
      <c r="W276" s="72"/>
      <c r="X276" s="72"/>
      <c r="Y276" s="68"/>
      <c r="Z276" s="68"/>
      <c r="AA276" s="72"/>
      <c r="AB276" s="68"/>
      <c r="AC276" s="68"/>
      <c r="AD276" s="72"/>
      <c r="AE276" s="72"/>
      <c r="AF276" s="72"/>
      <c r="AG276" s="72"/>
      <c r="AH276" s="72"/>
      <c r="AI276" s="72"/>
      <c r="AJ276" s="72"/>
      <c r="AK276" s="72"/>
      <c r="AL276" s="72"/>
      <c r="AM276" s="72"/>
      <c r="AN276" s="72"/>
      <c r="AO276" s="72"/>
      <c r="AP276" s="72"/>
      <c r="AQ276" s="72"/>
      <c r="AR276" s="72"/>
      <c r="AS276" s="72"/>
      <c r="AT276" s="72"/>
      <c r="AU276" s="72"/>
      <c r="AV276" s="72"/>
      <c r="AW276" s="72"/>
    </row>
    <row r="277" ht="14.25" customHeight="1">
      <c r="A277" s="65"/>
      <c r="B277" s="65"/>
      <c r="C277" s="66"/>
      <c r="D277" s="67"/>
      <c r="E277" s="68"/>
      <c r="F277" s="68"/>
      <c r="G277" s="68"/>
      <c r="H277" s="68"/>
      <c r="I277" s="68"/>
      <c r="J277" s="68"/>
      <c r="K277" s="68"/>
      <c r="L277" s="68"/>
      <c r="M277" s="68"/>
      <c r="O277" s="68"/>
      <c r="P277" s="68"/>
      <c r="Q277" s="68"/>
      <c r="R277" s="68"/>
      <c r="S277" s="68"/>
      <c r="U277" s="68"/>
      <c r="V277" s="72"/>
      <c r="W277" s="72"/>
      <c r="X277" s="72"/>
      <c r="Y277" s="68"/>
      <c r="Z277" s="68"/>
      <c r="AA277" s="72"/>
      <c r="AB277" s="68"/>
      <c r="AC277" s="68"/>
      <c r="AD277" s="72"/>
      <c r="AE277" s="72"/>
      <c r="AF277" s="72"/>
      <c r="AG277" s="72"/>
      <c r="AH277" s="72"/>
      <c r="AI277" s="72"/>
      <c r="AJ277" s="72"/>
      <c r="AK277" s="72"/>
      <c r="AL277" s="72"/>
      <c r="AM277" s="72"/>
      <c r="AN277" s="72"/>
      <c r="AO277" s="72"/>
      <c r="AP277" s="72"/>
      <c r="AQ277" s="72"/>
      <c r="AR277" s="72"/>
      <c r="AS277" s="72"/>
      <c r="AT277" s="72"/>
      <c r="AU277" s="72"/>
      <c r="AV277" s="72"/>
      <c r="AW277" s="72"/>
    </row>
    <row r="278" ht="14.25" customHeight="1">
      <c r="A278" s="65"/>
      <c r="B278" s="65"/>
      <c r="C278" s="66"/>
      <c r="D278" s="67"/>
      <c r="E278" s="68"/>
      <c r="F278" s="68"/>
      <c r="G278" s="68"/>
      <c r="H278" s="68"/>
      <c r="I278" s="68"/>
      <c r="J278" s="68"/>
      <c r="K278" s="68"/>
      <c r="L278" s="68"/>
      <c r="M278" s="68"/>
      <c r="O278" s="68"/>
      <c r="P278" s="68"/>
      <c r="Q278" s="68"/>
      <c r="R278" s="68"/>
      <c r="S278" s="68"/>
      <c r="U278" s="68"/>
      <c r="V278" s="72"/>
      <c r="W278" s="72"/>
      <c r="X278" s="72"/>
      <c r="Y278" s="68"/>
      <c r="Z278" s="68"/>
      <c r="AA278" s="72"/>
      <c r="AB278" s="68"/>
      <c r="AC278" s="68"/>
      <c r="AD278" s="72"/>
      <c r="AE278" s="72"/>
      <c r="AF278" s="72"/>
      <c r="AG278" s="72"/>
      <c r="AH278" s="72"/>
      <c r="AI278" s="72"/>
      <c r="AJ278" s="72"/>
      <c r="AK278" s="72"/>
      <c r="AL278" s="72"/>
      <c r="AM278" s="72"/>
      <c r="AN278" s="72"/>
      <c r="AO278" s="72"/>
      <c r="AP278" s="72"/>
      <c r="AQ278" s="72"/>
      <c r="AR278" s="72"/>
      <c r="AS278" s="72"/>
      <c r="AT278" s="72"/>
      <c r="AU278" s="72"/>
      <c r="AV278" s="72"/>
      <c r="AW278" s="72"/>
    </row>
    <row r="279" ht="14.25" customHeight="1">
      <c r="A279" s="65"/>
      <c r="B279" s="65"/>
      <c r="C279" s="66"/>
      <c r="D279" s="67"/>
      <c r="E279" s="68"/>
      <c r="F279" s="68"/>
      <c r="G279" s="68"/>
      <c r="H279" s="68"/>
      <c r="I279" s="68"/>
      <c r="J279" s="68"/>
      <c r="K279" s="68"/>
      <c r="L279" s="68"/>
      <c r="M279" s="68"/>
      <c r="O279" s="68"/>
      <c r="P279" s="68"/>
      <c r="Q279" s="68"/>
      <c r="R279" s="68"/>
      <c r="S279" s="68"/>
      <c r="U279" s="68"/>
      <c r="V279" s="72"/>
      <c r="W279" s="72"/>
      <c r="X279" s="72"/>
      <c r="Y279" s="68"/>
      <c r="Z279" s="68"/>
      <c r="AA279" s="72"/>
      <c r="AB279" s="68"/>
      <c r="AC279" s="68"/>
      <c r="AD279" s="72"/>
      <c r="AE279" s="72"/>
      <c r="AF279" s="72"/>
      <c r="AG279" s="72"/>
      <c r="AH279" s="72"/>
      <c r="AI279" s="72"/>
      <c r="AJ279" s="72"/>
      <c r="AK279" s="72"/>
      <c r="AL279" s="72"/>
      <c r="AM279" s="72"/>
      <c r="AN279" s="72"/>
      <c r="AO279" s="72"/>
      <c r="AP279" s="72"/>
      <c r="AQ279" s="72"/>
      <c r="AR279" s="72"/>
      <c r="AS279" s="72"/>
      <c r="AT279" s="72"/>
      <c r="AU279" s="72"/>
      <c r="AV279" s="72"/>
      <c r="AW279" s="72"/>
    </row>
    <row r="280" ht="14.25" customHeight="1">
      <c r="A280" s="65"/>
      <c r="B280" s="65"/>
      <c r="C280" s="66"/>
      <c r="D280" s="67"/>
      <c r="E280" s="68"/>
      <c r="F280" s="68"/>
      <c r="G280" s="68"/>
      <c r="H280" s="68"/>
      <c r="I280" s="68"/>
      <c r="J280" s="68"/>
      <c r="K280" s="68"/>
      <c r="L280" s="68"/>
      <c r="M280" s="68"/>
      <c r="O280" s="68"/>
      <c r="P280" s="68"/>
      <c r="Q280" s="68"/>
      <c r="R280" s="68"/>
      <c r="S280" s="68"/>
      <c r="U280" s="68"/>
      <c r="V280" s="72"/>
      <c r="W280" s="72"/>
      <c r="X280" s="72"/>
      <c r="Y280" s="68"/>
      <c r="Z280" s="68"/>
      <c r="AA280" s="72"/>
      <c r="AB280" s="68"/>
      <c r="AC280" s="68"/>
      <c r="AD280" s="72"/>
      <c r="AE280" s="72"/>
      <c r="AF280" s="72"/>
      <c r="AG280" s="72"/>
      <c r="AH280" s="72"/>
      <c r="AI280" s="72"/>
      <c r="AJ280" s="72"/>
      <c r="AK280" s="72"/>
      <c r="AL280" s="72"/>
      <c r="AM280" s="72"/>
      <c r="AN280" s="72"/>
      <c r="AO280" s="72"/>
      <c r="AP280" s="72"/>
      <c r="AQ280" s="72"/>
      <c r="AR280" s="72"/>
      <c r="AS280" s="72"/>
      <c r="AT280" s="72"/>
      <c r="AU280" s="72"/>
      <c r="AV280" s="72"/>
      <c r="AW280" s="72"/>
    </row>
    <row r="281" ht="14.25" customHeight="1">
      <c r="A281" s="65"/>
      <c r="B281" s="65"/>
      <c r="C281" s="66"/>
      <c r="D281" s="67"/>
      <c r="E281" s="68"/>
      <c r="F281" s="68"/>
      <c r="G281" s="68"/>
      <c r="H281" s="68"/>
      <c r="I281" s="68"/>
      <c r="J281" s="68"/>
      <c r="K281" s="68"/>
      <c r="L281" s="68"/>
      <c r="M281" s="68"/>
      <c r="O281" s="68"/>
      <c r="P281" s="68"/>
      <c r="Q281" s="68"/>
      <c r="R281" s="68"/>
      <c r="S281" s="68"/>
      <c r="U281" s="68"/>
      <c r="V281" s="72"/>
      <c r="W281" s="72"/>
      <c r="X281" s="72"/>
      <c r="Y281" s="68"/>
      <c r="Z281" s="68"/>
      <c r="AA281" s="72"/>
      <c r="AB281" s="68"/>
      <c r="AC281" s="68"/>
      <c r="AD281" s="72"/>
      <c r="AE281" s="72"/>
      <c r="AF281" s="72"/>
      <c r="AG281" s="72"/>
      <c r="AH281" s="72"/>
      <c r="AI281" s="72"/>
      <c r="AJ281" s="72"/>
      <c r="AK281" s="72"/>
      <c r="AL281" s="72"/>
      <c r="AM281" s="72"/>
      <c r="AN281" s="72"/>
      <c r="AO281" s="72"/>
      <c r="AP281" s="72"/>
      <c r="AQ281" s="72"/>
      <c r="AR281" s="72"/>
      <c r="AS281" s="72"/>
      <c r="AT281" s="72"/>
      <c r="AU281" s="72"/>
      <c r="AV281" s="72"/>
      <c r="AW281" s="72"/>
    </row>
    <row r="282" ht="14.25" customHeight="1">
      <c r="A282" s="65"/>
      <c r="B282" s="65"/>
      <c r="C282" s="66"/>
      <c r="D282" s="67"/>
      <c r="E282" s="68"/>
      <c r="F282" s="68"/>
      <c r="G282" s="68"/>
      <c r="H282" s="68"/>
      <c r="I282" s="68"/>
      <c r="J282" s="68"/>
      <c r="K282" s="68"/>
      <c r="L282" s="68"/>
      <c r="M282" s="68"/>
      <c r="O282" s="68"/>
      <c r="P282" s="68"/>
      <c r="Q282" s="68"/>
      <c r="R282" s="68"/>
      <c r="S282" s="68"/>
      <c r="U282" s="68"/>
      <c r="V282" s="72"/>
      <c r="W282" s="72"/>
      <c r="X282" s="72"/>
      <c r="Y282" s="68"/>
      <c r="Z282" s="68"/>
      <c r="AA282" s="72"/>
      <c r="AB282" s="68"/>
      <c r="AC282" s="68"/>
      <c r="AD282" s="72"/>
      <c r="AE282" s="72"/>
      <c r="AF282" s="72"/>
      <c r="AG282" s="72"/>
      <c r="AH282" s="72"/>
      <c r="AI282" s="72"/>
      <c r="AJ282" s="72"/>
      <c r="AK282" s="72"/>
      <c r="AL282" s="72"/>
      <c r="AM282" s="72"/>
      <c r="AN282" s="72"/>
      <c r="AO282" s="72"/>
      <c r="AP282" s="72"/>
      <c r="AQ282" s="72"/>
      <c r="AR282" s="72"/>
      <c r="AS282" s="72"/>
      <c r="AT282" s="72"/>
      <c r="AU282" s="72"/>
      <c r="AV282" s="72"/>
      <c r="AW282" s="72"/>
    </row>
    <row r="283" ht="14.25" customHeight="1">
      <c r="A283" s="65"/>
      <c r="B283" s="65"/>
      <c r="C283" s="66"/>
      <c r="D283" s="67"/>
      <c r="E283" s="68"/>
      <c r="F283" s="68"/>
      <c r="G283" s="68"/>
      <c r="H283" s="68"/>
      <c r="I283" s="68"/>
      <c r="J283" s="68"/>
      <c r="K283" s="68"/>
      <c r="L283" s="68"/>
      <c r="M283" s="68"/>
      <c r="O283" s="68"/>
      <c r="P283" s="68"/>
      <c r="Q283" s="68"/>
      <c r="R283" s="68"/>
      <c r="S283" s="68"/>
      <c r="U283" s="68"/>
      <c r="V283" s="72"/>
      <c r="W283" s="72"/>
      <c r="X283" s="72"/>
      <c r="Y283" s="68"/>
      <c r="Z283" s="68"/>
      <c r="AA283" s="72"/>
      <c r="AB283" s="68"/>
      <c r="AC283" s="68"/>
      <c r="AD283" s="72"/>
      <c r="AE283" s="72"/>
      <c r="AF283" s="72"/>
      <c r="AG283" s="72"/>
      <c r="AH283" s="72"/>
      <c r="AI283" s="72"/>
      <c r="AJ283" s="72"/>
      <c r="AK283" s="72"/>
      <c r="AL283" s="72"/>
      <c r="AM283" s="72"/>
      <c r="AN283" s="72"/>
      <c r="AO283" s="72"/>
      <c r="AP283" s="72"/>
      <c r="AQ283" s="72"/>
      <c r="AR283" s="72"/>
      <c r="AS283" s="72"/>
      <c r="AT283" s="72"/>
      <c r="AU283" s="72"/>
      <c r="AV283" s="72"/>
      <c r="AW283" s="72"/>
    </row>
    <row r="284" ht="14.25" customHeight="1">
      <c r="A284" s="65"/>
      <c r="B284" s="65"/>
      <c r="C284" s="66"/>
      <c r="D284" s="67"/>
      <c r="E284" s="68"/>
      <c r="F284" s="68"/>
      <c r="G284" s="68"/>
      <c r="H284" s="68"/>
      <c r="I284" s="68"/>
      <c r="J284" s="68"/>
      <c r="K284" s="68"/>
      <c r="L284" s="68"/>
      <c r="M284" s="68"/>
      <c r="O284" s="68"/>
      <c r="P284" s="68"/>
      <c r="Q284" s="68"/>
      <c r="R284" s="68"/>
      <c r="S284" s="68"/>
      <c r="U284" s="68"/>
      <c r="V284" s="72"/>
      <c r="W284" s="72"/>
      <c r="X284" s="72"/>
      <c r="Y284" s="68"/>
      <c r="Z284" s="68"/>
      <c r="AA284" s="72"/>
      <c r="AB284" s="68"/>
      <c r="AC284" s="68"/>
      <c r="AD284" s="72"/>
      <c r="AE284" s="72"/>
      <c r="AF284" s="72"/>
      <c r="AG284" s="72"/>
      <c r="AH284" s="72"/>
      <c r="AI284" s="72"/>
      <c r="AJ284" s="72"/>
      <c r="AK284" s="72"/>
      <c r="AL284" s="72"/>
      <c r="AM284" s="72"/>
      <c r="AN284" s="72"/>
      <c r="AO284" s="72"/>
      <c r="AP284" s="72"/>
      <c r="AQ284" s="72"/>
      <c r="AR284" s="72"/>
      <c r="AS284" s="72"/>
      <c r="AT284" s="72"/>
      <c r="AU284" s="72"/>
      <c r="AV284" s="72"/>
      <c r="AW284" s="72"/>
    </row>
    <row r="285" ht="14.25" customHeight="1">
      <c r="A285" s="65"/>
      <c r="B285" s="65"/>
      <c r="C285" s="66"/>
      <c r="D285" s="67"/>
      <c r="E285" s="68"/>
      <c r="F285" s="68"/>
      <c r="G285" s="68"/>
      <c r="H285" s="68"/>
      <c r="I285" s="68"/>
      <c r="J285" s="68"/>
      <c r="K285" s="68"/>
      <c r="L285" s="68"/>
      <c r="M285" s="68"/>
      <c r="O285" s="68"/>
      <c r="P285" s="68"/>
      <c r="Q285" s="68"/>
      <c r="R285" s="68"/>
      <c r="S285" s="68"/>
      <c r="U285" s="68"/>
      <c r="V285" s="72"/>
      <c r="W285" s="72"/>
      <c r="X285" s="72"/>
      <c r="Y285" s="68"/>
      <c r="Z285" s="68"/>
      <c r="AA285" s="72"/>
      <c r="AB285" s="68"/>
      <c r="AC285" s="68"/>
      <c r="AD285" s="72"/>
      <c r="AE285" s="72"/>
      <c r="AF285" s="72"/>
      <c r="AG285" s="72"/>
      <c r="AH285" s="72"/>
      <c r="AI285" s="72"/>
      <c r="AJ285" s="72"/>
      <c r="AK285" s="72"/>
      <c r="AL285" s="72"/>
      <c r="AM285" s="72"/>
      <c r="AN285" s="72"/>
      <c r="AO285" s="72"/>
      <c r="AP285" s="72"/>
      <c r="AQ285" s="72"/>
      <c r="AR285" s="72"/>
      <c r="AS285" s="72"/>
      <c r="AT285" s="72"/>
      <c r="AU285" s="72"/>
      <c r="AV285" s="72"/>
      <c r="AW285" s="72"/>
    </row>
    <row r="286" ht="14.25" customHeight="1">
      <c r="A286" s="65"/>
      <c r="B286" s="65"/>
      <c r="C286" s="66"/>
      <c r="D286" s="67"/>
      <c r="E286" s="68"/>
      <c r="F286" s="68"/>
      <c r="G286" s="68"/>
      <c r="H286" s="68"/>
      <c r="I286" s="68"/>
      <c r="J286" s="68"/>
      <c r="K286" s="68"/>
      <c r="L286" s="68"/>
      <c r="M286" s="68"/>
      <c r="O286" s="68"/>
      <c r="P286" s="68"/>
      <c r="Q286" s="68"/>
      <c r="R286" s="68"/>
      <c r="S286" s="68"/>
      <c r="U286" s="68"/>
      <c r="V286" s="72"/>
      <c r="W286" s="72"/>
      <c r="X286" s="72"/>
      <c r="Y286" s="68"/>
      <c r="Z286" s="68"/>
      <c r="AA286" s="72"/>
      <c r="AB286" s="68"/>
      <c r="AC286" s="68"/>
      <c r="AD286" s="72"/>
      <c r="AE286" s="72"/>
      <c r="AF286" s="72"/>
      <c r="AG286" s="72"/>
      <c r="AH286" s="72"/>
      <c r="AI286" s="72"/>
      <c r="AJ286" s="72"/>
      <c r="AK286" s="72"/>
      <c r="AL286" s="72"/>
      <c r="AM286" s="72"/>
      <c r="AN286" s="72"/>
      <c r="AO286" s="72"/>
      <c r="AP286" s="72"/>
      <c r="AQ286" s="72"/>
      <c r="AR286" s="72"/>
      <c r="AS286" s="72"/>
      <c r="AT286" s="72"/>
      <c r="AU286" s="72"/>
      <c r="AV286" s="72"/>
      <c r="AW286" s="72"/>
    </row>
    <row r="287" ht="14.25" customHeight="1">
      <c r="A287" s="65"/>
      <c r="B287" s="65"/>
      <c r="C287" s="66"/>
      <c r="D287" s="67"/>
      <c r="E287" s="68"/>
      <c r="F287" s="68"/>
      <c r="G287" s="68"/>
      <c r="H287" s="68"/>
      <c r="I287" s="68"/>
      <c r="J287" s="68"/>
      <c r="K287" s="68"/>
      <c r="L287" s="68"/>
      <c r="M287" s="68"/>
      <c r="O287" s="68"/>
      <c r="P287" s="68"/>
      <c r="Q287" s="68"/>
      <c r="R287" s="68"/>
      <c r="S287" s="68"/>
      <c r="U287" s="68"/>
      <c r="V287" s="72"/>
      <c r="W287" s="72"/>
      <c r="X287" s="72"/>
      <c r="Y287" s="68"/>
      <c r="Z287" s="68"/>
      <c r="AA287" s="72"/>
      <c r="AB287" s="68"/>
      <c r="AC287" s="68"/>
      <c r="AD287" s="72"/>
      <c r="AE287" s="72"/>
      <c r="AF287" s="72"/>
      <c r="AG287" s="72"/>
      <c r="AH287" s="72"/>
      <c r="AI287" s="72"/>
      <c r="AJ287" s="72"/>
      <c r="AK287" s="72"/>
      <c r="AL287" s="72"/>
      <c r="AM287" s="72"/>
      <c r="AN287" s="72"/>
      <c r="AO287" s="72"/>
      <c r="AP287" s="72"/>
      <c r="AQ287" s="72"/>
      <c r="AR287" s="72"/>
      <c r="AS287" s="72"/>
      <c r="AT287" s="72"/>
      <c r="AU287" s="72"/>
      <c r="AV287" s="72"/>
      <c r="AW287" s="72"/>
    </row>
    <row r="288" ht="14.25" customHeight="1">
      <c r="A288" s="65"/>
      <c r="B288" s="65"/>
      <c r="C288" s="66"/>
      <c r="D288" s="67"/>
      <c r="E288" s="68"/>
      <c r="F288" s="68"/>
      <c r="G288" s="68"/>
      <c r="H288" s="68"/>
      <c r="I288" s="68"/>
      <c r="J288" s="68"/>
      <c r="K288" s="68"/>
      <c r="L288" s="68"/>
      <c r="M288" s="68"/>
      <c r="O288" s="68"/>
      <c r="P288" s="68"/>
      <c r="Q288" s="68"/>
      <c r="R288" s="68"/>
      <c r="S288" s="68"/>
      <c r="U288" s="68"/>
      <c r="V288" s="72"/>
      <c r="W288" s="72"/>
      <c r="X288" s="72"/>
      <c r="Y288" s="68"/>
      <c r="Z288" s="68"/>
      <c r="AA288" s="72"/>
      <c r="AB288" s="68"/>
      <c r="AC288" s="68"/>
      <c r="AD288" s="72"/>
      <c r="AE288" s="72"/>
      <c r="AF288" s="72"/>
      <c r="AG288" s="72"/>
      <c r="AH288" s="72"/>
      <c r="AI288" s="72"/>
      <c r="AJ288" s="72"/>
      <c r="AK288" s="72"/>
      <c r="AL288" s="72"/>
      <c r="AM288" s="72"/>
      <c r="AN288" s="72"/>
      <c r="AO288" s="72"/>
      <c r="AP288" s="72"/>
      <c r="AQ288" s="72"/>
      <c r="AR288" s="72"/>
      <c r="AS288" s="72"/>
      <c r="AT288" s="72"/>
      <c r="AU288" s="72"/>
      <c r="AV288" s="72"/>
      <c r="AW288" s="72"/>
    </row>
    <row r="289" ht="14.25" customHeight="1">
      <c r="A289" s="65"/>
      <c r="B289" s="65"/>
      <c r="C289" s="66"/>
      <c r="D289" s="67"/>
      <c r="E289" s="68"/>
      <c r="F289" s="68"/>
      <c r="G289" s="68"/>
      <c r="H289" s="68"/>
      <c r="I289" s="68"/>
      <c r="J289" s="68"/>
      <c r="K289" s="68"/>
      <c r="L289" s="68"/>
      <c r="M289" s="68"/>
      <c r="O289" s="68"/>
      <c r="P289" s="68"/>
      <c r="Q289" s="68"/>
      <c r="R289" s="68"/>
      <c r="S289" s="68"/>
      <c r="U289" s="68"/>
      <c r="V289" s="72"/>
      <c r="W289" s="72"/>
      <c r="X289" s="72"/>
      <c r="Y289" s="68"/>
      <c r="Z289" s="68"/>
      <c r="AA289" s="72"/>
      <c r="AB289" s="68"/>
      <c r="AC289" s="68"/>
      <c r="AD289" s="72"/>
      <c r="AE289" s="72"/>
      <c r="AF289" s="72"/>
      <c r="AG289" s="72"/>
      <c r="AH289" s="72"/>
      <c r="AI289" s="72"/>
      <c r="AJ289" s="72"/>
      <c r="AK289" s="72"/>
      <c r="AL289" s="72"/>
      <c r="AM289" s="72"/>
      <c r="AN289" s="72"/>
      <c r="AO289" s="72"/>
      <c r="AP289" s="72"/>
      <c r="AQ289" s="72"/>
      <c r="AR289" s="72"/>
      <c r="AS289" s="72"/>
      <c r="AT289" s="72"/>
      <c r="AU289" s="72"/>
      <c r="AV289" s="72"/>
      <c r="AW289" s="72"/>
    </row>
    <row r="290" ht="14.25" customHeight="1">
      <c r="A290" s="65"/>
      <c r="B290" s="65"/>
      <c r="C290" s="66"/>
      <c r="D290" s="67"/>
      <c r="E290" s="68"/>
      <c r="F290" s="68"/>
      <c r="G290" s="68"/>
      <c r="H290" s="68"/>
      <c r="I290" s="68"/>
      <c r="J290" s="68"/>
      <c r="K290" s="68"/>
      <c r="L290" s="68"/>
      <c r="M290" s="68"/>
      <c r="O290" s="68"/>
      <c r="P290" s="68"/>
      <c r="Q290" s="68"/>
      <c r="R290" s="68"/>
      <c r="S290" s="68"/>
      <c r="U290" s="68"/>
      <c r="V290" s="72"/>
      <c r="W290" s="72"/>
      <c r="X290" s="72"/>
      <c r="Y290" s="68"/>
      <c r="Z290" s="68"/>
      <c r="AA290" s="72"/>
      <c r="AB290" s="68"/>
      <c r="AC290" s="68"/>
      <c r="AD290" s="72"/>
      <c r="AE290" s="72"/>
      <c r="AF290" s="72"/>
      <c r="AG290" s="72"/>
      <c r="AH290" s="72"/>
      <c r="AI290" s="72"/>
      <c r="AJ290" s="72"/>
      <c r="AK290" s="72"/>
      <c r="AL290" s="72"/>
      <c r="AM290" s="72"/>
      <c r="AN290" s="72"/>
      <c r="AO290" s="72"/>
      <c r="AP290" s="72"/>
      <c r="AQ290" s="72"/>
      <c r="AR290" s="72"/>
      <c r="AS290" s="72"/>
      <c r="AT290" s="72"/>
      <c r="AU290" s="72"/>
      <c r="AV290" s="72"/>
      <c r="AW290" s="72"/>
    </row>
    <row r="291" ht="14.25" customHeight="1">
      <c r="A291" s="65"/>
      <c r="B291" s="65"/>
      <c r="C291" s="66"/>
      <c r="D291" s="67"/>
      <c r="E291" s="68"/>
      <c r="F291" s="68"/>
      <c r="G291" s="68"/>
      <c r="H291" s="68"/>
      <c r="I291" s="68"/>
      <c r="J291" s="68"/>
      <c r="K291" s="68"/>
      <c r="L291" s="68"/>
      <c r="M291" s="68"/>
      <c r="O291" s="68"/>
      <c r="P291" s="68"/>
      <c r="Q291" s="68"/>
      <c r="R291" s="68"/>
      <c r="S291" s="68"/>
      <c r="U291" s="68"/>
      <c r="V291" s="72"/>
      <c r="W291" s="72"/>
      <c r="X291" s="72"/>
      <c r="Y291" s="68"/>
      <c r="Z291" s="68"/>
      <c r="AA291" s="72"/>
      <c r="AB291" s="68"/>
      <c r="AC291" s="68"/>
      <c r="AD291" s="72"/>
      <c r="AE291" s="72"/>
      <c r="AF291" s="72"/>
      <c r="AG291" s="72"/>
      <c r="AH291" s="72"/>
      <c r="AI291" s="72"/>
      <c r="AJ291" s="72"/>
      <c r="AK291" s="72"/>
      <c r="AL291" s="72"/>
      <c r="AM291" s="72"/>
      <c r="AN291" s="72"/>
      <c r="AO291" s="72"/>
      <c r="AP291" s="72"/>
      <c r="AQ291" s="72"/>
      <c r="AR291" s="72"/>
      <c r="AS291" s="72"/>
      <c r="AT291" s="72"/>
      <c r="AU291" s="72"/>
      <c r="AV291" s="72"/>
      <c r="AW291" s="72"/>
    </row>
    <row r="292" ht="14.25" customHeight="1">
      <c r="A292" s="65"/>
      <c r="B292" s="65"/>
      <c r="C292" s="66"/>
      <c r="D292" s="67"/>
      <c r="E292" s="68"/>
      <c r="F292" s="68"/>
      <c r="G292" s="68"/>
      <c r="H292" s="68"/>
      <c r="I292" s="68"/>
      <c r="J292" s="68"/>
      <c r="K292" s="68"/>
      <c r="L292" s="68"/>
      <c r="M292" s="68"/>
      <c r="O292" s="68"/>
      <c r="P292" s="68"/>
      <c r="Q292" s="68"/>
      <c r="R292" s="68"/>
      <c r="S292" s="68"/>
      <c r="U292" s="68"/>
      <c r="V292" s="72"/>
      <c r="W292" s="72"/>
      <c r="X292" s="72"/>
      <c r="Y292" s="68"/>
      <c r="Z292" s="68"/>
      <c r="AA292" s="72"/>
      <c r="AB292" s="68"/>
      <c r="AC292" s="68"/>
      <c r="AD292" s="72"/>
      <c r="AE292" s="72"/>
      <c r="AF292" s="72"/>
      <c r="AG292" s="72"/>
      <c r="AH292" s="72"/>
      <c r="AI292" s="72"/>
      <c r="AJ292" s="72"/>
      <c r="AK292" s="72"/>
      <c r="AL292" s="72"/>
      <c r="AM292" s="72"/>
      <c r="AN292" s="72"/>
      <c r="AO292" s="72"/>
      <c r="AP292" s="72"/>
      <c r="AQ292" s="72"/>
      <c r="AR292" s="72"/>
      <c r="AS292" s="72"/>
      <c r="AT292" s="72"/>
      <c r="AU292" s="72"/>
      <c r="AV292" s="72"/>
      <c r="AW292" s="72"/>
    </row>
    <row r="293" ht="14.25" customHeight="1">
      <c r="A293" s="65"/>
      <c r="B293" s="65"/>
      <c r="C293" s="66"/>
      <c r="D293" s="67"/>
      <c r="E293" s="68"/>
      <c r="F293" s="68"/>
      <c r="G293" s="68"/>
      <c r="H293" s="68"/>
      <c r="I293" s="68"/>
      <c r="J293" s="68"/>
      <c r="K293" s="68"/>
      <c r="L293" s="68"/>
      <c r="M293" s="68"/>
      <c r="O293" s="68"/>
      <c r="P293" s="68"/>
      <c r="Q293" s="68"/>
      <c r="R293" s="68"/>
      <c r="S293" s="68"/>
      <c r="U293" s="68"/>
      <c r="V293" s="72"/>
      <c r="W293" s="72"/>
      <c r="X293" s="72"/>
      <c r="Y293" s="68"/>
      <c r="Z293" s="68"/>
      <c r="AA293" s="72"/>
      <c r="AB293" s="68"/>
      <c r="AC293" s="68"/>
      <c r="AD293" s="72"/>
      <c r="AE293" s="72"/>
      <c r="AF293" s="72"/>
      <c r="AG293" s="72"/>
      <c r="AH293" s="72"/>
      <c r="AI293" s="72"/>
      <c r="AJ293" s="72"/>
      <c r="AK293" s="72"/>
      <c r="AL293" s="72"/>
      <c r="AM293" s="72"/>
      <c r="AN293" s="72"/>
      <c r="AO293" s="72"/>
      <c r="AP293" s="72"/>
      <c r="AQ293" s="72"/>
      <c r="AR293" s="72"/>
      <c r="AS293" s="72"/>
      <c r="AT293" s="72"/>
      <c r="AU293" s="72"/>
      <c r="AV293" s="72"/>
      <c r="AW293" s="72"/>
    </row>
    <row r="294" ht="14.25" customHeight="1">
      <c r="A294" s="65"/>
      <c r="B294" s="65"/>
      <c r="C294" s="66"/>
      <c r="D294" s="67"/>
      <c r="E294" s="68"/>
      <c r="F294" s="68"/>
      <c r="G294" s="68"/>
      <c r="H294" s="68"/>
      <c r="I294" s="68"/>
      <c r="J294" s="68"/>
      <c r="K294" s="68"/>
      <c r="L294" s="68"/>
      <c r="M294" s="68"/>
      <c r="O294" s="68"/>
      <c r="P294" s="68"/>
      <c r="Q294" s="68"/>
      <c r="R294" s="68"/>
      <c r="S294" s="68"/>
      <c r="U294" s="68"/>
      <c r="V294" s="72"/>
      <c r="W294" s="72"/>
      <c r="X294" s="72"/>
      <c r="Y294" s="68"/>
      <c r="Z294" s="68"/>
      <c r="AA294" s="72"/>
      <c r="AB294" s="68"/>
      <c r="AC294" s="68"/>
      <c r="AD294" s="72"/>
      <c r="AE294" s="72"/>
      <c r="AF294" s="72"/>
      <c r="AG294" s="72"/>
      <c r="AH294" s="72"/>
      <c r="AI294" s="72"/>
      <c r="AJ294" s="72"/>
      <c r="AK294" s="72"/>
      <c r="AL294" s="72"/>
      <c r="AM294" s="72"/>
      <c r="AN294" s="72"/>
      <c r="AO294" s="72"/>
      <c r="AP294" s="72"/>
      <c r="AQ294" s="72"/>
      <c r="AR294" s="72"/>
      <c r="AS294" s="72"/>
      <c r="AT294" s="72"/>
      <c r="AU294" s="72"/>
      <c r="AV294" s="72"/>
      <c r="AW294" s="72"/>
    </row>
    <row r="295" ht="14.25" customHeight="1">
      <c r="A295" s="65"/>
      <c r="B295" s="65"/>
      <c r="C295" s="66"/>
      <c r="D295" s="67"/>
      <c r="E295" s="68"/>
      <c r="F295" s="68"/>
      <c r="G295" s="68"/>
      <c r="H295" s="68"/>
      <c r="I295" s="68"/>
      <c r="J295" s="68"/>
      <c r="K295" s="68"/>
      <c r="L295" s="68"/>
      <c r="M295" s="68"/>
      <c r="O295" s="68"/>
      <c r="P295" s="68"/>
      <c r="Q295" s="68"/>
      <c r="R295" s="68"/>
      <c r="S295" s="68"/>
      <c r="U295" s="68"/>
      <c r="V295" s="72"/>
      <c r="W295" s="72"/>
      <c r="X295" s="72"/>
      <c r="Y295" s="68"/>
      <c r="Z295" s="68"/>
      <c r="AA295" s="72"/>
      <c r="AB295" s="68"/>
      <c r="AC295" s="68"/>
      <c r="AD295" s="72"/>
      <c r="AE295" s="72"/>
      <c r="AF295" s="72"/>
      <c r="AG295" s="72"/>
      <c r="AH295" s="72"/>
      <c r="AI295" s="72"/>
      <c r="AJ295" s="72"/>
      <c r="AK295" s="72"/>
      <c r="AL295" s="72"/>
      <c r="AM295" s="72"/>
      <c r="AN295" s="72"/>
      <c r="AO295" s="72"/>
      <c r="AP295" s="72"/>
      <c r="AQ295" s="72"/>
      <c r="AR295" s="72"/>
      <c r="AS295" s="72"/>
      <c r="AT295" s="72"/>
      <c r="AU295" s="72"/>
      <c r="AV295" s="72"/>
      <c r="AW295" s="72"/>
    </row>
    <row r="296" ht="14.25" customHeight="1">
      <c r="A296" s="65"/>
      <c r="B296" s="65"/>
      <c r="C296" s="66"/>
      <c r="D296" s="67"/>
      <c r="E296" s="68"/>
      <c r="F296" s="68"/>
      <c r="G296" s="68"/>
      <c r="H296" s="68"/>
      <c r="I296" s="68"/>
      <c r="J296" s="68"/>
      <c r="K296" s="68"/>
      <c r="L296" s="68"/>
      <c r="M296" s="68"/>
      <c r="O296" s="68"/>
      <c r="P296" s="68"/>
      <c r="Q296" s="68"/>
      <c r="R296" s="68"/>
      <c r="S296" s="68"/>
      <c r="U296" s="68"/>
      <c r="V296" s="72"/>
      <c r="W296" s="72"/>
      <c r="X296" s="72"/>
      <c r="Y296" s="68"/>
      <c r="Z296" s="68"/>
      <c r="AA296" s="72"/>
      <c r="AB296" s="68"/>
      <c r="AC296" s="68"/>
      <c r="AD296" s="72"/>
      <c r="AE296" s="72"/>
      <c r="AF296" s="72"/>
      <c r="AG296" s="72"/>
      <c r="AH296" s="72"/>
      <c r="AI296" s="72"/>
      <c r="AJ296" s="72"/>
      <c r="AK296" s="72"/>
      <c r="AL296" s="72"/>
      <c r="AM296" s="72"/>
      <c r="AN296" s="72"/>
      <c r="AO296" s="72"/>
      <c r="AP296" s="72"/>
      <c r="AQ296" s="72"/>
      <c r="AR296" s="72"/>
      <c r="AS296" s="72"/>
      <c r="AT296" s="72"/>
      <c r="AU296" s="72"/>
      <c r="AV296" s="72"/>
      <c r="AW296" s="72"/>
    </row>
    <row r="297" ht="14.25" customHeight="1">
      <c r="A297" s="65"/>
      <c r="B297" s="65"/>
      <c r="C297" s="66"/>
      <c r="D297" s="67"/>
      <c r="E297" s="68"/>
      <c r="F297" s="68"/>
      <c r="G297" s="68"/>
      <c r="H297" s="68"/>
      <c r="I297" s="68"/>
      <c r="J297" s="68"/>
      <c r="K297" s="68"/>
      <c r="L297" s="68"/>
      <c r="M297" s="68"/>
      <c r="O297" s="68"/>
      <c r="P297" s="68"/>
      <c r="Q297" s="68"/>
      <c r="R297" s="68"/>
      <c r="S297" s="68"/>
      <c r="U297" s="68"/>
      <c r="V297" s="72"/>
      <c r="W297" s="72"/>
      <c r="X297" s="72"/>
      <c r="Y297" s="68"/>
      <c r="Z297" s="68"/>
      <c r="AA297" s="72"/>
      <c r="AB297" s="68"/>
      <c r="AC297" s="68"/>
      <c r="AD297" s="72"/>
      <c r="AE297" s="72"/>
      <c r="AF297" s="72"/>
      <c r="AG297" s="72"/>
      <c r="AH297" s="72"/>
      <c r="AI297" s="72"/>
      <c r="AJ297" s="72"/>
      <c r="AK297" s="72"/>
      <c r="AL297" s="72"/>
      <c r="AM297" s="72"/>
      <c r="AN297" s="72"/>
      <c r="AO297" s="72"/>
      <c r="AP297" s="72"/>
      <c r="AQ297" s="72"/>
      <c r="AR297" s="72"/>
      <c r="AS297" s="72"/>
      <c r="AT297" s="72"/>
      <c r="AU297" s="72"/>
      <c r="AV297" s="72"/>
      <c r="AW297" s="72"/>
    </row>
    <row r="298" ht="14.25" customHeight="1">
      <c r="A298" s="65"/>
      <c r="B298" s="65"/>
      <c r="C298" s="66"/>
      <c r="D298" s="67"/>
      <c r="E298" s="68"/>
      <c r="F298" s="68"/>
      <c r="G298" s="68"/>
      <c r="H298" s="68"/>
      <c r="I298" s="68"/>
      <c r="J298" s="68"/>
      <c r="K298" s="68"/>
      <c r="L298" s="68"/>
      <c r="M298" s="68"/>
      <c r="O298" s="68"/>
      <c r="P298" s="68"/>
      <c r="Q298" s="68"/>
      <c r="R298" s="68"/>
      <c r="S298" s="68"/>
      <c r="U298" s="68"/>
      <c r="V298" s="72"/>
      <c r="W298" s="72"/>
      <c r="X298" s="72"/>
      <c r="Y298" s="68"/>
      <c r="Z298" s="68"/>
      <c r="AA298" s="72"/>
      <c r="AB298" s="68"/>
      <c r="AC298" s="68"/>
      <c r="AD298" s="72"/>
      <c r="AE298" s="72"/>
      <c r="AF298" s="72"/>
      <c r="AG298" s="72"/>
      <c r="AH298" s="72"/>
      <c r="AI298" s="72"/>
      <c r="AJ298" s="72"/>
      <c r="AK298" s="72"/>
      <c r="AL298" s="72"/>
      <c r="AM298" s="72"/>
      <c r="AN298" s="72"/>
      <c r="AO298" s="72"/>
      <c r="AP298" s="72"/>
      <c r="AQ298" s="72"/>
      <c r="AR298" s="72"/>
      <c r="AS298" s="72"/>
      <c r="AT298" s="72"/>
      <c r="AU298" s="72"/>
      <c r="AV298" s="72"/>
      <c r="AW298" s="72"/>
    </row>
    <row r="299" ht="14.25" customHeight="1">
      <c r="A299" s="65"/>
      <c r="B299" s="65"/>
      <c r="C299" s="66"/>
      <c r="D299" s="67"/>
      <c r="E299" s="68"/>
      <c r="F299" s="68"/>
      <c r="G299" s="68"/>
      <c r="H299" s="68"/>
      <c r="I299" s="68"/>
      <c r="J299" s="68"/>
      <c r="K299" s="68"/>
      <c r="L299" s="68"/>
      <c r="M299" s="68"/>
      <c r="O299" s="68"/>
      <c r="P299" s="68"/>
      <c r="Q299" s="68"/>
      <c r="R299" s="68"/>
      <c r="S299" s="68"/>
      <c r="U299" s="68"/>
      <c r="V299" s="72"/>
      <c r="W299" s="72"/>
      <c r="X299" s="72"/>
      <c r="Y299" s="68"/>
      <c r="Z299" s="68"/>
      <c r="AA299" s="72"/>
      <c r="AB299" s="68"/>
      <c r="AC299" s="68"/>
      <c r="AD299" s="72"/>
      <c r="AE299" s="72"/>
      <c r="AF299" s="72"/>
      <c r="AG299" s="72"/>
      <c r="AH299" s="72"/>
      <c r="AI299" s="72"/>
      <c r="AJ299" s="72"/>
      <c r="AK299" s="72"/>
      <c r="AL299" s="72"/>
      <c r="AM299" s="72"/>
      <c r="AN299" s="72"/>
      <c r="AO299" s="72"/>
      <c r="AP299" s="72"/>
      <c r="AQ299" s="72"/>
      <c r="AR299" s="72"/>
      <c r="AS299" s="72"/>
      <c r="AT299" s="72"/>
      <c r="AU299" s="72"/>
      <c r="AV299" s="72"/>
      <c r="AW299" s="72"/>
    </row>
    <row r="300" ht="14.25" customHeight="1">
      <c r="A300" s="65"/>
      <c r="B300" s="65"/>
      <c r="C300" s="66"/>
      <c r="D300" s="67"/>
      <c r="E300" s="68"/>
      <c r="F300" s="68"/>
      <c r="G300" s="68"/>
      <c r="H300" s="68"/>
      <c r="I300" s="68"/>
      <c r="J300" s="68"/>
      <c r="K300" s="68"/>
      <c r="L300" s="68"/>
      <c r="M300" s="68"/>
      <c r="O300" s="68"/>
      <c r="P300" s="68"/>
      <c r="Q300" s="68"/>
      <c r="R300" s="68"/>
      <c r="S300" s="68"/>
      <c r="U300" s="68"/>
      <c r="V300" s="72"/>
      <c r="W300" s="72"/>
      <c r="X300" s="72"/>
      <c r="Y300" s="68"/>
      <c r="Z300" s="68"/>
      <c r="AA300" s="72"/>
      <c r="AB300" s="68"/>
      <c r="AC300" s="68"/>
      <c r="AD300" s="72"/>
      <c r="AE300" s="72"/>
      <c r="AF300" s="72"/>
      <c r="AG300" s="72"/>
      <c r="AH300" s="72"/>
      <c r="AI300" s="72"/>
      <c r="AJ300" s="72"/>
      <c r="AK300" s="72"/>
      <c r="AL300" s="72"/>
      <c r="AM300" s="72"/>
      <c r="AN300" s="72"/>
      <c r="AO300" s="72"/>
      <c r="AP300" s="72"/>
      <c r="AQ300" s="72"/>
      <c r="AR300" s="72"/>
      <c r="AS300" s="72"/>
      <c r="AT300" s="72"/>
      <c r="AU300" s="72"/>
      <c r="AV300" s="72"/>
      <c r="AW300" s="72"/>
    </row>
    <row r="301" ht="14.25" customHeight="1">
      <c r="A301" s="65"/>
      <c r="B301" s="65"/>
      <c r="C301" s="66"/>
      <c r="D301" s="67"/>
      <c r="E301" s="68"/>
      <c r="F301" s="68"/>
      <c r="G301" s="68"/>
      <c r="H301" s="68"/>
      <c r="I301" s="68"/>
      <c r="J301" s="68"/>
      <c r="K301" s="68"/>
      <c r="L301" s="68"/>
      <c r="M301" s="68"/>
      <c r="O301" s="68"/>
      <c r="P301" s="68"/>
      <c r="Q301" s="68"/>
      <c r="R301" s="68"/>
      <c r="S301" s="68"/>
      <c r="U301" s="68"/>
      <c r="V301" s="72"/>
      <c r="W301" s="72"/>
      <c r="X301" s="72"/>
      <c r="Y301" s="68"/>
      <c r="Z301" s="68"/>
      <c r="AA301" s="72"/>
      <c r="AB301" s="68"/>
      <c r="AC301" s="68"/>
      <c r="AD301" s="72"/>
      <c r="AE301" s="72"/>
      <c r="AF301" s="72"/>
      <c r="AG301" s="72"/>
      <c r="AH301" s="72"/>
      <c r="AI301" s="72"/>
      <c r="AJ301" s="72"/>
      <c r="AK301" s="72"/>
      <c r="AL301" s="72"/>
      <c r="AM301" s="72"/>
      <c r="AN301" s="72"/>
      <c r="AO301" s="72"/>
      <c r="AP301" s="72"/>
      <c r="AQ301" s="72"/>
      <c r="AR301" s="72"/>
      <c r="AS301" s="72"/>
      <c r="AT301" s="72"/>
      <c r="AU301" s="72"/>
      <c r="AV301" s="72"/>
      <c r="AW301" s="72"/>
    </row>
    <row r="302" ht="14.25" customHeight="1">
      <c r="A302" s="65"/>
      <c r="B302" s="65"/>
      <c r="C302" s="66"/>
      <c r="D302" s="67"/>
      <c r="E302" s="68"/>
      <c r="F302" s="68"/>
      <c r="G302" s="68"/>
      <c r="H302" s="68"/>
      <c r="I302" s="68"/>
      <c r="J302" s="68"/>
      <c r="K302" s="68"/>
      <c r="L302" s="68"/>
      <c r="M302" s="68"/>
      <c r="O302" s="68"/>
      <c r="P302" s="68"/>
      <c r="Q302" s="68"/>
      <c r="R302" s="68"/>
      <c r="S302" s="68"/>
      <c r="U302" s="68"/>
      <c r="V302" s="72"/>
      <c r="W302" s="72"/>
      <c r="X302" s="72"/>
      <c r="Y302" s="68"/>
      <c r="Z302" s="68"/>
      <c r="AA302" s="72"/>
      <c r="AB302" s="68"/>
      <c r="AC302" s="68"/>
      <c r="AD302" s="72"/>
      <c r="AE302" s="72"/>
      <c r="AF302" s="72"/>
      <c r="AG302" s="72"/>
      <c r="AH302" s="72"/>
      <c r="AI302" s="72"/>
      <c r="AJ302" s="72"/>
      <c r="AK302" s="72"/>
      <c r="AL302" s="72"/>
      <c r="AM302" s="72"/>
      <c r="AN302" s="72"/>
      <c r="AO302" s="72"/>
      <c r="AP302" s="72"/>
      <c r="AQ302" s="72"/>
      <c r="AR302" s="72"/>
      <c r="AS302" s="72"/>
      <c r="AT302" s="72"/>
      <c r="AU302" s="72"/>
      <c r="AV302" s="72"/>
      <c r="AW302" s="72"/>
    </row>
    <row r="303" ht="14.25" customHeight="1">
      <c r="A303" s="65"/>
      <c r="B303" s="65"/>
      <c r="C303" s="66"/>
      <c r="D303" s="67"/>
      <c r="E303" s="68"/>
      <c r="F303" s="68"/>
      <c r="G303" s="68"/>
      <c r="H303" s="68"/>
      <c r="I303" s="68"/>
      <c r="J303" s="68"/>
      <c r="K303" s="68"/>
      <c r="L303" s="68"/>
      <c r="M303" s="68"/>
      <c r="O303" s="68"/>
      <c r="P303" s="68"/>
      <c r="Q303" s="68"/>
      <c r="R303" s="68"/>
      <c r="S303" s="68"/>
      <c r="U303" s="68"/>
      <c r="V303" s="72"/>
      <c r="W303" s="72"/>
      <c r="X303" s="72"/>
      <c r="Y303" s="68"/>
      <c r="Z303" s="68"/>
      <c r="AA303" s="72"/>
      <c r="AB303" s="68"/>
      <c r="AC303" s="68"/>
      <c r="AD303" s="72"/>
      <c r="AE303" s="72"/>
      <c r="AF303" s="72"/>
      <c r="AG303" s="72"/>
      <c r="AH303" s="72"/>
      <c r="AI303" s="72"/>
      <c r="AJ303" s="72"/>
      <c r="AK303" s="72"/>
      <c r="AL303" s="72"/>
      <c r="AM303" s="72"/>
      <c r="AN303" s="72"/>
      <c r="AO303" s="72"/>
      <c r="AP303" s="72"/>
      <c r="AQ303" s="72"/>
      <c r="AR303" s="72"/>
      <c r="AS303" s="72"/>
      <c r="AT303" s="72"/>
      <c r="AU303" s="72"/>
      <c r="AV303" s="72"/>
      <c r="AW303" s="72"/>
    </row>
    <row r="304" ht="14.25" customHeight="1">
      <c r="A304" s="65"/>
      <c r="B304" s="65"/>
      <c r="C304" s="66"/>
      <c r="D304" s="67"/>
      <c r="E304" s="68"/>
      <c r="F304" s="68"/>
      <c r="G304" s="68"/>
      <c r="H304" s="68"/>
      <c r="I304" s="68"/>
      <c r="J304" s="68"/>
      <c r="K304" s="68"/>
      <c r="L304" s="68"/>
      <c r="M304" s="68"/>
      <c r="O304" s="68"/>
      <c r="P304" s="68"/>
      <c r="Q304" s="68"/>
      <c r="R304" s="68"/>
      <c r="S304" s="68"/>
      <c r="U304" s="68"/>
      <c r="V304" s="72"/>
      <c r="W304" s="72"/>
      <c r="X304" s="72"/>
      <c r="Y304" s="68"/>
      <c r="Z304" s="68"/>
      <c r="AA304" s="72"/>
      <c r="AB304" s="68"/>
      <c r="AC304" s="68"/>
      <c r="AD304" s="72"/>
      <c r="AE304" s="72"/>
      <c r="AF304" s="72"/>
      <c r="AG304" s="72"/>
      <c r="AH304" s="72"/>
      <c r="AI304" s="72"/>
      <c r="AJ304" s="72"/>
      <c r="AK304" s="72"/>
      <c r="AL304" s="72"/>
      <c r="AM304" s="72"/>
      <c r="AN304" s="72"/>
      <c r="AO304" s="72"/>
      <c r="AP304" s="72"/>
      <c r="AQ304" s="72"/>
      <c r="AR304" s="72"/>
      <c r="AS304" s="72"/>
      <c r="AT304" s="72"/>
      <c r="AU304" s="72"/>
      <c r="AV304" s="72"/>
      <c r="AW304" s="72"/>
    </row>
    <row r="305" ht="14.25" customHeight="1">
      <c r="A305" s="65"/>
      <c r="B305" s="65"/>
      <c r="C305" s="66"/>
      <c r="D305" s="67"/>
      <c r="E305" s="68"/>
      <c r="F305" s="68"/>
      <c r="G305" s="68"/>
      <c r="H305" s="68"/>
      <c r="I305" s="68"/>
      <c r="J305" s="68"/>
      <c r="K305" s="68"/>
      <c r="L305" s="68"/>
      <c r="M305" s="68"/>
      <c r="O305" s="68"/>
      <c r="P305" s="68"/>
      <c r="Q305" s="68"/>
      <c r="R305" s="68"/>
      <c r="S305" s="68"/>
      <c r="U305" s="68"/>
      <c r="V305" s="72"/>
      <c r="W305" s="72"/>
      <c r="X305" s="72"/>
      <c r="Y305" s="68"/>
      <c r="Z305" s="68"/>
      <c r="AA305" s="72"/>
      <c r="AB305" s="68"/>
      <c r="AC305" s="68"/>
      <c r="AD305" s="72"/>
      <c r="AE305" s="72"/>
      <c r="AF305" s="72"/>
      <c r="AG305" s="72"/>
      <c r="AH305" s="72"/>
      <c r="AI305" s="72"/>
      <c r="AJ305" s="72"/>
      <c r="AK305" s="72"/>
      <c r="AL305" s="72"/>
      <c r="AM305" s="72"/>
      <c r="AN305" s="72"/>
      <c r="AO305" s="72"/>
      <c r="AP305" s="72"/>
      <c r="AQ305" s="72"/>
      <c r="AR305" s="72"/>
      <c r="AS305" s="72"/>
      <c r="AT305" s="72"/>
      <c r="AU305" s="72"/>
      <c r="AV305" s="72"/>
      <c r="AW305" s="72"/>
    </row>
    <row r="306" ht="14.25" customHeight="1">
      <c r="A306" s="65"/>
      <c r="B306" s="65"/>
      <c r="C306" s="66"/>
      <c r="D306" s="67"/>
      <c r="E306" s="68"/>
      <c r="F306" s="68"/>
      <c r="G306" s="68"/>
      <c r="H306" s="68"/>
      <c r="I306" s="68"/>
      <c r="J306" s="68"/>
      <c r="K306" s="68"/>
      <c r="L306" s="68"/>
      <c r="M306" s="68"/>
      <c r="O306" s="68"/>
      <c r="P306" s="68"/>
      <c r="Q306" s="68"/>
      <c r="R306" s="68"/>
      <c r="S306" s="68"/>
      <c r="U306" s="68"/>
      <c r="V306" s="72"/>
      <c r="W306" s="72"/>
      <c r="X306" s="72"/>
      <c r="Y306" s="68"/>
      <c r="Z306" s="68"/>
      <c r="AA306" s="72"/>
      <c r="AB306" s="68"/>
      <c r="AC306" s="68"/>
      <c r="AD306" s="72"/>
      <c r="AE306" s="72"/>
      <c r="AF306" s="72"/>
      <c r="AG306" s="72"/>
      <c r="AH306" s="72"/>
      <c r="AI306" s="72"/>
      <c r="AJ306" s="72"/>
      <c r="AK306" s="72"/>
      <c r="AL306" s="72"/>
      <c r="AM306" s="72"/>
      <c r="AN306" s="72"/>
      <c r="AO306" s="72"/>
      <c r="AP306" s="72"/>
      <c r="AQ306" s="72"/>
      <c r="AR306" s="72"/>
      <c r="AS306" s="72"/>
      <c r="AT306" s="72"/>
      <c r="AU306" s="72"/>
      <c r="AV306" s="72"/>
      <c r="AW306" s="72"/>
    </row>
    <row r="307" ht="14.25" customHeight="1">
      <c r="A307" s="65"/>
      <c r="B307" s="65"/>
      <c r="C307" s="66"/>
      <c r="D307" s="67"/>
      <c r="E307" s="68"/>
      <c r="F307" s="68"/>
      <c r="G307" s="68"/>
      <c r="H307" s="68"/>
      <c r="I307" s="68"/>
      <c r="J307" s="68"/>
      <c r="K307" s="68"/>
      <c r="L307" s="68"/>
      <c r="M307" s="68"/>
      <c r="O307" s="68"/>
      <c r="P307" s="68"/>
      <c r="Q307" s="68"/>
      <c r="R307" s="68"/>
      <c r="S307" s="68"/>
      <c r="U307" s="68"/>
      <c r="V307" s="72"/>
      <c r="W307" s="72"/>
      <c r="X307" s="72"/>
      <c r="Y307" s="68"/>
      <c r="Z307" s="68"/>
      <c r="AA307" s="72"/>
      <c r="AB307" s="68"/>
      <c r="AC307" s="68"/>
      <c r="AD307" s="72"/>
      <c r="AE307" s="72"/>
      <c r="AF307" s="72"/>
      <c r="AG307" s="72"/>
      <c r="AH307" s="72"/>
      <c r="AI307" s="72"/>
      <c r="AJ307" s="72"/>
      <c r="AK307" s="72"/>
      <c r="AL307" s="72"/>
      <c r="AM307" s="72"/>
      <c r="AN307" s="72"/>
      <c r="AO307" s="72"/>
      <c r="AP307" s="72"/>
      <c r="AQ307" s="72"/>
      <c r="AR307" s="72"/>
      <c r="AS307" s="72"/>
      <c r="AT307" s="72"/>
      <c r="AU307" s="72"/>
      <c r="AV307" s="72"/>
      <c r="AW307" s="72"/>
    </row>
    <row r="308" ht="14.25" customHeight="1">
      <c r="A308" s="65"/>
      <c r="B308" s="65"/>
      <c r="C308" s="66"/>
      <c r="D308" s="67"/>
      <c r="E308" s="68"/>
      <c r="F308" s="68"/>
      <c r="G308" s="68"/>
      <c r="H308" s="68"/>
      <c r="I308" s="68"/>
      <c r="J308" s="68"/>
      <c r="K308" s="68"/>
      <c r="L308" s="68"/>
      <c r="M308" s="68"/>
      <c r="O308" s="68"/>
      <c r="P308" s="68"/>
      <c r="Q308" s="68"/>
      <c r="R308" s="68"/>
      <c r="S308" s="68"/>
      <c r="U308" s="68"/>
      <c r="V308" s="72"/>
      <c r="W308" s="72"/>
      <c r="X308" s="72"/>
      <c r="Y308" s="68"/>
      <c r="Z308" s="68"/>
      <c r="AA308" s="72"/>
      <c r="AB308" s="68"/>
      <c r="AC308" s="68"/>
      <c r="AD308" s="72"/>
      <c r="AE308" s="72"/>
      <c r="AF308" s="72"/>
      <c r="AG308" s="72"/>
      <c r="AH308" s="72"/>
      <c r="AI308" s="72"/>
      <c r="AJ308" s="72"/>
      <c r="AK308" s="72"/>
      <c r="AL308" s="72"/>
      <c r="AM308" s="72"/>
      <c r="AN308" s="72"/>
      <c r="AO308" s="72"/>
      <c r="AP308" s="72"/>
      <c r="AQ308" s="72"/>
      <c r="AR308" s="72"/>
      <c r="AS308" s="72"/>
      <c r="AT308" s="72"/>
      <c r="AU308" s="72"/>
      <c r="AV308" s="72"/>
      <c r="AW308" s="72"/>
    </row>
    <row r="309" ht="14.25" customHeight="1">
      <c r="A309" s="65"/>
      <c r="B309" s="65"/>
      <c r="C309" s="66"/>
      <c r="D309" s="67"/>
      <c r="E309" s="68"/>
      <c r="F309" s="68"/>
      <c r="G309" s="68"/>
      <c r="H309" s="68"/>
      <c r="I309" s="68"/>
      <c r="J309" s="68"/>
      <c r="K309" s="68"/>
      <c r="L309" s="68"/>
      <c r="M309" s="68"/>
      <c r="O309" s="68"/>
      <c r="P309" s="68"/>
      <c r="Q309" s="68"/>
      <c r="R309" s="68"/>
      <c r="S309" s="68"/>
      <c r="U309" s="68"/>
      <c r="V309" s="72"/>
      <c r="W309" s="72"/>
      <c r="X309" s="72"/>
      <c r="Y309" s="68"/>
      <c r="Z309" s="68"/>
      <c r="AA309" s="72"/>
      <c r="AB309" s="68"/>
      <c r="AC309" s="68"/>
      <c r="AD309" s="72"/>
      <c r="AE309" s="72"/>
      <c r="AF309" s="72"/>
      <c r="AG309" s="72"/>
      <c r="AH309" s="72"/>
      <c r="AI309" s="72"/>
      <c r="AJ309" s="72"/>
      <c r="AK309" s="72"/>
      <c r="AL309" s="72"/>
      <c r="AM309" s="72"/>
      <c r="AN309" s="72"/>
      <c r="AO309" s="72"/>
      <c r="AP309" s="72"/>
      <c r="AQ309" s="72"/>
      <c r="AR309" s="72"/>
      <c r="AS309" s="72"/>
      <c r="AT309" s="72"/>
      <c r="AU309" s="72"/>
      <c r="AV309" s="72"/>
      <c r="AW309" s="72"/>
    </row>
    <row r="310" ht="14.25" customHeight="1">
      <c r="A310" s="65"/>
      <c r="B310" s="65"/>
      <c r="C310" s="66"/>
      <c r="D310" s="67"/>
      <c r="E310" s="68"/>
      <c r="F310" s="68"/>
      <c r="G310" s="68"/>
      <c r="H310" s="68"/>
      <c r="I310" s="68"/>
      <c r="J310" s="68"/>
      <c r="K310" s="68"/>
      <c r="L310" s="68"/>
      <c r="M310" s="68"/>
      <c r="O310" s="68"/>
      <c r="P310" s="68"/>
      <c r="Q310" s="68"/>
      <c r="R310" s="68"/>
      <c r="S310" s="68"/>
      <c r="U310" s="68"/>
      <c r="V310" s="72"/>
      <c r="W310" s="72"/>
      <c r="X310" s="72"/>
      <c r="Y310" s="68"/>
      <c r="Z310" s="68"/>
      <c r="AA310" s="72"/>
      <c r="AB310" s="68"/>
      <c r="AC310" s="68"/>
      <c r="AD310" s="72"/>
      <c r="AE310" s="72"/>
      <c r="AF310" s="72"/>
      <c r="AG310" s="72"/>
      <c r="AH310" s="72"/>
      <c r="AI310" s="72"/>
      <c r="AJ310" s="72"/>
      <c r="AK310" s="72"/>
      <c r="AL310" s="72"/>
      <c r="AM310" s="72"/>
      <c r="AN310" s="72"/>
      <c r="AO310" s="72"/>
      <c r="AP310" s="72"/>
      <c r="AQ310" s="72"/>
      <c r="AR310" s="72"/>
      <c r="AS310" s="72"/>
      <c r="AT310" s="72"/>
      <c r="AU310" s="72"/>
      <c r="AV310" s="72"/>
      <c r="AW310" s="72"/>
    </row>
    <row r="311" ht="14.25" customHeight="1">
      <c r="A311" s="65"/>
      <c r="B311" s="65"/>
      <c r="C311" s="66"/>
      <c r="D311" s="67"/>
      <c r="E311" s="68"/>
      <c r="F311" s="68"/>
      <c r="G311" s="68"/>
      <c r="H311" s="68"/>
      <c r="I311" s="68"/>
      <c r="J311" s="68"/>
      <c r="K311" s="68"/>
      <c r="L311" s="68"/>
      <c r="M311" s="68"/>
      <c r="O311" s="68"/>
      <c r="P311" s="68"/>
      <c r="Q311" s="68"/>
      <c r="R311" s="68"/>
      <c r="S311" s="68"/>
      <c r="U311" s="68"/>
      <c r="V311" s="72"/>
      <c r="W311" s="72"/>
      <c r="X311" s="72"/>
      <c r="Y311" s="68"/>
      <c r="Z311" s="68"/>
      <c r="AA311" s="72"/>
      <c r="AB311" s="68"/>
      <c r="AC311" s="68"/>
      <c r="AD311" s="72"/>
      <c r="AE311" s="72"/>
      <c r="AF311" s="72"/>
      <c r="AG311" s="72"/>
      <c r="AH311" s="72"/>
      <c r="AI311" s="72"/>
      <c r="AJ311" s="72"/>
      <c r="AK311" s="72"/>
      <c r="AL311" s="72"/>
      <c r="AM311" s="72"/>
      <c r="AN311" s="72"/>
      <c r="AO311" s="72"/>
      <c r="AP311" s="72"/>
      <c r="AQ311" s="72"/>
      <c r="AR311" s="72"/>
      <c r="AS311" s="72"/>
      <c r="AT311" s="72"/>
      <c r="AU311" s="72"/>
      <c r="AV311" s="72"/>
      <c r="AW311" s="72"/>
    </row>
    <row r="312" ht="14.25" customHeight="1">
      <c r="A312" s="65"/>
      <c r="B312" s="65"/>
      <c r="C312" s="66"/>
      <c r="D312" s="67"/>
      <c r="E312" s="68"/>
      <c r="F312" s="68"/>
      <c r="G312" s="68"/>
      <c r="H312" s="68"/>
      <c r="I312" s="68"/>
      <c r="J312" s="68"/>
      <c r="K312" s="68"/>
      <c r="L312" s="68"/>
      <c r="M312" s="68"/>
      <c r="O312" s="68"/>
      <c r="P312" s="68"/>
      <c r="Q312" s="68"/>
      <c r="R312" s="68"/>
      <c r="S312" s="68"/>
      <c r="U312" s="68"/>
      <c r="V312" s="72"/>
      <c r="W312" s="72"/>
      <c r="X312" s="72"/>
      <c r="Y312" s="68"/>
      <c r="Z312" s="68"/>
      <c r="AA312" s="72"/>
      <c r="AB312" s="68"/>
      <c r="AC312" s="68"/>
      <c r="AD312" s="72"/>
      <c r="AE312" s="72"/>
      <c r="AF312" s="72"/>
      <c r="AG312" s="72"/>
      <c r="AH312" s="72"/>
      <c r="AI312" s="72"/>
      <c r="AJ312" s="72"/>
      <c r="AK312" s="72"/>
      <c r="AL312" s="72"/>
      <c r="AM312" s="72"/>
      <c r="AN312" s="72"/>
      <c r="AO312" s="72"/>
      <c r="AP312" s="72"/>
      <c r="AQ312" s="72"/>
      <c r="AR312" s="72"/>
      <c r="AS312" s="72"/>
      <c r="AT312" s="72"/>
      <c r="AU312" s="72"/>
      <c r="AV312" s="72"/>
      <c r="AW312" s="72"/>
    </row>
    <row r="313" ht="14.25" customHeight="1">
      <c r="A313" s="65"/>
      <c r="B313" s="65"/>
      <c r="C313" s="66"/>
      <c r="D313" s="67"/>
      <c r="E313" s="68"/>
      <c r="F313" s="68"/>
      <c r="G313" s="68"/>
      <c r="H313" s="68"/>
      <c r="I313" s="68"/>
      <c r="J313" s="68"/>
      <c r="K313" s="68"/>
      <c r="L313" s="68"/>
      <c r="M313" s="68"/>
      <c r="O313" s="68"/>
      <c r="P313" s="68"/>
      <c r="Q313" s="68"/>
      <c r="R313" s="68"/>
      <c r="S313" s="68"/>
      <c r="U313" s="68"/>
      <c r="V313" s="72"/>
      <c r="W313" s="72"/>
      <c r="X313" s="72"/>
      <c r="Y313" s="68"/>
      <c r="Z313" s="68"/>
      <c r="AA313" s="72"/>
      <c r="AB313" s="68"/>
      <c r="AC313" s="68"/>
      <c r="AD313" s="72"/>
      <c r="AE313" s="72"/>
      <c r="AF313" s="72"/>
      <c r="AG313" s="72"/>
      <c r="AH313" s="72"/>
      <c r="AI313" s="72"/>
      <c r="AJ313" s="72"/>
      <c r="AK313" s="72"/>
      <c r="AL313" s="72"/>
      <c r="AM313" s="72"/>
      <c r="AN313" s="72"/>
      <c r="AO313" s="72"/>
      <c r="AP313" s="72"/>
      <c r="AQ313" s="72"/>
      <c r="AR313" s="72"/>
      <c r="AS313" s="72"/>
      <c r="AT313" s="72"/>
      <c r="AU313" s="72"/>
      <c r="AV313" s="72"/>
      <c r="AW313" s="72"/>
    </row>
    <row r="314" ht="14.25" customHeight="1">
      <c r="A314" s="65"/>
      <c r="B314" s="65"/>
      <c r="C314" s="66"/>
      <c r="D314" s="67"/>
      <c r="E314" s="68"/>
      <c r="F314" s="68"/>
      <c r="G314" s="68"/>
      <c r="H314" s="68"/>
      <c r="I314" s="68"/>
      <c r="J314" s="68"/>
      <c r="K314" s="68"/>
      <c r="L314" s="68"/>
      <c r="M314" s="68"/>
      <c r="O314" s="68"/>
      <c r="P314" s="68"/>
      <c r="Q314" s="68"/>
      <c r="R314" s="68"/>
      <c r="S314" s="68"/>
      <c r="U314" s="68"/>
      <c r="V314" s="72"/>
      <c r="W314" s="72"/>
      <c r="X314" s="72"/>
      <c r="Y314" s="68"/>
      <c r="Z314" s="68"/>
      <c r="AA314" s="72"/>
      <c r="AB314" s="68"/>
      <c r="AC314" s="68"/>
      <c r="AD314" s="72"/>
      <c r="AE314" s="72"/>
      <c r="AF314" s="72"/>
      <c r="AG314" s="72"/>
      <c r="AH314" s="72"/>
      <c r="AI314" s="72"/>
      <c r="AJ314" s="72"/>
      <c r="AK314" s="72"/>
      <c r="AL314" s="72"/>
      <c r="AM314" s="72"/>
      <c r="AN314" s="72"/>
      <c r="AO314" s="72"/>
      <c r="AP314" s="72"/>
      <c r="AQ314" s="72"/>
      <c r="AR314" s="72"/>
      <c r="AS314" s="72"/>
      <c r="AT314" s="72"/>
      <c r="AU314" s="72"/>
      <c r="AV314" s="72"/>
      <c r="AW314" s="72"/>
    </row>
    <row r="315" ht="14.25" customHeight="1">
      <c r="A315" s="65"/>
      <c r="B315" s="65"/>
      <c r="C315" s="66"/>
      <c r="D315" s="67"/>
      <c r="E315" s="68"/>
      <c r="F315" s="68"/>
      <c r="G315" s="68"/>
      <c r="H315" s="68"/>
      <c r="I315" s="68"/>
      <c r="J315" s="68"/>
      <c r="K315" s="68"/>
      <c r="L315" s="68"/>
      <c r="M315" s="68"/>
      <c r="O315" s="68"/>
      <c r="P315" s="68"/>
      <c r="Q315" s="68"/>
      <c r="R315" s="68"/>
      <c r="S315" s="68"/>
      <c r="U315" s="68"/>
      <c r="V315" s="72"/>
      <c r="W315" s="72"/>
      <c r="X315" s="72"/>
      <c r="Y315" s="68"/>
      <c r="Z315" s="68"/>
      <c r="AA315" s="72"/>
      <c r="AB315" s="68"/>
      <c r="AC315" s="68"/>
      <c r="AD315" s="72"/>
      <c r="AE315" s="72"/>
      <c r="AF315" s="72"/>
      <c r="AG315" s="72"/>
      <c r="AH315" s="72"/>
      <c r="AI315" s="72"/>
      <c r="AJ315" s="72"/>
      <c r="AK315" s="72"/>
      <c r="AL315" s="72"/>
      <c r="AM315" s="72"/>
      <c r="AN315" s="72"/>
      <c r="AO315" s="72"/>
      <c r="AP315" s="72"/>
      <c r="AQ315" s="72"/>
      <c r="AR315" s="72"/>
      <c r="AS315" s="72"/>
      <c r="AT315" s="72"/>
      <c r="AU315" s="72"/>
      <c r="AV315" s="72"/>
      <c r="AW315" s="72"/>
    </row>
    <row r="316" ht="14.25" customHeight="1">
      <c r="A316" s="65"/>
      <c r="B316" s="65"/>
      <c r="C316" s="66"/>
      <c r="D316" s="67"/>
      <c r="E316" s="68"/>
      <c r="F316" s="68"/>
      <c r="G316" s="68"/>
      <c r="H316" s="68"/>
      <c r="I316" s="68"/>
      <c r="J316" s="68"/>
      <c r="K316" s="68"/>
      <c r="L316" s="68"/>
      <c r="M316" s="68"/>
      <c r="O316" s="68"/>
      <c r="P316" s="68"/>
      <c r="Q316" s="68"/>
      <c r="R316" s="68"/>
      <c r="S316" s="68"/>
      <c r="U316" s="68"/>
      <c r="V316" s="72"/>
      <c r="W316" s="72"/>
      <c r="X316" s="72"/>
      <c r="Y316" s="68"/>
      <c r="Z316" s="68"/>
      <c r="AA316" s="72"/>
      <c r="AB316" s="68"/>
      <c r="AC316" s="68"/>
      <c r="AD316" s="72"/>
      <c r="AE316" s="72"/>
      <c r="AF316" s="72"/>
      <c r="AG316" s="72"/>
      <c r="AH316" s="72"/>
      <c r="AI316" s="72"/>
      <c r="AJ316" s="72"/>
      <c r="AK316" s="72"/>
      <c r="AL316" s="72"/>
      <c r="AM316" s="72"/>
      <c r="AN316" s="72"/>
      <c r="AO316" s="72"/>
      <c r="AP316" s="72"/>
      <c r="AQ316" s="72"/>
      <c r="AR316" s="72"/>
      <c r="AS316" s="72"/>
      <c r="AT316" s="72"/>
      <c r="AU316" s="72"/>
      <c r="AV316" s="72"/>
      <c r="AW316" s="72"/>
    </row>
    <row r="317" ht="14.25" customHeight="1">
      <c r="A317" s="65"/>
      <c r="B317" s="65"/>
      <c r="C317" s="66"/>
      <c r="D317" s="67"/>
      <c r="E317" s="68"/>
      <c r="F317" s="68"/>
      <c r="G317" s="68"/>
      <c r="H317" s="68"/>
      <c r="I317" s="68"/>
      <c r="J317" s="68"/>
      <c r="K317" s="68"/>
      <c r="L317" s="68"/>
      <c r="M317" s="68"/>
      <c r="O317" s="68"/>
      <c r="P317" s="68"/>
      <c r="Q317" s="68"/>
      <c r="R317" s="68"/>
      <c r="S317" s="68"/>
      <c r="U317" s="68"/>
      <c r="V317" s="72"/>
      <c r="W317" s="72"/>
      <c r="X317" s="72"/>
      <c r="Y317" s="68"/>
      <c r="Z317" s="68"/>
      <c r="AA317" s="72"/>
      <c r="AB317" s="68"/>
      <c r="AC317" s="68"/>
      <c r="AD317" s="72"/>
      <c r="AE317" s="72"/>
      <c r="AF317" s="72"/>
      <c r="AG317" s="72"/>
      <c r="AH317" s="72"/>
      <c r="AI317" s="72"/>
      <c r="AJ317" s="72"/>
      <c r="AK317" s="72"/>
      <c r="AL317" s="72"/>
      <c r="AM317" s="72"/>
      <c r="AN317" s="72"/>
      <c r="AO317" s="72"/>
      <c r="AP317" s="72"/>
      <c r="AQ317" s="72"/>
      <c r="AR317" s="72"/>
      <c r="AS317" s="72"/>
      <c r="AT317" s="72"/>
      <c r="AU317" s="72"/>
      <c r="AV317" s="72"/>
      <c r="AW317" s="72"/>
    </row>
    <row r="318" ht="14.25" customHeight="1">
      <c r="A318" s="65"/>
      <c r="B318" s="65"/>
      <c r="C318" s="66"/>
      <c r="D318" s="67"/>
      <c r="E318" s="68"/>
      <c r="F318" s="68"/>
      <c r="G318" s="68"/>
      <c r="H318" s="68"/>
      <c r="I318" s="68"/>
      <c r="J318" s="68"/>
      <c r="K318" s="68"/>
      <c r="L318" s="68"/>
      <c r="M318" s="68"/>
      <c r="O318" s="68"/>
      <c r="P318" s="68"/>
      <c r="Q318" s="68"/>
      <c r="R318" s="68"/>
      <c r="S318" s="68"/>
      <c r="U318" s="68"/>
      <c r="V318" s="72"/>
      <c r="W318" s="72"/>
      <c r="X318" s="72"/>
      <c r="Y318" s="68"/>
      <c r="Z318" s="68"/>
      <c r="AA318" s="72"/>
      <c r="AB318" s="68"/>
      <c r="AC318" s="68"/>
      <c r="AD318" s="72"/>
      <c r="AE318" s="72"/>
      <c r="AF318" s="72"/>
      <c r="AG318" s="72"/>
      <c r="AH318" s="72"/>
      <c r="AI318" s="72"/>
      <c r="AJ318" s="72"/>
      <c r="AK318" s="72"/>
      <c r="AL318" s="72"/>
      <c r="AM318" s="72"/>
      <c r="AN318" s="72"/>
      <c r="AO318" s="72"/>
      <c r="AP318" s="72"/>
      <c r="AQ318" s="72"/>
      <c r="AR318" s="72"/>
      <c r="AS318" s="72"/>
      <c r="AT318" s="72"/>
      <c r="AU318" s="72"/>
      <c r="AV318" s="72"/>
      <c r="AW318" s="72"/>
    </row>
    <row r="319" ht="14.25" customHeight="1">
      <c r="A319" s="65"/>
      <c r="B319" s="65"/>
      <c r="C319" s="66"/>
      <c r="D319" s="67"/>
      <c r="E319" s="68"/>
      <c r="F319" s="68"/>
      <c r="G319" s="68"/>
      <c r="H319" s="68"/>
      <c r="I319" s="68"/>
      <c r="J319" s="68"/>
      <c r="K319" s="68"/>
      <c r="L319" s="68"/>
      <c r="M319" s="68"/>
      <c r="O319" s="68"/>
      <c r="P319" s="68"/>
      <c r="Q319" s="68"/>
      <c r="R319" s="68"/>
      <c r="S319" s="68"/>
      <c r="U319" s="68"/>
      <c r="V319" s="72"/>
      <c r="W319" s="72"/>
      <c r="X319" s="72"/>
      <c r="Y319" s="68"/>
      <c r="Z319" s="68"/>
      <c r="AA319" s="72"/>
      <c r="AB319" s="68"/>
      <c r="AC319" s="68"/>
      <c r="AD319" s="72"/>
      <c r="AE319" s="72"/>
      <c r="AF319" s="72"/>
      <c r="AG319" s="72"/>
      <c r="AH319" s="72"/>
      <c r="AI319" s="72"/>
      <c r="AJ319" s="72"/>
      <c r="AK319" s="72"/>
      <c r="AL319" s="72"/>
      <c r="AM319" s="72"/>
      <c r="AN319" s="72"/>
      <c r="AO319" s="72"/>
      <c r="AP319" s="72"/>
      <c r="AQ319" s="72"/>
      <c r="AR319" s="72"/>
      <c r="AS319" s="72"/>
      <c r="AT319" s="72"/>
      <c r="AU319" s="72"/>
      <c r="AV319" s="72"/>
      <c r="AW319" s="72"/>
    </row>
    <row r="320" ht="14.25" customHeight="1">
      <c r="A320" s="65"/>
      <c r="B320" s="65"/>
      <c r="C320" s="66"/>
      <c r="D320" s="67"/>
      <c r="E320" s="68"/>
      <c r="F320" s="68"/>
      <c r="G320" s="68"/>
      <c r="H320" s="68"/>
      <c r="I320" s="68"/>
      <c r="J320" s="68"/>
      <c r="K320" s="68"/>
      <c r="L320" s="68"/>
      <c r="M320" s="68"/>
      <c r="O320" s="68"/>
      <c r="P320" s="68"/>
      <c r="Q320" s="68"/>
      <c r="R320" s="68"/>
      <c r="S320" s="68"/>
      <c r="U320" s="68"/>
      <c r="V320" s="72"/>
      <c r="W320" s="72"/>
      <c r="X320" s="72"/>
      <c r="Y320" s="68"/>
      <c r="Z320" s="68"/>
      <c r="AA320" s="72"/>
      <c r="AB320" s="68"/>
      <c r="AC320" s="68"/>
      <c r="AD320" s="72"/>
      <c r="AE320" s="72"/>
      <c r="AF320" s="72"/>
      <c r="AG320" s="72"/>
      <c r="AH320" s="72"/>
      <c r="AI320" s="72"/>
      <c r="AJ320" s="72"/>
      <c r="AK320" s="72"/>
      <c r="AL320" s="72"/>
      <c r="AM320" s="72"/>
      <c r="AN320" s="72"/>
      <c r="AO320" s="72"/>
      <c r="AP320" s="72"/>
      <c r="AQ320" s="72"/>
      <c r="AR320" s="72"/>
      <c r="AS320" s="72"/>
      <c r="AT320" s="72"/>
      <c r="AU320" s="72"/>
      <c r="AV320" s="72"/>
      <c r="AW320" s="72"/>
    </row>
    <row r="321" ht="14.25" customHeight="1">
      <c r="A321" s="65"/>
      <c r="B321" s="65"/>
      <c r="C321" s="66"/>
      <c r="D321" s="67"/>
      <c r="E321" s="68"/>
      <c r="F321" s="68"/>
      <c r="G321" s="68"/>
      <c r="H321" s="68"/>
      <c r="I321" s="68"/>
      <c r="J321" s="68"/>
      <c r="K321" s="68"/>
      <c r="L321" s="68"/>
      <c r="M321" s="68"/>
      <c r="O321" s="68"/>
      <c r="P321" s="68"/>
      <c r="Q321" s="68"/>
      <c r="R321" s="68"/>
      <c r="S321" s="68"/>
      <c r="U321" s="68"/>
      <c r="V321" s="72"/>
      <c r="W321" s="72"/>
      <c r="X321" s="72"/>
      <c r="Y321" s="68"/>
      <c r="Z321" s="68"/>
      <c r="AA321" s="72"/>
      <c r="AB321" s="68"/>
      <c r="AC321" s="68"/>
      <c r="AD321" s="72"/>
      <c r="AE321" s="72"/>
      <c r="AF321" s="72"/>
      <c r="AG321" s="72"/>
      <c r="AH321" s="72"/>
      <c r="AI321" s="72"/>
      <c r="AJ321" s="72"/>
      <c r="AK321" s="72"/>
      <c r="AL321" s="72"/>
      <c r="AM321" s="72"/>
      <c r="AN321" s="72"/>
      <c r="AO321" s="72"/>
      <c r="AP321" s="72"/>
      <c r="AQ321" s="72"/>
      <c r="AR321" s="72"/>
      <c r="AS321" s="72"/>
      <c r="AT321" s="72"/>
      <c r="AU321" s="72"/>
      <c r="AV321" s="72"/>
      <c r="AW321" s="72"/>
    </row>
    <row r="322" ht="14.25" customHeight="1">
      <c r="A322" s="65"/>
      <c r="B322" s="65"/>
      <c r="C322" s="66"/>
      <c r="D322" s="67"/>
      <c r="E322" s="68"/>
      <c r="F322" s="68"/>
      <c r="G322" s="68"/>
      <c r="H322" s="68"/>
      <c r="I322" s="68"/>
      <c r="J322" s="68"/>
      <c r="K322" s="68"/>
      <c r="L322" s="68"/>
      <c r="M322" s="68"/>
      <c r="O322" s="68"/>
      <c r="P322" s="68"/>
      <c r="Q322" s="68"/>
      <c r="R322" s="68"/>
      <c r="S322" s="68"/>
      <c r="U322" s="68"/>
      <c r="V322" s="72"/>
      <c r="W322" s="72"/>
      <c r="X322" s="72"/>
      <c r="Y322" s="68"/>
      <c r="Z322" s="68"/>
      <c r="AA322" s="72"/>
      <c r="AB322" s="68"/>
      <c r="AC322" s="68"/>
      <c r="AD322" s="72"/>
      <c r="AE322" s="72"/>
      <c r="AF322" s="72"/>
      <c r="AG322" s="72"/>
      <c r="AH322" s="72"/>
      <c r="AI322" s="72"/>
      <c r="AJ322" s="72"/>
      <c r="AK322" s="72"/>
      <c r="AL322" s="72"/>
      <c r="AM322" s="72"/>
      <c r="AN322" s="72"/>
      <c r="AO322" s="72"/>
      <c r="AP322" s="72"/>
      <c r="AQ322" s="72"/>
      <c r="AR322" s="72"/>
      <c r="AS322" s="72"/>
      <c r="AT322" s="72"/>
      <c r="AU322" s="72"/>
      <c r="AV322" s="72"/>
      <c r="AW322" s="72"/>
    </row>
    <row r="323" ht="14.25" customHeight="1">
      <c r="A323" s="65"/>
      <c r="B323" s="65"/>
      <c r="C323" s="66"/>
      <c r="D323" s="67"/>
      <c r="E323" s="68"/>
      <c r="F323" s="68"/>
      <c r="G323" s="68"/>
      <c r="H323" s="68"/>
      <c r="I323" s="68"/>
      <c r="J323" s="68"/>
      <c r="K323" s="68"/>
      <c r="L323" s="68"/>
      <c r="M323" s="68"/>
      <c r="O323" s="68"/>
      <c r="P323" s="68"/>
      <c r="Q323" s="68"/>
      <c r="R323" s="68"/>
      <c r="S323" s="68"/>
      <c r="U323" s="68"/>
      <c r="V323" s="72"/>
      <c r="W323" s="72"/>
      <c r="X323" s="72"/>
      <c r="Y323" s="68"/>
      <c r="Z323" s="68"/>
      <c r="AA323" s="72"/>
      <c r="AB323" s="68"/>
      <c r="AC323" s="68"/>
      <c r="AD323" s="72"/>
      <c r="AE323" s="72"/>
      <c r="AF323" s="72"/>
      <c r="AG323" s="72"/>
      <c r="AH323" s="72"/>
      <c r="AI323" s="72"/>
      <c r="AJ323" s="72"/>
      <c r="AK323" s="72"/>
      <c r="AL323" s="72"/>
      <c r="AM323" s="72"/>
      <c r="AN323" s="72"/>
      <c r="AO323" s="72"/>
      <c r="AP323" s="72"/>
      <c r="AQ323" s="72"/>
      <c r="AR323" s="72"/>
      <c r="AS323" s="72"/>
      <c r="AT323" s="72"/>
      <c r="AU323" s="72"/>
      <c r="AV323" s="72"/>
      <c r="AW323" s="72"/>
    </row>
    <row r="324" ht="14.25" customHeight="1">
      <c r="A324" s="65"/>
      <c r="B324" s="65"/>
      <c r="C324" s="66"/>
      <c r="D324" s="67"/>
      <c r="E324" s="68"/>
      <c r="F324" s="68"/>
      <c r="G324" s="68"/>
      <c r="H324" s="68"/>
      <c r="I324" s="68"/>
      <c r="J324" s="68"/>
      <c r="K324" s="68"/>
      <c r="L324" s="68"/>
      <c r="M324" s="68"/>
      <c r="O324" s="68"/>
      <c r="P324" s="68"/>
      <c r="Q324" s="68"/>
      <c r="R324" s="68"/>
      <c r="S324" s="68"/>
      <c r="U324" s="68"/>
      <c r="V324" s="72"/>
      <c r="W324" s="72"/>
      <c r="X324" s="72"/>
      <c r="Y324" s="68"/>
      <c r="Z324" s="68"/>
      <c r="AA324" s="72"/>
      <c r="AB324" s="68"/>
      <c r="AC324" s="68"/>
      <c r="AD324" s="72"/>
      <c r="AE324" s="72"/>
      <c r="AF324" s="72"/>
      <c r="AG324" s="72"/>
      <c r="AH324" s="72"/>
      <c r="AI324" s="72"/>
      <c r="AJ324" s="72"/>
      <c r="AK324" s="72"/>
      <c r="AL324" s="72"/>
      <c r="AM324" s="72"/>
      <c r="AN324" s="72"/>
      <c r="AO324" s="72"/>
      <c r="AP324" s="72"/>
      <c r="AQ324" s="72"/>
      <c r="AR324" s="72"/>
      <c r="AS324" s="72"/>
      <c r="AT324" s="72"/>
      <c r="AU324" s="72"/>
      <c r="AV324" s="72"/>
      <c r="AW324" s="72"/>
    </row>
    <row r="325" ht="14.25" customHeight="1">
      <c r="A325" s="65"/>
      <c r="B325" s="65"/>
      <c r="C325" s="66"/>
      <c r="D325" s="67"/>
      <c r="E325" s="68"/>
      <c r="F325" s="68"/>
      <c r="G325" s="68"/>
      <c r="H325" s="68"/>
      <c r="I325" s="68"/>
      <c r="J325" s="68"/>
      <c r="K325" s="68"/>
      <c r="L325" s="68"/>
      <c r="M325" s="68"/>
      <c r="O325" s="68"/>
      <c r="P325" s="68"/>
      <c r="Q325" s="68"/>
      <c r="R325" s="68"/>
      <c r="S325" s="68"/>
      <c r="U325" s="68"/>
      <c r="V325" s="72"/>
      <c r="W325" s="72"/>
      <c r="X325" s="72"/>
      <c r="Y325" s="68"/>
      <c r="Z325" s="68"/>
      <c r="AA325" s="72"/>
      <c r="AB325" s="68"/>
      <c r="AC325" s="68"/>
      <c r="AD325" s="72"/>
      <c r="AE325" s="72"/>
      <c r="AF325" s="72"/>
      <c r="AG325" s="72"/>
      <c r="AH325" s="72"/>
      <c r="AI325" s="72"/>
      <c r="AJ325" s="72"/>
      <c r="AK325" s="72"/>
      <c r="AL325" s="72"/>
      <c r="AM325" s="72"/>
      <c r="AN325" s="72"/>
      <c r="AO325" s="72"/>
      <c r="AP325" s="72"/>
      <c r="AQ325" s="72"/>
      <c r="AR325" s="72"/>
      <c r="AS325" s="72"/>
      <c r="AT325" s="72"/>
      <c r="AU325" s="72"/>
      <c r="AV325" s="72"/>
      <c r="AW325" s="72"/>
    </row>
    <row r="326" ht="14.25" customHeight="1">
      <c r="A326" s="65"/>
      <c r="B326" s="65"/>
      <c r="C326" s="66"/>
      <c r="D326" s="67"/>
      <c r="E326" s="68"/>
      <c r="F326" s="68"/>
      <c r="G326" s="68"/>
      <c r="H326" s="68"/>
      <c r="I326" s="68"/>
      <c r="J326" s="68"/>
      <c r="K326" s="68"/>
      <c r="L326" s="68"/>
      <c r="M326" s="68"/>
      <c r="O326" s="68"/>
      <c r="P326" s="68"/>
      <c r="Q326" s="68"/>
      <c r="R326" s="68"/>
      <c r="S326" s="68"/>
      <c r="U326" s="68"/>
      <c r="V326" s="72"/>
      <c r="W326" s="72"/>
      <c r="X326" s="72"/>
      <c r="Y326" s="68"/>
      <c r="Z326" s="68"/>
      <c r="AA326" s="72"/>
      <c r="AB326" s="68"/>
      <c r="AC326" s="68"/>
      <c r="AD326" s="72"/>
      <c r="AE326" s="72"/>
      <c r="AF326" s="72"/>
      <c r="AG326" s="72"/>
      <c r="AH326" s="72"/>
      <c r="AI326" s="72"/>
      <c r="AJ326" s="72"/>
      <c r="AK326" s="72"/>
      <c r="AL326" s="72"/>
      <c r="AM326" s="72"/>
      <c r="AN326" s="72"/>
      <c r="AO326" s="72"/>
      <c r="AP326" s="72"/>
      <c r="AQ326" s="72"/>
      <c r="AR326" s="72"/>
      <c r="AS326" s="72"/>
      <c r="AT326" s="72"/>
      <c r="AU326" s="72"/>
      <c r="AV326" s="72"/>
      <c r="AW326" s="72"/>
    </row>
    <row r="327" ht="14.25" customHeight="1">
      <c r="A327" s="65"/>
      <c r="B327" s="65"/>
      <c r="C327" s="66"/>
      <c r="D327" s="67"/>
      <c r="E327" s="68"/>
      <c r="F327" s="68"/>
      <c r="G327" s="68"/>
      <c r="H327" s="68"/>
      <c r="I327" s="68"/>
      <c r="J327" s="68"/>
      <c r="K327" s="68"/>
      <c r="L327" s="68"/>
      <c r="M327" s="68"/>
      <c r="O327" s="68"/>
      <c r="P327" s="68"/>
      <c r="Q327" s="68"/>
      <c r="R327" s="68"/>
      <c r="S327" s="68"/>
      <c r="U327" s="68"/>
      <c r="V327" s="72"/>
      <c r="W327" s="72"/>
      <c r="X327" s="72"/>
      <c r="Y327" s="68"/>
      <c r="Z327" s="68"/>
      <c r="AA327" s="72"/>
      <c r="AB327" s="68"/>
      <c r="AC327" s="68"/>
      <c r="AD327" s="72"/>
      <c r="AE327" s="72"/>
      <c r="AF327" s="72"/>
      <c r="AG327" s="72"/>
      <c r="AH327" s="72"/>
      <c r="AI327" s="72"/>
      <c r="AJ327" s="72"/>
      <c r="AK327" s="72"/>
      <c r="AL327" s="72"/>
      <c r="AM327" s="72"/>
      <c r="AN327" s="72"/>
      <c r="AO327" s="72"/>
      <c r="AP327" s="72"/>
      <c r="AQ327" s="72"/>
      <c r="AR327" s="72"/>
      <c r="AS327" s="72"/>
      <c r="AT327" s="72"/>
      <c r="AU327" s="72"/>
      <c r="AV327" s="72"/>
      <c r="AW327" s="72"/>
    </row>
    <row r="328" ht="14.25" customHeight="1">
      <c r="A328" s="65"/>
      <c r="B328" s="65"/>
      <c r="C328" s="66"/>
      <c r="D328" s="67"/>
      <c r="E328" s="68"/>
      <c r="F328" s="68"/>
      <c r="G328" s="68"/>
      <c r="H328" s="68"/>
      <c r="I328" s="68"/>
      <c r="J328" s="68"/>
      <c r="K328" s="68"/>
      <c r="L328" s="68"/>
      <c r="M328" s="68"/>
      <c r="O328" s="68"/>
      <c r="P328" s="68"/>
      <c r="Q328" s="68"/>
      <c r="R328" s="68"/>
      <c r="S328" s="68"/>
      <c r="U328" s="68"/>
      <c r="V328" s="72"/>
      <c r="W328" s="72"/>
      <c r="X328" s="72"/>
      <c r="Y328" s="68"/>
      <c r="Z328" s="68"/>
      <c r="AA328" s="72"/>
      <c r="AB328" s="68"/>
      <c r="AC328" s="68"/>
      <c r="AD328" s="72"/>
      <c r="AE328" s="72"/>
      <c r="AF328" s="72"/>
      <c r="AG328" s="72"/>
      <c r="AH328" s="72"/>
      <c r="AI328" s="72"/>
      <c r="AJ328" s="72"/>
      <c r="AK328" s="72"/>
      <c r="AL328" s="72"/>
      <c r="AM328" s="72"/>
      <c r="AN328" s="72"/>
      <c r="AO328" s="72"/>
      <c r="AP328" s="72"/>
      <c r="AQ328" s="72"/>
      <c r="AR328" s="72"/>
      <c r="AS328" s="72"/>
      <c r="AT328" s="72"/>
      <c r="AU328" s="72"/>
      <c r="AV328" s="72"/>
      <c r="AW328" s="72"/>
    </row>
    <row r="329" ht="14.25" customHeight="1">
      <c r="A329" s="65"/>
      <c r="B329" s="65"/>
      <c r="C329" s="66"/>
      <c r="D329" s="67"/>
      <c r="E329" s="68"/>
      <c r="F329" s="68"/>
      <c r="G329" s="68"/>
      <c r="H329" s="68"/>
      <c r="I329" s="68"/>
      <c r="J329" s="68"/>
      <c r="K329" s="68"/>
      <c r="L329" s="68"/>
      <c r="M329" s="68"/>
      <c r="O329" s="68"/>
      <c r="P329" s="68"/>
      <c r="Q329" s="68"/>
      <c r="R329" s="68"/>
      <c r="S329" s="68"/>
      <c r="U329" s="68"/>
      <c r="V329" s="72"/>
      <c r="W329" s="72"/>
      <c r="X329" s="72"/>
      <c r="Y329" s="68"/>
      <c r="Z329" s="68"/>
      <c r="AA329" s="72"/>
      <c r="AB329" s="68"/>
      <c r="AC329" s="68"/>
      <c r="AD329" s="72"/>
      <c r="AE329" s="72"/>
      <c r="AF329" s="72"/>
      <c r="AG329" s="72"/>
      <c r="AH329" s="72"/>
      <c r="AI329" s="72"/>
      <c r="AJ329" s="72"/>
      <c r="AK329" s="72"/>
      <c r="AL329" s="72"/>
      <c r="AM329" s="72"/>
      <c r="AN329" s="72"/>
      <c r="AO329" s="72"/>
      <c r="AP329" s="72"/>
      <c r="AQ329" s="72"/>
      <c r="AR329" s="72"/>
      <c r="AS329" s="72"/>
      <c r="AT329" s="72"/>
      <c r="AU329" s="72"/>
      <c r="AV329" s="72"/>
      <c r="AW329" s="72"/>
    </row>
    <row r="330" ht="14.25" customHeight="1">
      <c r="A330" s="65"/>
      <c r="B330" s="65"/>
      <c r="C330" s="66"/>
      <c r="D330" s="67"/>
      <c r="E330" s="68"/>
      <c r="F330" s="68"/>
      <c r="G330" s="68"/>
      <c r="H330" s="68"/>
      <c r="I330" s="68"/>
      <c r="J330" s="68"/>
      <c r="K330" s="68"/>
      <c r="L330" s="68"/>
      <c r="M330" s="68"/>
      <c r="O330" s="68"/>
      <c r="P330" s="68"/>
      <c r="Q330" s="68"/>
      <c r="R330" s="68"/>
      <c r="S330" s="68"/>
      <c r="U330" s="68"/>
      <c r="V330" s="72"/>
      <c r="W330" s="72"/>
      <c r="X330" s="72"/>
      <c r="Y330" s="68"/>
      <c r="Z330" s="68"/>
      <c r="AA330" s="72"/>
      <c r="AB330" s="68"/>
      <c r="AC330" s="68"/>
      <c r="AD330" s="72"/>
      <c r="AE330" s="72"/>
      <c r="AF330" s="72"/>
      <c r="AG330" s="72"/>
      <c r="AH330" s="72"/>
      <c r="AI330" s="72"/>
      <c r="AJ330" s="72"/>
      <c r="AK330" s="72"/>
      <c r="AL330" s="72"/>
      <c r="AM330" s="72"/>
      <c r="AN330" s="72"/>
      <c r="AO330" s="72"/>
      <c r="AP330" s="72"/>
      <c r="AQ330" s="72"/>
      <c r="AR330" s="72"/>
      <c r="AS330" s="72"/>
      <c r="AT330" s="72"/>
      <c r="AU330" s="72"/>
      <c r="AV330" s="72"/>
      <c r="AW330" s="72"/>
    </row>
    <row r="331" ht="14.25" customHeight="1">
      <c r="A331" s="65"/>
      <c r="B331" s="65"/>
      <c r="C331" s="66"/>
      <c r="D331" s="67"/>
      <c r="E331" s="68"/>
      <c r="F331" s="68"/>
      <c r="G331" s="68"/>
      <c r="H331" s="68"/>
      <c r="I331" s="68"/>
      <c r="J331" s="68"/>
      <c r="K331" s="68"/>
      <c r="L331" s="68"/>
      <c r="M331" s="68"/>
      <c r="O331" s="68"/>
      <c r="P331" s="68"/>
      <c r="Q331" s="68"/>
      <c r="R331" s="68"/>
      <c r="S331" s="68"/>
      <c r="U331" s="68"/>
      <c r="V331" s="72"/>
      <c r="W331" s="72"/>
      <c r="X331" s="72"/>
      <c r="Y331" s="68"/>
      <c r="Z331" s="68"/>
      <c r="AA331" s="72"/>
      <c r="AB331" s="68"/>
      <c r="AC331" s="68"/>
      <c r="AD331" s="72"/>
      <c r="AE331" s="72"/>
      <c r="AF331" s="72"/>
      <c r="AG331" s="72"/>
      <c r="AH331" s="72"/>
      <c r="AI331" s="72"/>
      <c r="AJ331" s="72"/>
      <c r="AK331" s="72"/>
      <c r="AL331" s="72"/>
      <c r="AM331" s="72"/>
      <c r="AN331" s="72"/>
      <c r="AO331" s="72"/>
      <c r="AP331" s="72"/>
      <c r="AQ331" s="72"/>
      <c r="AR331" s="72"/>
      <c r="AS331" s="72"/>
      <c r="AT331" s="72"/>
      <c r="AU331" s="72"/>
      <c r="AV331" s="72"/>
      <c r="AW331" s="72"/>
    </row>
    <row r="332" ht="14.25" customHeight="1">
      <c r="A332" s="65"/>
      <c r="B332" s="65"/>
      <c r="C332" s="66"/>
      <c r="D332" s="67"/>
      <c r="E332" s="68"/>
      <c r="F332" s="68"/>
      <c r="G332" s="68"/>
      <c r="H332" s="68"/>
      <c r="I332" s="68"/>
      <c r="J332" s="68"/>
      <c r="K332" s="68"/>
      <c r="L332" s="68"/>
      <c r="M332" s="68"/>
      <c r="O332" s="68"/>
      <c r="P332" s="68"/>
      <c r="Q332" s="68"/>
      <c r="R332" s="68"/>
      <c r="S332" s="68"/>
      <c r="U332" s="68"/>
      <c r="V332" s="72"/>
      <c r="W332" s="72"/>
      <c r="X332" s="72"/>
      <c r="Y332" s="68"/>
      <c r="Z332" s="68"/>
      <c r="AA332" s="72"/>
      <c r="AB332" s="68"/>
      <c r="AC332" s="68"/>
      <c r="AD332" s="72"/>
      <c r="AE332" s="72"/>
      <c r="AF332" s="72"/>
      <c r="AG332" s="72"/>
      <c r="AH332" s="72"/>
      <c r="AI332" s="72"/>
      <c r="AJ332" s="72"/>
      <c r="AK332" s="72"/>
      <c r="AL332" s="72"/>
      <c r="AM332" s="72"/>
      <c r="AN332" s="72"/>
      <c r="AO332" s="72"/>
      <c r="AP332" s="72"/>
      <c r="AQ332" s="72"/>
      <c r="AR332" s="72"/>
      <c r="AS332" s="72"/>
      <c r="AT332" s="72"/>
      <c r="AU332" s="72"/>
      <c r="AV332" s="72"/>
      <c r="AW332" s="72"/>
    </row>
    <row r="333" ht="14.25" customHeight="1">
      <c r="A333" s="65"/>
      <c r="B333" s="65"/>
      <c r="C333" s="66"/>
      <c r="D333" s="67"/>
      <c r="E333" s="68"/>
      <c r="F333" s="68"/>
      <c r="G333" s="68"/>
      <c r="H333" s="68"/>
      <c r="I333" s="68"/>
      <c r="J333" s="68"/>
      <c r="K333" s="68"/>
      <c r="L333" s="68"/>
      <c r="M333" s="68"/>
      <c r="O333" s="68"/>
      <c r="P333" s="68"/>
      <c r="Q333" s="68"/>
      <c r="R333" s="68"/>
      <c r="S333" s="68"/>
      <c r="U333" s="68"/>
      <c r="V333" s="72"/>
      <c r="W333" s="72"/>
      <c r="X333" s="72"/>
      <c r="Y333" s="68"/>
      <c r="Z333" s="68"/>
      <c r="AA333" s="72"/>
      <c r="AB333" s="68"/>
      <c r="AC333" s="68"/>
      <c r="AD333" s="72"/>
      <c r="AE333" s="72"/>
      <c r="AF333" s="72"/>
      <c r="AG333" s="72"/>
      <c r="AH333" s="72"/>
      <c r="AI333" s="72"/>
      <c r="AJ333" s="72"/>
      <c r="AK333" s="72"/>
      <c r="AL333" s="72"/>
      <c r="AM333" s="72"/>
      <c r="AN333" s="72"/>
      <c r="AO333" s="72"/>
      <c r="AP333" s="72"/>
      <c r="AQ333" s="72"/>
      <c r="AR333" s="72"/>
      <c r="AS333" s="72"/>
      <c r="AT333" s="72"/>
      <c r="AU333" s="72"/>
      <c r="AV333" s="72"/>
      <c r="AW333" s="72"/>
    </row>
    <row r="334" ht="14.25" customHeight="1">
      <c r="A334" s="65"/>
      <c r="B334" s="65"/>
      <c r="C334" s="66"/>
      <c r="D334" s="67"/>
      <c r="E334" s="68"/>
      <c r="F334" s="68"/>
      <c r="G334" s="68"/>
      <c r="H334" s="68"/>
      <c r="I334" s="68"/>
      <c r="J334" s="68"/>
      <c r="K334" s="68"/>
      <c r="L334" s="68"/>
      <c r="M334" s="68"/>
      <c r="O334" s="68"/>
      <c r="P334" s="68"/>
      <c r="Q334" s="68"/>
      <c r="R334" s="68"/>
      <c r="S334" s="68"/>
      <c r="U334" s="68"/>
      <c r="V334" s="72"/>
      <c r="W334" s="72"/>
      <c r="X334" s="72"/>
      <c r="Y334" s="68"/>
      <c r="Z334" s="68"/>
      <c r="AA334" s="72"/>
      <c r="AB334" s="68"/>
      <c r="AC334" s="68"/>
      <c r="AD334" s="72"/>
      <c r="AE334" s="72"/>
      <c r="AF334" s="72"/>
      <c r="AG334" s="72"/>
      <c r="AH334" s="72"/>
      <c r="AI334" s="72"/>
      <c r="AJ334" s="72"/>
      <c r="AK334" s="72"/>
      <c r="AL334" s="72"/>
      <c r="AM334" s="72"/>
      <c r="AN334" s="72"/>
      <c r="AO334" s="72"/>
      <c r="AP334" s="72"/>
      <c r="AQ334" s="72"/>
      <c r="AR334" s="72"/>
      <c r="AS334" s="72"/>
      <c r="AT334" s="72"/>
      <c r="AU334" s="72"/>
      <c r="AV334" s="72"/>
      <c r="AW334" s="72"/>
    </row>
    <row r="335" ht="14.25" customHeight="1">
      <c r="A335" s="65"/>
      <c r="B335" s="65"/>
      <c r="C335" s="66"/>
      <c r="D335" s="67"/>
      <c r="E335" s="68"/>
      <c r="F335" s="68"/>
      <c r="G335" s="68"/>
      <c r="H335" s="68"/>
      <c r="I335" s="68"/>
      <c r="J335" s="68"/>
      <c r="K335" s="68"/>
      <c r="L335" s="68"/>
      <c r="M335" s="68"/>
      <c r="O335" s="68"/>
      <c r="P335" s="68"/>
      <c r="Q335" s="68"/>
      <c r="R335" s="68"/>
      <c r="S335" s="68"/>
      <c r="U335" s="68"/>
      <c r="V335" s="72"/>
      <c r="W335" s="72"/>
      <c r="X335" s="72"/>
      <c r="Y335" s="68"/>
      <c r="Z335" s="68"/>
      <c r="AA335" s="72"/>
      <c r="AB335" s="68"/>
      <c r="AC335" s="68"/>
      <c r="AD335" s="72"/>
      <c r="AE335" s="72"/>
      <c r="AF335" s="72"/>
      <c r="AG335" s="72"/>
      <c r="AH335" s="72"/>
      <c r="AI335" s="72"/>
      <c r="AJ335" s="72"/>
      <c r="AK335" s="72"/>
      <c r="AL335" s="72"/>
      <c r="AM335" s="72"/>
      <c r="AN335" s="72"/>
      <c r="AO335" s="72"/>
      <c r="AP335" s="72"/>
      <c r="AQ335" s="72"/>
      <c r="AR335" s="72"/>
      <c r="AS335" s="72"/>
      <c r="AT335" s="72"/>
      <c r="AU335" s="72"/>
      <c r="AV335" s="72"/>
      <c r="AW335" s="72"/>
    </row>
    <row r="336" ht="14.25" customHeight="1">
      <c r="A336" s="65"/>
      <c r="B336" s="65"/>
      <c r="C336" s="66"/>
      <c r="D336" s="67"/>
      <c r="E336" s="68"/>
      <c r="F336" s="68"/>
      <c r="G336" s="68"/>
      <c r="H336" s="68"/>
      <c r="I336" s="68"/>
      <c r="J336" s="68"/>
      <c r="K336" s="68"/>
      <c r="L336" s="68"/>
      <c r="M336" s="68"/>
      <c r="O336" s="68"/>
      <c r="P336" s="68"/>
      <c r="Q336" s="68"/>
      <c r="R336" s="68"/>
      <c r="S336" s="68"/>
      <c r="U336" s="68"/>
      <c r="V336" s="72"/>
      <c r="W336" s="72"/>
      <c r="X336" s="72"/>
      <c r="Y336" s="68"/>
      <c r="Z336" s="68"/>
      <c r="AA336" s="72"/>
      <c r="AB336" s="68"/>
      <c r="AC336" s="68"/>
      <c r="AD336" s="72"/>
      <c r="AE336" s="72"/>
      <c r="AF336" s="72"/>
      <c r="AG336" s="72"/>
      <c r="AH336" s="72"/>
      <c r="AI336" s="72"/>
      <c r="AJ336" s="72"/>
      <c r="AK336" s="72"/>
      <c r="AL336" s="72"/>
      <c r="AM336" s="72"/>
      <c r="AN336" s="72"/>
      <c r="AO336" s="72"/>
      <c r="AP336" s="72"/>
      <c r="AQ336" s="72"/>
      <c r="AR336" s="72"/>
      <c r="AS336" s="72"/>
      <c r="AT336" s="72"/>
      <c r="AU336" s="72"/>
      <c r="AV336" s="72"/>
      <c r="AW336" s="72"/>
    </row>
    <row r="337" ht="14.25" customHeight="1">
      <c r="A337" s="65"/>
      <c r="B337" s="65"/>
      <c r="C337" s="66"/>
      <c r="D337" s="67"/>
      <c r="E337" s="68"/>
      <c r="F337" s="68"/>
      <c r="G337" s="68"/>
      <c r="H337" s="68"/>
      <c r="I337" s="68"/>
      <c r="J337" s="68"/>
      <c r="K337" s="68"/>
      <c r="L337" s="68"/>
      <c r="M337" s="68"/>
      <c r="O337" s="68"/>
      <c r="P337" s="68"/>
      <c r="Q337" s="68"/>
      <c r="R337" s="68"/>
      <c r="S337" s="68"/>
      <c r="U337" s="68"/>
      <c r="V337" s="72"/>
      <c r="W337" s="72"/>
      <c r="X337" s="72"/>
      <c r="Y337" s="68"/>
      <c r="Z337" s="68"/>
      <c r="AA337" s="72"/>
      <c r="AB337" s="68"/>
      <c r="AC337" s="68"/>
      <c r="AD337" s="72"/>
      <c r="AE337" s="72"/>
      <c r="AF337" s="72"/>
      <c r="AG337" s="72"/>
      <c r="AH337" s="72"/>
      <c r="AI337" s="72"/>
      <c r="AJ337" s="72"/>
      <c r="AK337" s="72"/>
      <c r="AL337" s="72"/>
      <c r="AM337" s="72"/>
      <c r="AN337" s="72"/>
      <c r="AO337" s="72"/>
      <c r="AP337" s="72"/>
      <c r="AQ337" s="72"/>
      <c r="AR337" s="72"/>
      <c r="AS337" s="72"/>
      <c r="AT337" s="72"/>
      <c r="AU337" s="72"/>
      <c r="AV337" s="72"/>
      <c r="AW337" s="72"/>
    </row>
    <row r="338" ht="14.25" customHeight="1">
      <c r="A338" s="65"/>
      <c r="B338" s="65"/>
      <c r="C338" s="66"/>
      <c r="D338" s="67"/>
      <c r="E338" s="68"/>
      <c r="F338" s="68"/>
      <c r="G338" s="68"/>
      <c r="H338" s="68"/>
      <c r="I338" s="68"/>
      <c r="J338" s="68"/>
      <c r="K338" s="68"/>
      <c r="L338" s="68"/>
      <c r="M338" s="68"/>
      <c r="O338" s="68"/>
      <c r="P338" s="68"/>
      <c r="Q338" s="68"/>
      <c r="R338" s="68"/>
      <c r="S338" s="68"/>
      <c r="U338" s="68"/>
      <c r="V338" s="72"/>
      <c r="W338" s="72"/>
      <c r="X338" s="72"/>
      <c r="Y338" s="68"/>
      <c r="Z338" s="68"/>
      <c r="AA338" s="72"/>
      <c r="AB338" s="68"/>
      <c r="AC338" s="68"/>
      <c r="AD338" s="72"/>
      <c r="AE338" s="72"/>
      <c r="AF338" s="72"/>
      <c r="AG338" s="72"/>
      <c r="AH338" s="72"/>
      <c r="AI338" s="72"/>
      <c r="AJ338" s="72"/>
      <c r="AK338" s="72"/>
      <c r="AL338" s="72"/>
      <c r="AM338" s="72"/>
      <c r="AN338" s="72"/>
      <c r="AO338" s="72"/>
      <c r="AP338" s="72"/>
      <c r="AQ338" s="72"/>
      <c r="AR338" s="72"/>
      <c r="AS338" s="72"/>
      <c r="AT338" s="72"/>
      <c r="AU338" s="72"/>
      <c r="AV338" s="72"/>
      <c r="AW338" s="72"/>
    </row>
    <row r="339" ht="14.25" customHeight="1">
      <c r="A339" s="65"/>
      <c r="B339" s="65"/>
      <c r="C339" s="66"/>
      <c r="D339" s="67"/>
      <c r="E339" s="68"/>
      <c r="F339" s="68"/>
      <c r="G339" s="68"/>
      <c r="H339" s="68"/>
      <c r="I339" s="68"/>
      <c r="J339" s="68"/>
      <c r="K339" s="68"/>
      <c r="L339" s="68"/>
      <c r="M339" s="68"/>
      <c r="O339" s="68"/>
      <c r="P339" s="68"/>
      <c r="Q339" s="68"/>
      <c r="R339" s="68"/>
      <c r="S339" s="68"/>
      <c r="U339" s="68"/>
      <c r="V339" s="72"/>
      <c r="W339" s="72"/>
      <c r="X339" s="72"/>
      <c r="Y339" s="68"/>
      <c r="Z339" s="68"/>
      <c r="AA339" s="72"/>
      <c r="AB339" s="68"/>
      <c r="AC339" s="68"/>
      <c r="AD339" s="72"/>
      <c r="AE339" s="72"/>
      <c r="AF339" s="72"/>
      <c r="AG339" s="72"/>
      <c r="AH339" s="72"/>
      <c r="AI339" s="72"/>
      <c r="AJ339" s="72"/>
      <c r="AK339" s="72"/>
      <c r="AL339" s="72"/>
      <c r="AM339" s="72"/>
      <c r="AN339" s="72"/>
      <c r="AO339" s="72"/>
      <c r="AP339" s="72"/>
      <c r="AQ339" s="72"/>
      <c r="AR339" s="72"/>
      <c r="AS339" s="72"/>
      <c r="AT339" s="72"/>
      <c r="AU339" s="72"/>
      <c r="AV339" s="72"/>
      <c r="AW339" s="72"/>
    </row>
    <row r="340" ht="14.25" customHeight="1">
      <c r="A340" s="65"/>
      <c r="B340" s="65"/>
      <c r="C340" s="66"/>
      <c r="D340" s="67"/>
      <c r="E340" s="68"/>
      <c r="F340" s="68"/>
      <c r="G340" s="68"/>
      <c r="H340" s="68"/>
      <c r="I340" s="68"/>
      <c r="J340" s="68"/>
      <c r="K340" s="68"/>
      <c r="L340" s="68"/>
      <c r="M340" s="68"/>
      <c r="O340" s="68"/>
      <c r="P340" s="68"/>
      <c r="Q340" s="68"/>
      <c r="R340" s="68"/>
      <c r="S340" s="68"/>
      <c r="U340" s="68"/>
      <c r="V340" s="72"/>
      <c r="W340" s="72"/>
      <c r="X340" s="72"/>
      <c r="Y340" s="68"/>
      <c r="Z340" s="68"/>
      <c r="AA340" s="72"/>
      <c r="AB340" s="68"/>
      <c r="AC340" s="68"/>
      <c r="AD340" s="72"/>
      <c r="AE340" s="72"/>
      <c r="AF340" s="72"/>
      <c r="AG340" s="72"/>
      <c r="AH340" s="72"/>
      <c r="AI340" s="72"/>
      <c r="AJ340" s="72"/>
      <c r="AK340" s="72"/>
      <c r="AL340" s="72"/>
      <c r="AM340" s="72"/>
      <c r="AN340" s="72"/>
      <c r="AO340" s="72"/>
      <c r="AP340" s="72"/>
      <c r="AQ340" s="72"/>
      <c r="AR340" s="72"/>
      <c r="AS340" s="72"/>
      <c r="AT340" s="72"/>
      <c r="AU340" s="72"/>
      <c r="AV340" s="72"/>
      <c r="AW340" s="72"/>
    </row>
    <row r="341" ht="14.25" customHeight="1">
      <c r="A341" s="65"/>
      <c r="B341" s="65"/>
      <c r="C341" s="66"/>
      <c r="D341" s="67"/>
      <c r="E341" s="68"/>
      <c r="F341" s="68"/>
      <c r="G341" s="68"/>
      <c r="H341" s="68"/>
      <c r="I341" s="68"/>
      <c r="J341" s="68"/>
      <c r="K341" s="68"/>
      <c r="L341" s="68"/>
      <c r="M341" s="68"/>
      <c r="O341" s="68"/>
      <c r="P341" s="68"/>
      <c r="Q341" s="68"/>
      <c r="R341" s="68"/>
      <c r="S341" s="68"/>
      <c r="U341" s="68"/>
      <c r="V341" s="72"/>
      <c r="W341" s="72"/>
      <c r="X341" s="72"/>
      <c r="Y341" s="68"/>
      <c r="Z341" s="68"/>
      <c r="AA341" s="72"/>
      <c r="AB341" s="68"/>
      <c r="AC341" s="68"/>
      <c r="AD341" s="72"/>
      <c r="AE341" s="72"/>
      <c r="AF341" s="72"/>
      <c r="AG341" s="72"/>
      <c r="AH341" s="72"/>
      <c r="AI341" s="72"/>
      <c r="AJ341" s="72"/>
      <c r="AK341" s="72"/>
      <c r="AL341" s="72"/>
      <c r="AM341" s="72"/>
      <c r="AN341" s="72"/>
      <c r="AO341" s="72"/>
      <c r="AP341" s="72"/>
      <c r="AQ341" s="72"/>
      <c r="AR341" s="72"/>
      <c r="AS341" s="72"/>
      <c r="AT341" s="72"/>
      <c r="AU341" s="72"/>
      <c r="AV341" s="72"/>
      <c r="AW341" s="72"/>
    </row>
    <row r="342" ht="14.25" customHeight="1">
      <c r="A342" s="65"/>
      <c r="B342" s="65"/>
      <c r="C342" s="66"/>
      <c r="D342" s="67"/>
      <c r="E342" s="68"/>
      <c r="F342" s="68"/>
      <c r="G342" s="68"/>
      <c r="H342" s="68"/>
      <c r="I342" s="68"/>
      <c r="J342" s="68"/>
      <c r="K342" s="68"/>
      <c r="L342" s="68"/>
      <c r="M342" s="68"/>
      <c r="O342" s="68"/>
      <c r="P342" s="68"/>
      <c r="Q342" s="68"/>
      <c r="R342" s="68"/>
      <c r="S342" s="68"/>
      <c r="U342" s="68"/>
      <c r="V342" s="72"/>
      <c r="W342" s="72"/>
      <c r="X342" s="72"/>
      <c r="Y342" s="68"/>
      <c r="Z342" s="68"/>
      <c r="AA342" s="72"/>
      <c r="AB342" s="68"/>
      <c r="AC342" s="68"/>
      <c r="AD342" s="72"/>
      <c r="AE342" s="72"/>
      <c r="AF342" s="72"/>
      <c r="AG342" s="72"/>
      <c r="AH342" s="72"/>
      <c r="AI342" s="72"/>
      <c r="AJ342" s="72"/>
      <c r="AK342" s="72"/>
      <c r="AL342" s="72"/>
      <c r="AM342" s="72"/>
      <c r="AN342" s="72"/>
      <c r="AO342" s="72"/>
      <c r="AP342" s="72"/>
      <c r="AQ342" s="72"/>
      <c r="AR342" s="72"/>
      <c r="AS342" s="72"/>
      <c r="AT342" s="72"/>
      <c r="AU342" s="72"/>
      <c r="AV342" s="72"/>
      <c r="AW342" s="72"/>
    </row>
    <row r="343" ht="14.25" customHeight="1">
      <c r="A343" s="65"/>
      <c r="B343" s="65"/>
      <c r="C343" s="66"/>
      <c r="D343" s="67"/>
      <c r="E343" s="68"/>
      <c r="F343" s="68"/>
      <c r="G343" s="68"/>
      <c r="H343" s="68"/>
      <c r="I343" s="68"/>
      <c r="J343" s="68"/>
      <c r="K343" s="68"/>
      <c r="L343" s="68"/>
      <c r="M343" s="68"/>
      <c r="O343" s="68"/>
      <c r="P343" s="68"/>
      <c r="Q343" s="68"/>
      <c r="R343" s="68"/>
      <c r="S343" s="68"/>
      <c r="U343" s="68"/>
      <c r="V343" s="72"/>
      <c r="W343" s="72"/>
      <c r="X343" s="72"/>
      <c r="Y343" s="68"/>
      <c r="Z343" s="68"/>
      <c r="AA343" s="72"/>
      <c r="AB343" s="68"/>
      <c r="AC343" s="68"/>
      <c r="AD343" s="72"/>
      <c r="AE343" s="72"/>
      <c r="AF343" s="72"/>
      <c r="AG343" s="72"/>
      <c r="AH343" s="72"/>
      <c r="AI343" s="72"/>
      <c r="AJ343" s="72"/>
      <c r="AK343" s="72"/>
      <c r="AL343" s="72"/>
      <c r="AM343" s="72"/>
      <c r="AN343" s="72"/>
      <c r="AO343" s="72"/>
      <c r="AP343" s="72"/>
      <c r="AQ343" s="72"/>
      <c r="AR343" s="72"/>
      <c r="AS343" s="72"/>
      <c r="AT343" s="72"/>
      <c r="AU343" s="72"/>
      <c r="AV343" s="72"/>
      <c r="AW343" s="72"/>
    </row>
    <row r="344" ht="14.25" customHeight="1">
      <c r="A344" s="65"/>
      <c r="B344" s="65"/>
      <c r="C344" s="66"/>
      <c r="D344" s="67"/>
      <c r="E344" s="68"/>
      <c r="F344" s="68"/>
      <c r="G344" s="68"/>
      <c r="H344" s="68"/>
      <c r="I344" s="68"/>
      <c r="J344" s="68"/>
      <c r="K344" s="68"/>
      <c r="L344" s="68"/>
      <c r="M344" s="68"/>
      <c r="O344" s="68"/>
      <c r="P344" s="68"/>
      <c r="Q344" s="68"/>
      <c r="R344" s="68"/>
      <c r="S344" s="68"/>
      <c r="U344" s="68"/>
      <c r="V344" s="72"/>
      <c r="W344" s="72"/>
      <c r="X344" s="72"/>
      <c r="Y344" s="68"/>
      <c r="Z344" s="68"/>
      <c r="AA344" s="72"/>
      <c r="AB344" s="68"/>
      <c r="AC344" s="68"/>
      <c r="AD344" s="72"/>
      <c r="AE344" s="72"/>
      <c r="AF344" s="72"/>
      <c r="AG344" s="72"/>
      <c r="AH344" s="72"/>
      <c r="AI344" s="72"/>
      <c r="AJ344" s="72"/>
      <c r="AK344" s="72"/>
      <c r="AL344" s="72"/>
      <c r="AM344" s="72"/>
      <c r="AN344" s="72"/>
      <c r="AO344" s="72"/>
      <c r="AP344" s="72"/>
      <c r="AQ344" s="72"/>
      <c r="AR344" s="72"/>
      <c r="AS344" s="72"/>
      <c r="AT344" s="72"/>
      <c r="AU344" s="72"/>
      <c r="AV344" s="72"/>
      <c r="AW344" s="72"/>
    </row>
    <row r="345" ht="14.25" customHeight="1">
      <c r="A345" s="65"/>
      <c r="B345" s="65"/>
      <c r="C345" s="66"/>
      <c r="D345" s="67"/>
      <c r="E345" s="68"/>
      <c r="F345" s="68"/>
      <c r="G345" s="68"/>
      <c r="H345" s="68"/>
      <c r="I345" s="68"/>
      <c r="J345" s="68"/>
      <c r="K345" s="68"/>
      <c r="L345" s="68"/>
      <c r="M345" s="68"/>
      <c r="O345" s="68"/>
      <c r="P345" s="68"/>
      <c r="Q345" s="68"/>
      <c r="R345" s="68"/>
      <c r="S345" s="68"/>
      <c r="U345" s="68"/>
      <c r="V345" s="72"/>
      <c r="W345" s="72"/>
      <c r="X345" s="72"/>
      <c r="Y345" s="68"/>
      <c r="Z345" s="68"/>
      <c r="AA345" s="72"/>
      <c r="AB345" s="68"/>
      <c r="AC345" s="68"/>
      <c r="AD345" s="72"/>
      <c r="AE345" s="72"/>
      <c r="AF345" s="72"/>
      <c r="AG345" s="72"/>
      <c r="AH345" s="72"/>
      <c r="AI345" s="72"/>
      <c r="AJ345" s="72"/>
      <c r="AK345" s="72"/>
      <c r="AL345" s="72"/>
      <c r="AM345" s="72"/>
      <c r="AN345" s="72"/>
      <c r="AO345" s="72"/>
      <c r="AP345" s="72"/>
      <c r="AQ345" s="72"/>
      <c r="AR345" s="72"/>
      <c r="AS345" s="72"/>
      <c r="AT345" s="72"/>
      <c r="AU345" s="72"/>
      <c r="AV345" s="72"/>
      <c r="AW345" s="72"/>
    </row>
    <row r="346" ht="14.25" customHeight="1">
      <c r="A346" s="65"/>
      <c r="B346" s="65"/>
      <c r="C346" s="66"/>
      <c r="D346" s="67"/>
      <c r="E346" s="68"/>
      <c r="F346" s="68"/>
      <c r="G346" s="68"/>
      <c r="H346" s="68"/>
      <c r="I346" s="68"/>
      <c r="J346" s="68"/>
      <c r="K346" s="68"/>
      <c r="L346" s="68"/>
      <c r="M346" s="68"/>
      <c r="O346" s="68"/>
      <c r="P346" s="68"/>
      <c r="Q346" s="68"/>
      <c r="R346" s="68"/>
      <c r="S346" s="68"/>
      <c r="U346" s="68"/>
      <c r="V346" s="72"/>
      <c r="W346" s="72"/>
      <c r="X346" s="72"/>
      <c r="Y346" s="68"/>
      <c r="Z346" s="68"/>
      <c r="AA346" s="72"/>
      <c r="AB346" s="68"/>
      <c r="AC346" s="68"/>
      <c r="AD346" s="72"/>
      <c r="AE346" s="72"/>
      <c r="AF346" s="72"/>
      <c r="AG346" s="72"/>
      <c r="AH346" s="72"/>
      <c r="AI346" s="72"/>
      <c r="AJ346" s="72"/>
      <c r="AK346" s="72"/>
      <c r="AL346" s="72"/>
      <c r="AM346" s="72"/>
      <c r="AN346" s="72"/>
      <c r="AO346" s="72"/>
      <c r="AP346" s="72"/>
      <c r="AQ346" s="72"/>
      <c r="AR346" s="72"/>
      <c r="AS346" s="72"/>
      <c r="AT346" s="72"/>
      <c r="AU346" s="72"/>
      <c r="AV346" s="72"/>
      <c r="AW346" s="72"/>
    </row>
    <row r="347" ht="14.25" customHeight="1">
      <c r="A347" s="65"/>
      <c r="B347" s="65"/>
      <c r="C347" s="66"/>
      <c r="D347" s="67"/>
      <c r="E347" s="68"/>
      <c r="F347" s="68"/>
      <c r="G347" s="68"/>
      <c r="H347" s="68"/>
      <c r="I347" s="68"/>
      <c r="J347" s="68"/>
      <c r="K347" s="68"/>
      <c r="L347" s="68"/>
      <c r="M347" s="68"/>
      <c r="O347" s="68"/>
      <c r="P347" s="68"/>
      <c r="Q347" s="68"/>
      <c r="R347" s="68"/>
      <c r="S347" s="68"/>
      <c r="U347" s="68"/>
      <c r="V347" s="72"/>
      <c r="W347" s="72"/>
      <c r="X347" s="72"/>
      <c r="Y347" s="68"/>
      <c r="Z347" s="68"/>
      <c r="AA347" s="72"/>
      <c r="AB347" s="68"/>
      <c r="AC347" s="68"/>
      <c r="AD347" s="72"/>
      <c r="AE347" s="72"/>
      <c r="AF347" s="72"/>
      <c r="AG347" s="72"/>
      <c r="AH347" s="72"/>
      <c r="AI347" s="72"/>
      <c r="AJ347" s="72"/>
      <c r="AK347" s="72"/>
      <c r="AL347" s="72"/>
      <c r="AM347" s="72"/>
      <c r="AN347" s="72"/>
      <c r="AO347" s="72"/>
      <c r="AP347" s="72"/>
      <c r="AQ347" s="72"/>
      <c r="AR347" s="72"/>
      <c r="AS347" s="72"/>
      <c r="AT347" s="72"/>
      <c r="AU347" s="72"/>
      <c r="AV347" s="72"/>
      <c r="AW347" s="72"/>
    </row>
    <row r="348" ht="14.25" customHeight="1">
      <c r="A348" s="65"/>
      <c r="B348" s="65"/>
      <c r="C348" s="66"/>
      <c r="D348" s="67"/>
      <c r="E348" s="68"/>
      <c r="F348" s="68"/>
      <c r="G348" s="68"/>
      <c r="H348" s="68"/>
      <c r="I348" s="68"/>
      <c r="J348" s="68"/>
      <c r="K348" s="68"/>
      <c r="L348" s="68"/>
      <c r="M348" s="68"/>
      <c r="O348" s="68"/>
      <c r="P348" s="68"/>
      <c r="Q348" s="68"/>
      <c r="R348" s="68"/>
      <c r="S348" s="68"/>
      <c r="U348" s="68"/>
      <c r="V348" s="72"/>
      <c r="W348" s="72"/>
      <c r="X348" s="72"/>
      <c r="Y348" s="68"/>
      <c r="Z348" s="68"/>
      <c r="AA348" s="72"/>
      <c r="AB348" s="68"/>
      <c r="AC348" s="68"/>
      <c r="AD348" s="72"/>
      <c r="AE348" s="72"/>
      <c r="AF348" s="72"/>
      <c r="AG348" s="72"/>
      <c r="AH348" s="72"/>
      <c r="AI348" s="72"/>
      <c r="AJ348" s="72"/>
      <c r="AK348" s="72"/>
      <c r="AL348" s="72"/>
      <c r="AM348" s="72"/>
      <c r="AN348" s="72"/>
      <c r="AO348" s="72"/>
      <c r="AP348" s="72"/>
      <c r="AQ348" s="72"/>
      <c r="AR348" s="72"/>
      <c r="AS348" s="72"/>
      <c r="AT348" s="72"/>
      <c r="AU348" s="72"/>
      <c r="AV348" s="72"/>
      <c r="AW348" s="72"/>
    </row>
    <row r="349" ht="14.25" customHeight="1">
      <c r="A349" s="65"/>
      <c r="B349" s="65"/>
      <c r="C349" s="66"/>
      <c r="D349" s="67"/>
      <c r="E349" s="68"/>
      <c r="F349" s="68"/>
      <c r="G349" s="68"/>
      <c r="H349" s="68"/>
      <c r="I349" s="68"/>
      <c r="J349" s="68"/>
      <c r="K349" s="68"/>
      <c r="L349" s="68"/>
      <c r="M349" s="68"/>
      <c r="O349" s="68"/>
      <c r="P349" s="68"/>
      <c r="Q349" s="68"/>
      <c r="R349" s="68"/>
      <c r="S349" s="68"/>
      <c r="U349" s="68"/>
      <c r="V349" s="72"/>
      <c r="W349" s="72"/>
      <c r="X349" s="72"/>
      <c r="Y349" s="68"/>
      <c r="Z349" s="68"/>
      <c r="AA349" s="72"/>
      <c r="AB349" s="68"/>
      <c r="AC349" s="68"/>
      <c r="AD349" s="72"/>
      <c r="AE349" s="72"/>
      <c r="AF349" s="72"/>
      <c r="AG349" s="72"/>
      <c r="AH349" s="72"/>
      <c r="AI349" s="72"/>
      <c r="AJ349" s="72"/>
      <c r="AK349" s="72"/>
      <c r="AL349" s="72"/>
      <c r="AM349" s="72"/>
      <c r="AN349" s="72"/>
      <c r="AO349" s="72"/>
      <c r="AP349" s="72"/>
      <c r="AQ349" s="72"/>
      <c r="AR349" s="72"/>
      <c r="AS349" s="72"/>
      <c r="AT349" s="72"/>
      <c r="AU349" s="72"/>
      <c r="AV349" s="72"/>
      <c r="AW349" s="72"/>
    </row>
    <row r="350" ht="14.25" customHeight="1">
      <c r="A350" s="65"/>
      <c r="B350" s="65"/>
      <c r="C350" s="66"/>
      <c r="D350" s="67"/>
      <c r="E350" s="68"/>
      <c r="F350" s="68"/>
      <c r="G350" s="68"/>
      <c r="H350" s="68"/>
      <c r="I350" s="68"/>
      <c r="J350" s="68"/>
      <c r="K350" s="68"/>
      <c r="L350" s="68"/>
      <c r="M350" s="68"/>
      <c r="O350" s="68"/>
      <c r="P350" s="68"/>
      <c r="Q350" s="68"/>
      <c r="R350" s="68"/>
      <c r="S350" s="68"/>
      <c r="U350" s="68"/>
      <c r="V350" s="72"/>
      <c r="W350" s="72"/>
      <c r="X350" s="72"/>
      <c r="Y350" s="68"/>
      <c r="Z350" s="68"/>
      <c r="AA350" s="72"/>
      <c r="AB350" s="68"/>
      <c r="AC350" s="68"/>
      <c r="AD350" s="72"/>
      <c r="AE350" s="72"/>
      <c r="AF350" s="72"/>
      <c r="AG350" s="72"/>
      <c r="AH350" s="72"/>
      <c r="AI350" s="72"/>
      <c r="AJ350" s="72"/>
      <c r="AK350" s="72"/>
      <c r="AL350" s="72"/>
      <c r="AM350" s="72"/>
      <c r="AN350" s="72"/>
      <c r="AO350" s="72"/>
      <c r="AP350" s="72"/>
      <c r="AQ350" s="72"/>
      <c r="AR350" s="72"/>
      <c r="AS350" s="72"/>
      <c r="AT350" s="72"/>
      <c r="AU350" s="72"/>
      <c r="AV350" s="72"/>
      <c r="AW350" s="72"/>
    </row>
    <row r="351" ht="14.25" customHeight="1">
      <c r="A351" s="65"/>
      <c r="B351" s="65"/>
      <c r="C351" s="66"/>
      <c r="D351" s="67"/>
      <c r="E351" s="68"/>
      <c r="F351" s="68"/>
      <c r="G351" s="68"/>
      <c r="H351" s="68"/>
      <c r="I351" s="68"/>
      <c r="J351" s="68"/>
      <c r="K351" s="68"/>
      <c r="L351" s="68"/>
      <c r="M351" s="68"/>
      <c r="O351" s="68"/>
      <c r="P351" s="68"/>
      <c r="Q351" s="68"/>
      <c r="R351" s="68"/>
      <c r="S351" s="68"/>
      <c r="U351" s="68"/>
      <c r="V351" s="72"/>
      <c r="W351" s="72"/>
      <c r="X351" s="72"/>
      <c r="Y351" s="68"/>
      <c r="Z351" s="68"/>
      <c r="AA351" s="72"/>
      <c r="AB351" s="68"/>
      <c r="AC351" s="68"/>
      <c r="AD351" s="72"/>
      <c r="AE351" s="72"/>
      <c r="AF351" s="72"/>
      <c r="AG351" s="72"/>
      <c r="AH351" s="72"/>
      <c r="AI351" s="72"/>
      <c r="AJ351" s="72"/>
      <c r="AK351" s="72"/>
      <c r="AL351" s="72"/>
      <c r="AM351" s="72"/>
      <c r="AN351" s="72"/>
      <c r="AO351" s="72"/>
      <c r="AP351" s="72"/>
      <c r="AQ351" s="72"/>
      <c r="AR351" s="72"/>
      <c r="AS351" s="72"/>
      <c r="AT351" s="72"/>
      <c r="AU351" s="72"/>
      <c r="AV351" s="72"/>
      <c r="AW351" s="72"/>
    </row>
    <row r="352" ht="14.25" customHeight="1">
      <c r="A352" s="65"/>
      <c r="B352" s="65"/>
      <c r="C352" s="66"/>
      <c r="D352" s="67"/>
      <c r="E352" s="68"/>
      <c r="F352" s="68"/>
      <c r="G352" s="68"/>
      <c r="H352" s="68"/>
      <c r="I352" s="68"/>
      <c r="J352" s="68"/>
      <c r="K352" s="68"/>
      <c r="L352" s="68"/>
      <c r="M352" s="68"/>
      <c r="O352" s="68"/>
      <c r="P352" s="68"/>
      <c r="Q352" s="68"/>
      <c r="R352" s="68"/>
      <c r="S352" s="68"/>
      <c r="U352" s="68"/>
      <c r="V352" s="72"/>
      <c r="W352" s="72"/>
      <c r="X352" s="72"/>
      <c r="Y352" s="68"/>
      <c r="Z352" s="68"/>
      <c r="AA352" s="72"/>
      <c r="AB352" s="68"/>
      <c r="AC352" s="68"/>
      <c r="AD352" s="72"/>
      <c r="AE352" s="72"/>
      <c r="AF352" s="72"/>
      <c r="AG352" s="72"/>
      <c r="AH352" s="72"/>
      <c r="AI352" s="72"/>
      <c r="AJ352" s="72"/>
      <c r="AK352" s="72"/>
      <c r="AL352" s="72"/>
      <c r="AM352" s="72"/>
      <c r="AN352" s="72"/>
      <c r="AO352" s="72"/>
      <c r="AP352" s="72"/>
      <c r="AQ352" s="72"/>
      <c r="AR352" s="72"/>
      <c r="AS352" s="72"/>
      <c r="AT352" s="72"/>
      <c r="AU352" s="72"/>
      <c r="AV352" s="72"/>
      <c r="AW352" s="72"/>
    </row>
    <row r="353" ht="14.25" customHeight="1">
      <c r="A353" s="65"/>
      <c r="B353" s="65"/>
      <c r="C353" s="66"/>
      <c r="D353" s="67"/>
      <c r="E353" s="68"/>
      <c r="F353" s="68"/>
      <c r="G353" s="68"/>
      <c r="H353" s="68"/>
      <c r="I353" s="68"/>
      <c r="J353" s="68"/>
      <c r="K353" s="68"/>
      <c r="L353" s="68"/>
      <c r="M353" s="68"/>
      <c r="O353" s="68"/>
      <c r="P353" s="68"/>
      <c r="Q353" s="68"/>
      <c r="R353" s="68"/>
      <c r="S353" s="68"/>
      <c r="U353" s="68"/>
      <c r="V353" s="72"/>
      <c r="W353" s="72"/>
      <c r="X353" s="72"/>
      <c r="Y353" s="68"/>
      <c r="Z353" s="68"/>
      <c r="AA353" s="72"/>
      <c r="AB353" s="68"/>
      <c r="AC353" s="68"/>
      <c r="AD353" s="72"/>
      <c r="AE353" s="72"/>
      <c r="AF353" s="72"/>
      <c r="AG353" s="72"/>
      <c r="AH353" s="72"/>
      <c r="AI353" s="72"/>
      <c r="AJ353" s="72"/>
      <c r="AK353" s="72"/>
      <c r="AL353" s="72"/>
      <c r="AM353" s="72"/>
      <c r="AN353" s="72"/>
      <c r="AO353" s="72"/>
      <c r="AP353" s="72"/>
      <c r="AQ353" s="72"/>
      <c r="AR353" s="72"/>
      <c r="AS353" s="72"/>
      <c r="AT353" s="72"/>
      <c r="AU353" s="72"/>
      <c r="AV353" s="72"/>
      <c r="AW353" s="72"/>
    </row>
    <row r="354" ht="14.25" customHeight="1">
      <c r="A354" s="65"/>
      <c r="B354" s="65"/>
      <c r="C354" s="66"/>
      <c r="D354" s="67"/>
      <c r="E354" s="68"/>
      <c r="F354" s="68"/>
      <c r="G354" s="68"/>
      <c r="H354" s="68"/>
      <c r="I354" s="68"/>
      <c r="J354" s="68"/>
      <c r="K354" s="68"/>
      <c r="L354" s="68"/>
      <c r="M354" s="68"/>
      <c r="O354" s="68"/>
      <c r="P354" s="68"/>
      <c r="Q354" s="68"/>
      <c r="R354" s="68"/>
      <c r="S354" s="68"/>
      <c r="U354" s="68"/>
      <c r="V354" s="72"/>
      <c r="W354" s="72"/>
      <c r="X354" s="72"/>
      <c r="Y354" s="68"/>
      <c r="Z354" s="68"/>
      <c r="AA354" s="72"/>
      <c r="AB354" s="68"/>
      <c r="AC354" s="68"/>
      <c r="AD354" s="72"/>
      <c r="AE354" s="72"/>
      <c r="AF354" s="72"/>
      <c r="AG354" s="72"/>
      <c r="AH354" s="72"/>
      <c r="AI354" s="72"/>
      <c r="AJ354" s="72"/>
      <c r="AK354" s="72"/>
      <c r="AL354" s="72"/>
      <c r="AM354" s="72"/>
      <c r="AN354" s="72"/>
      <c r="AO354" s="72"/>
      <c r="AP354" s="72"/>
      <c r="AQ354" s="72"/>
      <c r="AR354" s="72"/>
      <c r="AS354" s="72"/>
      <c r="AT354" s="72"/>
      <c r="AU354" s="72"/>
      <c r="AV354" s="72"/>
      <c r="AW354" s="72"/>
    </row>
    <row r="355" ht="14.25" customHeight="1">
      <c r="A355" s="65"/>
      <c r="B355" s="65"/>
      <c r="C355" s="66"/>
      <c r="D355" s="67"/>
      <c r="E355" s="68"/>
      <c r="F355" s="68"/>
      <c r="G355" s="68"/>
      <c r="H355" s="68"/>
      <c r="I355" s="68"/>
      <c r="J355" s="68"/>
      <c r="K355" s="68"/>
      <c r="L355" s="68"/>
      <c r="M355" s="68"/>
      <c r="O355" s="68"/>
      <c r="P355" s="68"/>
      <c r="Q355" s="68"/>
      <c r="R355" s="68"/>
      <c r="S355" s="68"/>
      <c r="U355" s="68"/>
      <c r="V355" s="72"/>
      <c r="W355" s="72"/>
      <c r="X355" s="72"/>
      <c r="Y355" s="68"/>
      <c r="Z355" s="68"/>
      <c r="AA355" s="72"/>
      <c r="AB355" s="68"/>
      <c r="AC355" s="68"/>
      <c r="AD355" s="72"/>
      <c r="AE355" s="72"/>
      <c r="AF355" s="72"/>
      <c r="AG355" s="72"/>
      <c r="AH355" s="72"/>
      <c r="AI355" s="72"/>
      <c r="AJ355" s="72"/>
      <c r="AK355" s="72"/>
      <c r="AL355" s="72"/>
      <c r="AM355" s="72"/>
      <c r="AN355" s="72"/>
      <c r="AO355" s="72"/>
      <c r="AP355" s="72"/>
      <c r="AQ355" s="72"/>
      <c r="AR355" s="72"/>
      <c r="AS355" s="72"/>
      <c r="AT355" s="72"/>
      <c r="AU355" s="72"/>
      <c r="AV355" s="72"/>
      <c r="AW355" s="72"/>
    </row>
    <row r="356" ht="14.25" customHeight="1">
      <c r="A356" s="65"/>
      <c r="B356" s="65"/>
      <c r="C356" s="66"/>
      <c r="D356" s="67"/>
      <c r="E356" s="68"/>
      <c r="F356" s="68"/>
      <c r="G356" s="68"/>
      <c r="H356" s="68"/>
      <c r="I356" s="68"/>
      <c r="J356" s="68"/>
      <c r="K356" s="68"/>
      <c r="L356" s="68"/>
      <c r="M356" s="68"/>
      <c r="O356" s="68"/>
      <c r="P356" s="68"/>
      <c r="Q356" s="68"/>
      <c r="R356" s="68"/>
      <c r="S356" s="68"/>
      <c r="U356" s="68"/>
      <c r="V356" s="72"/>
      <c r="W356" s="72"/>
      <c r="X356" s="72"/>
      <c r="Y356" s="68"/>
      <c r="Z356" s="68"/>
      <c r="AA356" s="72"/>
      <c r="AB356" s="68"/>
      <c r="AC356" s="68"/>
      <c r="AD356" s="72"/>
      <c r="AE356" s="72"/>
      <c r="AF356" s="72"/>
      <c r="AG356" s="72"/>
      <c r="AH356" s="72"/>
      <c r="AI356" s="72"/>
      <c r="AJ356" s="72"/>
      <c r="AK356" s="72"/>
      <c r="AL356" s="72"/>
      <c r="AM356" s="72"/>
      <c r="AN356" s="72"/>
      <c r="AO356" s="72"/>
      <c r="AP356" s="72"/>
      <c r="AQ356" s="72"/>
      <c r="AR356" s="72"/>
      <c r="AS356" s="72"/>
      <c r="AT356" s="72"/>
      <c r="AU356" s="72"/>
      <c r="AV356" s="72"/>
      <c r="AW356" s="72"/>
    </row>
    <row r="357" ht="14.25" customHeight="1">
      <c r="A357" s="65"/>
      <c r="B357" s="65"/>
      <c r="C357" s="66"/>
      <c r="D357" s="67"/>
      <c r="E357" s="68"/>
      <c r="F357" s="68"/>
      <c r="G357" s="68"/>
      <c r="H357" s="68"/>
      <c r="I357" s="68"/>
      <c r="J357" s="68"/>
      <c r="K357" s="68"/>
      <c r="L357" s="68"/>
      <c r="M357" s="68"/>
      <c r="O357" s="68"/>
      <c r="P357" s="68"/>
      <c r="Q357" s="68"/>
      <c r="R357" s="68"/>
      <c r="S357" s="68"/>
      <c r="U357" s="68"/>
      <c r="V357" s="72"/>
      <c r="W357" s="72"/>
      <c r="X357" s="72"/>
      <c r="Y357" s="68"/>
      <c r="Z357" s="68"/>
      <c r="AA357" s="72"/>
      <c r="AB357" s="68"/>
      <c r="AC357" s="68"/>
      <c r="AD357" s="72"/>
      <c r="AE357" s="72"/>
      <c r="AF357" s="72"/>
      <c r="AG357" s="72"/>
      <c r="AH357" s="72"/>
      <c r="AI357" s="72"/>
      <c r="AJ357" s="72"/>
      <c r="AK357" s="72"/>
      <c r="AL357" s="72"/>
      <c r="AM357" s="72"/>
      <c r="AN357" s="72"/>
      <c r="AO357" s="72"/>
      <c r="AP357" s="72"/>
      <c r="AQ357" s="72"/>
      <c r="AR357" s="72"/>
      <c r="AS357" s="72"/>
      <c r="AT357" s="72"/>
      <c r="AU357" s="72"/>
      <c r="AV357" s="72"/>
      <c r="AW357" s="72"/>
    </row>
    <row r="358" ht="14.25" customHeight="1">
      <c r="A358" s="65"/>
      <c r="B358" s="65"/>
      <c r="C358" s="66"/>
      <c r="D358" s="67"/>
      <c r="E358" s="68"/>
      <c r="F358" s="68"/>
      <c r="G358" s="68"/>
      <c r="H358" s="68"/>
      <c r="I358" s="68"/>
      <c r="J358" s="68"/>
      <c r="K358" s="68"/>
      <c r="L358" s="68"/>
      <c r="M358" s="68"/>
      <c r="O358" s="68"/>
      <c r="P358" s="68"/>
      <c r="Q358" s="68"/>
      <c r="R358" s="68"/>
      <c r="S358" s="68"/>
      <c r="U358" s="68"/>
      <c r="V358" s="72"/>
      <c r="W358" s="72"/>
      <c r="X358" s="72"/>
      <c r="Y358" s="68"/>
      <c r="Z358" s="68"/>
      <c r="AA358" s="72"/>
      <c r="AB358" s="68"/>
      <c r="AC358" s="68"/>
      <c r="AD358" s="72"/>
      <c r="AE358" s="72"/>
      <c r="AF358" s="72"/>
      <c r="AG358" s="72"/>
      <c r="AH358" s="72"/>
      <c r="AI358" s="72"/>
      <c r="AJ358" s="72"/>
      <c r="AK358" s="72"/>
      <c r="AL358" s="72"/>
      <c r="AM358" s="72"/>
      <c r="AN358" s="72"/>
      <c r="AO358" s="72"/>
      <c r="AP358" s="72"/>
      <c r="AQ358" s="72"/>
      <c r="AR358" s="72"/>
      <c r="AS358" s="72"/>
      <c r="AT358" s="72"/>
      <c r="AU358" s="72"/>
      <c r="AV358" s="72"/>
      <c r="AW358" s="72"/>
    </row>
    <row r="359" ht="14.25" customHeight="1">
      <c r="A359" s="65"/>
      <c r="B359" s="65"/>
      <c r="C359" s="66"/>
      <c r="D359" s="67"/>
      <c r="E359" s="68"/>
      <c r="F359" s="68"/>
      <c r="G359" s="68"/>
      <c r="H359" s="68"/>
      <c r="I359" s="68"/>
      <c r="J359" s="68"/>
      <c r="K359" s="68"/>
      <c r="L359" s="68"/>
      <c r="M359" s="68"/>
      <c r="O359" s="68"/>
      <c r="P359" s="68"/>
      <c r="Q359" s="68"/>
      <c r="R359" s="68"/>
      <c r="S359" s="68"/>
      <c r="U359" s="68"/>
      <c r="V359" s="72"/>
      <c r="W359" s="72"/>
      <c r="X359" s="72"/>
      <c r="Y359" s="68"/>
      <c r="Z359" s="68"/>
      <c r="AA359" s="72"/>
      <c r="AB359" s="68"/>
      <c r="AC359" s="68"/>
      <c r="AD359" s="72"/>
      <c r="AE359" s="72"/>
      <c r="AF359" s="72"/>
      <c r="AG359" s="72"/>
      <c r="AH359" s="72"/>
      <c r="AI359" s="72"/>
      <c r="AJ359" s="72"/>
      <c r="AK359" s="72"/>
      <c r="AL359" s="72"/>
      <c r="AM359" s="72"/>
      <c r="AN359" s="72"/>
      <c r="AO359" s="72"/>
      <c r="AP359" s="72"/>
      <c r="AQ359" s="72"/>
      <c r="AR359" s="72"/>
      <c r="AS359" s="72"/>
      <c r="AT359" s="72"/>
      <c r="AU359" s="72"/>
      <c r="AV359" s="72"/>
      <c r="AW359" s="72"/>
    </row>
    <row r="360" ht="14.25" customHeight="1">
      <c r="A360" s="65"/>
      <c r="B360" s="65"/>
      <c r="C360" s="66"/>
      <c r="D360" s="67"/>
      <c r="E360" s="68"/>
      <c r="F360" s="68"/>
      <c r="G360" s="68"/>
      <c r="H360" s="68"/>
      <c r="I360" s="68"/>
      <c r="J360" s="68"/>
      <c r="K360" s="68"/>
      <c r="L360" s="68"/>
      <c r="M360" s="68"/>
      <c r="O360" s="68"/>
      <c r="P360" s="68"/>
      <c r="Q360" s="68"/>
      <c r="R360" s="68"/>
      <c r="S360" s="68"/>
      <c r="U360" s="68"/>
      <c r="V360" s="72"/>
      <c r="W360" s="72"/>
      <c r="X360" s="72"/>
      <c r="Y360" s="68"/>
      <c r="Z360" s="68"/>
      <c r="AA360" s="72"/>
      <c r="AB360" s="68"/>
      <c r="AC360" s="68"/>
      <c r="AD360" s="72"/>
      <c r="AE360" s="72"/>
      <c r="AF360" s="72"/>
      <c r="AG360" s="72"/>
      <c r="AH360" s="72"/>
      <c r="AI360" s="72"/>
      <c r="AJ360" s="72"/>
      <c r="AK360" s="72"/>
      <c r="AL360" s="72"/>
      <c r="AM360" s="72"/>
      <c r="AN360" s="72"/>
      <c r="AO360" s="72"/>
      <c r="AP360" s="72"/>
      <c r="AQ360" s="72"/>
      <c r="AR360" s="72"/>
      <c r="AS360" s="72"/>
      <c r="AT360" s="72"/>
      <c r="AU360" s="72"/>
      <c r="AV360" s="72"/>
      <c r="AW360" s="72"/>
    </row>
    <row r="361" ht="14.25" customHeight="1">
      <c r="A361" s="65"/>
      <c r="B361" s="65"/>
      <c r="C361" s="66"/>
      <c r="D361" s="67"/>
      <c r="E361" s="68"/>
      <c r="F361" s="68"/>
      <c r="G361" s="68"/>
      <c r="H361" s="68"/>
      <c r="I361" s="68"/>
      <c r="J361" s="68"/>
      <c r="K361" s="68"/>
      <c r="L361" s="68"/>
      <c r="M361" s="68"/>
      <c r="O361" s="68"/>
      <c r="P361" s="68"/>
      <c r="Q361" s="68"/>
      <c r="R361" s="68"/>
      <c r="S361" s="68"/>
      <c r="U361" s="68"/>
      <c r="V361" s="72"/>
      <c r="W361" s="72"/>
      <c r="X361" s="72"/>
      <c r="Y361" s="68"/>
      <c r="Z361" s="68"/>
      <c r="AA361" s="72"/>
      <c r="AB361" s="68"/>
      <c r="AC361" s="68"/>
      <c r="AD361" s="72"/>
      <c r="AE361" s="72"/>
      <c r="AF361" s="72"/>
      <c r="AG361" s="72"/>
      <c r="AH361" s="72"/>
      <c r="AI361" s="72"/>
      <c r="AJ361" s="72"/>
      <c r="AK361" s="72"/>
      <c r="AL361" s="72"/>
      <c r="AM361" s="72"/>
      <c r="AN361" s="72"/>
      <c r="AO361" s="72"/>
      <c r="AP361" s="72"/>
      <c r="AQ361" s="72"/>
      <c r="AR361" s="72"/>
      <c r="AS361" s="72"/>
      <c r="AT361" s="72"/>
      <c r="AU361" s="72"/>
      <c r="AV361" s="72"/>
      <c r="AW361" s="72"/>
    </row>
    <row r="362" ht="14.25" customHeight="1">
      <c r="A362" s="65"/>
      <c r="B362" s="65"/>
      <c r="C362" s="66"/>
      <c r="D362" s="67"/>
      <c r="E362" s="68"/>
      <c r="F362" s="68"/>
      <c r="G362" s="68"/>
      <c r="H362" s="68"/>
      <c r="I362" s="68"/>
      <c r="J362" s="68"/>
      <c r="K362" s="68"/>
      <c r="L362" s="68"/>
      <c r="M362" s="68"/>
      <c r="O362" s="68"/>
      <c r="P362" s="68"/>
      <c r="Q362" s="68"/>
      <c r="R362" s="68"/>
      <c r="S362" s="68"/>
      <c r="U362" s="68"/>
      <c r="V362" s="72"/>
      <c r="W362" s="72"/>
      <c r="X362" s="72"/>
      <c r="Y362" s="68"/>
      <c r="Z362" s="68"/>
      <c r="AA362" s="72"/>
      <c r="AB362" s="68"/>
      <c r="AC362" s="68"/>
      <c r="AD362" s="72"/>
      <c r="AE362" s="72"/>
      <c r="AF362" s="72"/>
      <c r="AG362" s="72"/>
      <c r="AH362" s="72"/>
      <c r="AI362" s="72"/>
      <c r="AJ362" s="72"/>
      <c r="AK362" s="72"/>
      <c r="AL362" s="72"/>
      <c r="AM362" s="72"/>
      <c r="AN362" s="72"/>
      <c r="AO362" s="72"/>
      <c r="AP362" s="72"/>
      <c r="AQ362" s="72"/>
      <c r="AR362" s="72"/>
      <c r="AS362" s="72"/>
      <c r="AT362" s="72"/>
      <c r="AU362" s="72"/>
      <c r="AV362" s="72"/>
      <c r="AW362" s="72"/>
    </row>
    <row r="363" ht="14.25" customHeight="1">
      <c r="A363" s="65"/>
      <c r="B363" s="65"/>
      <c r="C363" s="66"/>
      <c r="D363" s="67"/>
      <c r="E363" s="68"/>
      <c r="F363" s="68"/>
      <c r="G363" s="68"/>
      <c r="H363" s="68"/>
      <c r="I363" s="68"/>
      <c r="J363" s="68"/>
      <c r="K363" s="68"/>
      <c r="L363" s="68"/>
      <c r="M363" s="68"/>
      <c r="O363" s="68"/>
      <c r="P363" s="68"/>
      <c r="Q363" s="68"/>
      <c r="R363" s="68"/>
      <c r="S363" s="68"/>
      <c r="U363" s="68"/>
      <c r="V363" s="72"/>
      <c r="W363" s="72"/>
      <c r="X363" s="72"/>
      <c r="Y363" s="68"/>
      <c r="Z363" s="68"/>
      <c r="AA363" s="72"/>
      <c r="AB363" s="68"/>
      <c r="AC363" s="68"/>
      <c r="AD363" s="72"/>
      <c r="AE363" s="72"/>
      <c r="AF363" s="72"/>
      <c r="AG363" s="72"/>
      <c r="AH363" s="72"/>
      <c r="AI363" s="72"/>
      <c r="AJ363" s="72"/>
      <c r="AK363" s="72"/>
      <c r="AL363" s="72"/>
      <c r="AM363" s="72"/>
      <c r="AN363" s="72"/>
      <c r="AO363" s="72"/>
      <c r="AP363" s="72"/>
      <c r="AQ363" s="72"/>
      <c r="AR363" s="72"/>
      <c r="AS363" s="72"/>
      <c r="AT363" s="72"/>
      <c r="AU363" s="72"/>
      <c r="AV363" s="72"/>
      <c r="AW363" s="72"/>
    </row>
    <row r="364" ht="14.25" customHeight="1">
      <c r="A364" s="65"/>
      <c r="B364" s="65"/>
      <c r="C364" s="66"/>
      <c r="D364" s="67"/>
      <c r="E364" s="68"/>
      <c r="F364" s="68"/>
      <c r="G364" s="68"/>
      <c r="H364" s="68"/>
      <c r="I364" s="68"/>
      <c r="J364" s="68"/>
      <c r="K364" s="68"/>
      <c r="L364" s="68"/>
      <c r="M364" s="68"/>
      <c r="O364" s="68"/>
      <c r="P364" s="68"/>
      <c r="Q364" s="68"/>
      <c r="R364" s="68"/>
      <c r="S364" s="68"/>
      <c r="U364" s="68"/>
      <c r="V364" s="72"/>
      <c r="W364" s="72"/>
      <c r="X364" s="72"/>
      <c r="Y364" s="68"/>
      <c r="Z364" s="68"/>
      <c r="AA364" s="72"/>
      <c r="AB364" s="68"/>
      <c r="AC364" s="68"/>
      <c r="AD364" s="72"/>
      <c r="AE364" s="72"/>
      <c r="AF364" s="72"/>
      <c r="AG364" s="72"/>
      <c r="AH364" s="72"/>
      <c r="AI364" s="72"/>
      <c r="AJ364" s="72"/>
      <c r="AK364" s="72"/>
      <c r="AL364" s="72"/>
      <c r="AM364" s="72"/>
      <c r="AN364" s="72"/>
      <c r="AO364" s="72"/>
      <c r="AP364" s="72"/>
      <c r="AQ364" s="72"/>
      <c r="AR364" s="72"/>
      <c r="AS364" s="72"/>
      <c r="AT364" s="72"/>
      <c r="AU364" s="72"/>
      <c r="AV364" s="72"/>
      <c r="AW364" s="72"/>
    </row>
    <row r="365" ht="14.25" customHeight="1">
      <c r="A365" s="65"/>
      <c r="B365" s="65"/>
      <c r="C365" s="66"/>
      <c r="D365" s="67"/>
      <c r="E365" s="68"/>
      <c r="F365" s="68"/>
      <c r="G365" s="68"/>
      <c r="H365" s="68"/>
      <c r="I365" s="68"/>
      <c r="J365" s="68"/>
      <c r="K365" s="68"/>
      <c r="L365" s="68"/>
      <c r="M365" s="68"/>
      <c r="O365" s="68"/>
      <c r="P365" s="68"/>
      <c r="Q365" s="68"/>
      <c r="R365" s="68"/>
      <c r="S365" s="68"/>
      <c r="U365" s="68"/>
      <c r="V365" s="72"/>
      <c r="W365" s="72"/>
      <c r="X365" s="72"/>
      <c r="Y365" s="68"/>
      <c r="Z365" s="68"/>
      <c r="AA365" s="72"/>
      <c r="AB365" s="68"/>
      <c r="AC365" s="68"/>
      <c r="AD365" s="72"/>
      <c r="AE365" s="72"/>
      <c r="AF365" s="72"/>
      <c r="AG365" s="72"/>
      <c r="AH365" s="72"/>
      <c r="AI365" s="72"/>
      <c r="AJ365" s="72"/>
      <c r="AK365" s="72"/>
      <c r="AL365" s="72"/>
      <c r="AM365" s="72"/>
      <c r="AN365" s="72"/>
      <c r="AO365" s="72"/>
      <c r="AP365" s="72"/>
      <c r="AQ365" s="72"/>
      <c r="AR365" s="72"/>
      <c r="AS365" s="72"/>
      <c r="AT365" s="72"/>
      <c r="AU365" s="72"/>
      <c r="AV365" s="72"/>
      <c r="AW365" s="72"/>
    </row>
    <row r="366" ht="14.25" customHeight="1">
      <c r="A366" s="65"/>
      <c r="B366" s="65"/>
      <c r="C366" s="66"/>
      <c r="D366" s="67"/>
      <c r="E366" s="68"/>
      <c r="F366" s="68"/>
      <c r="G366" s="68"/>
      <c r="H366" s="68"/>
      <c r="I366" s="68"/>
      <c r="J366" s="68"/>
      <c r="K366" s="68"/>
      <c r="L366" s="68"/>
      <c r="M366" s="68"/>
      <c r="O366" s="68"/>
      <c r="P366" s="68"/>
      <c r="Q366" s="68"/>
      <c r="R366" s="68"/>
      <c r="S366" s="68"/>
      <c r="U366" s="68"/>
      <c r="V366" s="72"/>
      <c r="W366" s="72"/>
      <c r="X366" s="72"/>
      <c r="Y366" s="68"/>
      <c r="Z366" s="68"/>
      <c r="AA366" s="72"/>
      <c r="AB366" s="68"/>
      <c r="AC366" s="68"/>
      <c r="AD366" s="72"/>
      <c r="AE366" s="72"/>
      <c r="AF366" s="72"/>
      <c r="AG366" s="72"/>
      <c r="AH366" s="72"/>
      <c r="AI366" s="72"/>
      <c r="AJ366" s="72"/>
      <c r="AK366" s="72"/>
      <c r="AL366" s="72"/>
      <c r="AM366" s="72"/>
      <c r="AN366" s="72"/>
      <c r="AO366" s="72"/>
      <c r="AP366" s="72"/>
      <c r="AQ366" s="72"/>
      <c r="AR366" s="72"/>
      <c r="AS366" s="72"/>
      <c r="AT366" s="72"/>
      <c r="AU366" s="72"/>
      <c r="AV366" s="72"/>
      <c r="AW366" s="72"/>
    </row>
    <row r="367" ht="14.25" customHeight="1">
      <c r="A367" s="65"/>
      <c r="B367" s="65"/>
      <c r="C367" s="66"/>
      <c r="D367" s="67"/>
      <c r="E367" s="68"/>
      <c r="F367" s="68"/>
      <c r="G367" s="68"/>
      <c r="H367" s="68"/>
      <c r="I367" s="68"/>
      <c r="J367" s="68"/>
      <c r="K367" s="68"/>
      <c r="L367" s="68"/>
      <c r="M367" s="68"/>
      <c r="O367" s="68"/>
      <c r="P367" s="68"/>
      <c r="Q367" s="68"/>
      <c r="R367" s="68"/>
      <c r="S367" s="68"/>
      <c r="U367" s="68"/>
      <c r="V367" s="72"/>
      <c r="W367" s="72"/>
      <c r="X367" s="72"/>
      <c r="Y367" s="68"/>
      <c r="Z367" s="68"/>
      <c r="AA367" s="72"/>
      <c r="AB367" s="68"/>
      <c r="AC367" s="68"/>
      <c r="AD367" s="72"/>
      <c r="AE367" s="72"/>
      <c r="AF367" s="72"/>
      <c r="AG367" s="72"/>
      <c r="AH367" s="72"/>
      <c r="AI367" s="72"/>
      <c r="AJ367" s="72"/>
      <c r="AK367" s="72"/>
      <c r="AL367" s="72"/>
      <c r="AM367" s="72"/>
      <c r="AN367" s="72"/>
      <c r="AO367" s="72"/>
      <c r="AP367" s="72"/>
      <c r="AQ367" s="72"/>
      <c r="AR367" s="72"/>
      <c r="AS367" s="72"/>
      <c r="AT367" s="72"/>
      <c r="AU367" s="72"/>
      <c r="AV367" s="72"/>
      <c r="AW367" s="72"/>
    </row>
    <row r="368" ht="14.25" customHeight="1">
      <c r="A368" s="65"/>
      <c r="B368" s="65"/>
      <c r="C368" s="66"/>
      <c r="D368" s="67"/>
      <c r="E368" s="68"/>
      <c r="F368" s="68"/>
      <c r="G368" s="68"/>
      <c r="H368" s="68"/>
      <c r="I368" s="68"/>
      <c r="J368" s="68"/>
      <c r="K368" s="68"/>
      <c r="L368" s="68"/>
      <c r="M368" s="68"/>
      <c r="O368" s="68"/>
      <c r="P368" s="68"/>
      <c r="Q368" s="68"/>
      <c r="R368" s="68"/>
      <c r="S368" s="68"/>
      <c r="U368" s="68"/>
      <c r="V368" s="72"/>
      <c r="W368" s="72"/>
      <c r="X368" s="72"/>
      <c r="Y368" s="68"/>
      <c r="Z368" s="68"/>
      <c r="AA368" s="72"/>
      <c r="AB368" s="68"/>
      <c r="AC368" s="68"/>
      <c r="AD368" s="72"/>
      <c r="AE368" s="72"/>
      <c r="AF368" s="72"/>
      <c r="AG368" s="72"/>
      <c r="AH368" s="72"/>
      <c r="AI368" s="72"/>
      <c r="AJ368" s="72"/>
      <c r="AK368" s="72"/>
      <c r="AL368" s="72"/>
      <c r="AM368" s="72"/>
      <c r="AN368" s="72"/>
      <c r="AO368" s="72"/>
      <c r="AP368" s="72"/>
      <c r="AQ368" s="72"/>
      <c r="AR368" s="72"/>
      <c r="AS368" s="72"/>
      <c r="AT368" s="72"/>
      <c r="AU368" s="72"/>
      <c r="AV368" s="72"/>
      <c r="AW368" s="72"/>
    </row>
    <row r="369" ht="14.25" customHeight="1">
      <c r="A369" s="65"/>
      <c r="B369" s="65"/>
      <c r="C369" s="66"/>
      <c r="D369" s="67"/>
      <c r="E369" s="68"/>
      <c r="F369" s="68"/>
      <c r="G369" s="68"/>
      <c r="H369" s="68"/>
      <c r="I369" s="68"/>
      <c r="J369" s="68"/>
      <c r="K369" s="68"/>
      <c r="L369" s="68"/>
      <c r="M369" s="68"/>
      <c r="O369" s="68"/>
      <c r="P369" s="68"/>
      <c r="Q369" s="68"/>
      <c r="R369" s="68"/>
      <c r="S369" s="68"/>
      <c r="U369" s="68"/>
      <c r="V369" s="72"/>
      <c r="W369" s="72"/>
      <c r="X369" s="72"/>
      <c r="Y369" s="68"/>
      <c r="Z369" s="68"/>
      <c r="AA369" s="72"/>
      <c r="AB369" s="68"/>
      <c r="AC369" s="68"/>
      <c r="AD369" s="72"/>
      <c r="AE369" s="72"/>
      <c r="AF369" s="72"/>
      <c r="AG369" s="72"/>
      <c r="AH369" s="72"/>
      <c r="AI369" s="72"/>
      <c r="AJ369" s="72"/>
      <c r="AK369" s="72"/>
      <c r="AL369" s="72"/>
      <c r="AM369" s="72"/>
      <c r="AN369" s="72"/>
      <c r="AO369" s="72"/>
      <c r="AP369" s="72"/>
      <c r="AQ369" s="72"/>
      <c r="AR369" s="72"/>
      <c r="AS369" s="72"/>
      <c r="AT369" s="72"/>
      <c r="AU369" s="72"/>
      <c r="AV369" s="72"/>
      <c r="AW369" s="72"/>
    </row>
    <row r="370" ht="14.25" customHeight="1">
      <c r="A370" s="65"/>
      <c r="B370" s="65"/>
      <c r="C370" s="66"/>
      <c r="D370" s="67"/>
      <c r="E370" s="68"/>
      <c r="F370" s="68"/>
      <c r="G370" s="68"/>
      <c r="H370" s="68"/>
      <c r="I370" s="68"/>
      <c r="J370" s="68"/>
      <c r="K370" s="68"/>
      <c r="L370" s="68"/>
      <c r="M370" s="68"/>
      <c r="O370" s="68"/>
      <c r="P370" s="68"/>
      <c r="Q370" s="68"/>
      <c r="R370" s="68"/>
      <c r="S370" s="68"/>
      <c r="U370" s="68"/>
      <c r="V370" s="72"/>
      <c r="W370" s="72"/>
      <c r="X370" s="72"/>
      <c r="Y370" s="68"/>
      <c r="Z370" s="68"/>
      <c r="AA370" s="72"/>
      <c r="AB370" s="68"/>
      <c r="AC370" s="68"/>
      <c r="AD370" s="72"/>
      <c r="AE370" s="72"/>
      <c r="AF370" s="72"/>
      <c r="AG370" s="72"/>
      <c r="AH370" s="72"/>
      <c r="AI370" s="72"/>
      <c r="AJ370" s="72"/>
      <c r="AK370" s="72"/>
      <c r="AL370" s="72"/>
      <c r="AM370" s="72"/>
      <c r="AN370" s="72"/>
      <c r="AO370" s="72"/>
      <c r="AP370" s="72"/>
      <c r="AQ370" s="72"/>
      <c r="AR370" s="72"/>
      <c r="AS370" s="72"/>
      <c r="AT370" s="72"/>
      <c r="AU370" s="72"/>
      <c r="AV370" s="72"/>
      <c r="AW370" s="72"/>
    </row>
    <row r="371" ht="14.25" customHeight="1">
      <c r="A371" s="65"/>
      <c r="B371" s="65"/>
      <c r="C371" s="66"/>
      <c r="D371" s="67"/>
      <c r="E371" s="68"/>
      <c r="F371" s="68"/>
      <c r="G371" s="68"/>
      <c r="H371" s="68"/>
      <c r="I371" s="68"/>
      <c r="J371" s="68"/>
      <c r="K371" s="68"/>
      <c r="L371" s="68"/>
      <c r="M371" s="68"/>
      <c r="O371" s="68"/>
      <c r="P371" s="68"/>
      <c r="Q371" s="68"/>
      <c r="R371" s="68"/>
      <c r="S371" s="68"/>
      <c r="U371" s="68"/>
      <c r="V371" s="72"/>
      <c r="W371" s="72"/>
      <c r="X371" s="72"/>
      <c r="Y371" s="68"/>
      <c r="Z371" s="68"/>
      <c r="AA371" s="72"/>
      <c r="AB371" s="68"/>
      <c r="AC371" s="68"/>
      <c r="AD371" s="72"/>
      <c r="AE371" s="72"/>
      <c r="AF371" s="72"/>
      <c r="AG371" s="72"/>
      <c r="AH371" s="72"/>
      <c r="AI371" s="72"/>
      <c r="AJ371" s="72"/>
      <c r="AK371" s="72"/>
      <c r="AL371" s="72"/>
      <c r="AM371" s="72"/>
      <c r="AN371" s="72"/>
      <c r="AO371" s="72"/>
      <c r="AP371" s="72"/>
      <c r="AQ371" s="72"/>
      <c r="AR371" s="72"/>
      <c r="AS371" s="72"/>
      <c r="AT371" s="72"/>
      <c r="AU371" s="72"/>
      <c r="AV371" s="72"/>
      <c r="AW371" s="72"/>
    </row>
    <row r="372" ht="14.25" customHeight="1">
      <c r="A372" s="65"/>
      <c r="B372" s="65"/>
      <c r="C372" s="66"/>
      <c r="D372" s="67"/>
      <c r="E372" s="68"/>
      <c r="F372" s="68"/>
      <c r="G372" s="68"/>
      <c r="H372" s="68"/>
      <c r="I372" s="68"/>
      <c r="J372" s="68"/>
      <c r="K372" s="68"/>
      <c r="L372" s="68"/>
      <c r="M372" s="68"/>
      <c r="O372" s="68"/>
      <c r="P372" s="68"/>
      <c r="Q372" s="68"/>
      <c r="R372" s="68"/>
      <c r="S372" s="68"/>
      <c r="U372" s="68"/>
      <c r="V372" s="72"/>
      <c r="W372" s="72"/>
      <c r="X372" s="72"/>
      <c r="Y372" s="68"/>
      <c r="Z372" s="68"/>
      <c r="AA372" s="72"/>
      <c r="AB372" s="68"/>
      <c r="AC372" s="68"/>
      <c r="AD372" s="72"/>
      <c r="AE372" s="72"/>
      <c r="AF372" s="72"/>
      <c r="AG372" s="72"/>
      <c r="AH372" s="72"/>
      <c r="AI372" s="72"/>
      <c r="AJ372" s="72"/>
      <c r="AK372" s="72"/>
      <c r="AL372" s="72"/>
      <c r="AM372" s="72"/>
      <c r="AN372" s="72"/>
      <c r="AO372" s="72"/>
      <c r="AP372" s="72"/>
      <c r="AQ372" s="72"/>
      <c r="AR372" s="72"/>
      <c r="AS372" s="72"/>
      <c r="AT372" s="72"/>
      <c r="AU372" s="72"/>
      <c r="AV372" s="72"/>
      <c r="AW372" s="72"/>
    </row>
    <row r="373" ht="14.25" customHeight="1">
      <c r="A373" s="65"/>
      <c r="B373" s="65"/>
      <c r="C373" s="66"/>
      <c r="D373" s="67"/>
      <c r="E373" s="68"/>
      <c r="F373" s="68"/>
      <c r="G373" s="68"/>
      <c r="H373" s="68"/>
      <c r="I373" s="68"/>
      <c r="J373" s="68"/>
      <c r="K373" s="68"/>
      <c r="L373" s="68"/>
      <c r="M373" s="68"/>
      <c r="O373" s="68"/>
      <c r="P373" s="68"/>
      <c r="Q373" s="68"/>
      <c r="R373" s="68"/>
      <c r="S373" s="68"/>
      <c r="U373" s="68"/>
      <c r="V373" s="72"/>
      <c r="W373" s="72"/>
      <c r="X373" s="72"/>
      <c r="Y373" s="68"/>
      <c r="Z373" s="68"/>
      <c r="AA373" s="72"/>
      <c r="AB373" s="68"/>
      <c r="AC373" s="68"/>
      <c r="AD373" s="72"/>
      <c r="AE373" s="72"/>
      <c r="AF373" s="72"/>
      <c r="AG373" s="72"/>
      <c r="AH373" s="72"/>
      <c r="AI373" s="72"/>
      <c r="AJ373" s="72"/>
      <c r="AK373" s="72"/>
      <c r="AL373" s="72"/>
      <c r="AM373" s="72"/>
      <c r="AN373" s="72"/>
      <c r="AO373" s="72"/>
      <c r="AP373" s="72"/>
      <c r="AQ373" s="72"/>
      <c r="AR373" s="72"/>
      <c r="AS373" s="72"/>
      <c r="AT373" s="72"/>
      <c r="AU373" s="72"/>
      <c r="AV373" s="72"/>
      <c r="AW373" s="72"/>
    </row>
    <row r="374" ht="14.25" customHeight="1">
      <c r="A374" s="65"/>
      <c r="B374" s="65"/>
      <c r="C374" s="66"/>
      <c r="D374" s="67"/>
      <c r="E374" s="68"/>
      <c r="F374" s="68"/>
      <c r="G374" s="68"/>
      <c r="H374" s="68"/>
      <c r="I374" s="68"/>
      <c r="J374" s="68"/>
      <c r="K374" s="68"/>
      <c r="L374" s="68"/>
      <c r="M374" s="68"/>
      <c r="O374" s="68"/>
      <c r="P374" s="68"/>
      <c r="Q374" s="68"/>
      <c r="R374" s="68"/>
      <c r="S374" s="68"/>
      <c r="U374" s="68"/>
      <c r="V374" s="72"/>
      <c r="W374" s="72"/>
      <c r="X374" s="72"/>
      <c r="Y374" s="68"/>
      <c r="Z374" s="68"/>
      <c r="AA374" s="72"/>
      <c r="AB374" s="68"/>
      <c r="AC374" s="68"/>
      <c r="AD374" s="72"/>
      <c r="AE374" s="72"/>
      <c r="AF374" s="72"/>
      <c r="AG374" s="72"/>
      <c r="AH374" s="72"/>
      <c r="AI374" s="72"/>
      <c r="AJ374" s="72"/>
      <c r="AK374" s="72"/>
      <c r="AL374" s="72"/>
      <c r="AM374" s="72"/>
      <c r="AN374" s="72"/>
      <c r="AO374" s="72"/>
      <c r="AP374" s="72"/>
      <c r="AQ374" s="72"/>
      <c r="AR374" s="72"/>
      <c r="AS374" s="72"/>
      <c r="AT374" s="72"/>
      <c r="AU374" s="72"/>
      <c r="AV374" s="72"/>
      <c r="AW374" s="72"/>
    </row>
    <row r="375" ht="14.25" customHeight="1">
      <c r="A375" s="65"/>
      <c r="B375" s="65"/>
      <c r="C375" s="66"/>
      <c r="D375" s="67"/>
      <c r="E375" s="68"/>
      <c r="F375" s="68"/>
      <c r="G375" s="68"/>
      <c r="H375" s="68"/>
      <c r="I375" s="68"/>
      <c r="J375" s="68"/>
      <c r="K375" s="68"/>
      <c r="L375" s="68"/>
      <c r="M375" s="68"/>
      <c r="O375" s="68"/>
      <c r="P375" s="68"/>
      <c r="Q375" s="68"/>
      <c r="R375" s="68"/>
      <c r="S375" s="68"/>
      <c r="U375" s="68"/>
      <c r="V375" s="72"/>
      <c r="W375" s="72"/>
      <c r="X375" s="72"/>
      <c r="Y375" s="68"/>
      <c r="Z375" s="68"/>
      <c r="AA375" s="72"/>
      <c r="AB375" s="68"/>
      <c r="AC375" s="68"/>
      <c r="AD375" s="72"/>
      <c r="AE375" s="72"/>
      <c r="AF375" s="72"/>
      <c r="AG375" s="72"/>
      <c r="AH375" s="72"/>
      <c r="AI375" s="72"/>
      <c r="AJ375" s="72"/>
      <c r="AK375" s="72"/>
      <c r="AL375" s="72"/>
      <c r="AM375" s="72"/>
      <c r="AN375" s="72"/>
      <c r="AO375" s="72"/>
      <c r="AP375" s="72"/>
      <c r="AQ375" s="72"/>
      <c r="AR375" s="72"/>
      <c r="AS375" s="72"/>
      <c r="AT375" s="72"/>
      <c r="AU375" s="72"/>
      <c r="AV375" s="72"/>
      <c r="AW375" s="72"/>
    </row>
    <row r="376" ht="14.25" customHeight="1">
      <c r="A376" s="65"/>
      <c r="B376" s="65"/>
      <c r="C376" s="66"/>
      <c r="D376" s="67"/>
      <c r="E376" s="68"/>
      <c r="F376" s="68"/>
      <c r="G376" s="68"/>
      <c r="H376" s="68"/>
      <c r="I376" s="68"/>
      <c r="J376" s="68"/>
      <c r="K376" s="68"/>
      <c r="L376" s="68"/>
      <c r="M376" s="68"/>
      <c r="O376" s="68"/>
      <c r="P376" s="68"/>
      <c r="Q376" s="68"/>
      <c r="R376" s="68"/>
      <c r="S376" s="68"/>
      <c r="U376" s="68"/>
      <c r="V376" s="72"/>
      <c r="W376" s="72"/>
      <c r="X376" s="72"/>
      <c r="Y376" s="68"/>
      <c r="Z376" s="68"/>
      <c r="AA376" s="72"/>
      <c r="AB376" s="68"/>
      <c r="AC376" s="68"/>
      <c r="AD376" s="72"/>
      <c r="AE376" s="72"/>
      <c r="AF376" s="72"/>
      <c r="AG376" s="72"/>
      <c r="AH376" s="72"/>
      <c r="AI376" s="72"/>
      <c r="AJ376" s="72"/>
      <c r="AK376" s="72"/>
      <c r="AL376" s="72"/>
      <c r="AM376" s="72"/>
      <c r="AN376" s="72"/>
      <c r="AO376" s="72"/>
      <c r="AP376" s="72"/>
      <c r="AQ376" s="72"/>
      <c r="AR376" s="72"/>
      <c r="AS376" s="72"/>
      <c r="AT376" s="72"/>
      <c r="AU376" s="72"/>
      <c r="AV376" s="72"/>
      <c r="AW376" s="72"/>
    </row>
    <row r="377" ht="14.25" customHeight="1">
      <c r="A377" s="65"/>
      <c r="B377" s="65"/>
      <c r="C377" s="66"/>
      <c r="D377" s="67"/>
      <c r="E377" s="68"/>
      <c r="F377" s="68"/>
      <c r="G377" s="68"/>
      <c r="H377" s="68"/>
      <c r="I377" s="68"/>
      <c r="J377" s="68"/>
      <c r="K377" s="68"/>
      <c r="L377" s="68"/>
      <c r="M377" s="68"/>
      <c r="O377" s="68"/>
      <c r="P377" s="68"/>
      <c r="Q377" s="68"/>
      <c r="R377" s="68"/>
      <c r="S377" s="68"/>
      <c r="U377" s="68"/>
      <c r="V377" s="72"/>
      <c r="W377" s="72"/>
      <c r="X377" s="72"/>
      <c r="Y377" s="68"/>
      <c r="Z377" s="68"/>
      <c r="AA377" s="72"/>
      <c r="AB377" s="68"/>
      <c r="AC377" s="68"/>
      <c r="AD377" s="72"/>
      <c r="AE377" s="72"/>
      <c r="AF377" s="72"/>
      <c r="AG377" s="72"/>
      <c r="AH377" s="72"/>
      <c r="AI377" s="72"/>
      <c r="AJ377" s="72"/>
      <c r="AK377" s="72"/>
      <c r="AL377" s="72"/>
      <c r="AM377" s="72"/>
      <c r="AN377" s="72"/>
      <c r="AO377" s="72"/>
      <c r="AP377" s="72"/>
      <c r="AQ377" s="72"/>
      <c r="AR377" s="72"/>
      <c r="AS377" s="72"/>
      <c r="AT377" s="72"/>
      <c r="AU377" s="72"/>
      <c r="AV377" s="72"/>
      <c r="AW377" s="72"/>
    </row>
    <row r="378" ht="14.25" customHeight="1">
      <c r="A378" s="65"/>
      <c r="B378" s="65"/>
      <c r="C378" s="66"/>
      <c r="D378" s="67"/>
      <c r="E378" s="68"/>
      <c r="F378" s="68"/>
      <c r="G378" s="68"/>
      <c r="H378" s="68"/>
      <c r="I378" s="68"/>
      <c r="J378" s="68"/>
      <c r="K378" s="68"/>
      <c r="L378" s="68"/>
      <c r="M378" s="68"/>
      <c r="O378" s="68"/>
      <c r="P378" s="68"/>
      <c r="Q378" s="68"/>
      <c r="R378" s="68"/>
      <c r="S378" s="68"/>
      <c r="U378" s="68"/>
      <c r="V378" s="72"/>
      <c r="W378" s="72"/>
      <c r="X378" s="72"/>
      <c r="Y378" s="68"/>
      <c r="Z378" s="68"/>
      <c r="AA378" s="72"/>
      <c r="AB378" s="68"/>
      <c r="AC378" s="68"/>
      <c r="AD378" s="72"/>
      <c r="AE378" s="72"/>
      <c r="AF378" s="72"/>
      <c r="AG378" s="72"/>
      <c r="AH378" s="72"/>
      <c r="AI378" s="72"/>
      <c r="AJ378" s="72"/>
      <c r="AK378" s="72"/>
      <c r="AL378" s="72"/>
      <c r="AM378" s="72"/>
      <c r="AN378" s="72"/>
      <c r="AO378" s="72"/>
      <c r="AP378" s="72"/>
      <c r="AQ378" s="72"/>
      <c r="AR378" s="72"/>
      <c r="AS378" s="72"/>
      <c r="AT378" s="72"/>
      <c r="AU378" s="72"/>
      <c r="AV378" s="72"/>
      <c r="AW378" s="72"/>
    </row>
    <row r="379" ht="14.25" customHeight="1">
      <c r="A379" s="65"/>
      <c r="B379" s="65"/>
      <c r="C379" s="66"/>
      <c r="D379" s="67"/>
      <c r="E379" s="68"/>
      <c r="F379" s="68"/>
      <c r="G379" s="68"/>
      <c r="H379" s="68"/>
      <c r="I379" s="68"/>
      <c r="J379" s="68"/>
      <c r="K379" s="68"/>
      <c r="L379" s="68"/>
      <c r="M379" s="68"/>
      <c r="O379" s="68"/>
      <c r="P379" s="68"/>
      <c r="Q379" s="68"/>
      <c r="R379" s="68"/>
      <c r="S379" s="68"/>
      <c r="U379" s="68"/>
      <c r="V379" s="72"/>
      <c r="W379" s="72"/>
      <c r="X379" s="72"/>
      <c r="Y379" s="68"/>
      <c r="Z379" s="68"/>
      <c r="AA379" s="72"/>
      <c r="AB379" s="68"/>
      <c r="AC379" s="68"/>
      <c r="AD379" s="72"/>
      <c r="AE379" s="72"/>
      <c r="AF379" s="72"/>
      <c r="AG379" s="72"/>
      <c r="AH379" s="72"/>
      <c r="AI379" s="72"/>
      <c r="AJ379" s="72"/>
      <c r="AK379" s="72"/>
      <c r="AL379" s="72"/>
      <c r="AM379" s="72"/>
      <c r="AN379" s="72"/>
      <c r="AO379" s="72"/>
      <c r="AP379" s="72"/>
      <c r="AQ379" s="72"/>
      <c r="AR379" s="72"/>
      <c r="AS379" s="72"/>
      <c r="AT379" s="72"/>
      <c r="AU379" s="72"/>
      <c r="AV379" s="72"/>
      <c r="AW379" s="72"/>
    </row>
    <row r="380" ht="14.25" customHeight="1">
      <c r="A380" s="65"/>
      <c r="B380" s="65"/>
      <c r="C380" s="66"/>
      <c r="D380" s="67"/>
      <c r="E380" s="68"/>
      <c r="F380" s="68"/>
      <c r="G380" s="68"/>
      <c r="H380" s="68"/>
      <c r="I380" s="68"/>
      <c r="J380" s="68"/>
      <c r="K380" s="68"/>
      <c r="L380" s="68"/>
      <c r="M380" s="68"/>
      <c r="O380" s="68"/>
      <c r="P380" s="68"/>
      <c r="Q380" s="68"/>
      <c r="R380" s="68"/>
      <c r="S380" s="68"/>
      <c r="U380" s="68"/>
      <c r="V380" s="72"/>
      <c r="W380" s="72"/>
      <c r="X380" s="72"/>
      <c r="Y380" s="68"/>
      <c r="Z380" s="68"/>
      <c r="AA380" s="72"/>
      <c r="AB380" s="68"/>
      <c r="AC380" s="68"/>
      <c r="AD380" s="72"/>
      <c r="AE380" s="72"/>
      <c r="AF380" s="72"/>
      <c r="AG380" s="72"/>
      <c r="AH380" s="72"/>
      <c r="AI380" s="72"/>
      <c r="AJ380" s="72"/>
      <c r="AK380" s="72"/>
      <c r="AL380" s="72"/>
      <c r="AM380" s="72"/>
      <c r="AN380" s="72"/>
      <c r="AO380" s="72"/>
      <c r="AP380" s="72"/>
      <c r="AQ380" s="72"/>
      <c r="AR380" s="72"/>
      <c r="AS380" s="72"/>
      <c r="AT380" s="72"/>
      <c r="AU380" s="72"/>
      <c r="AV380" s="72"/>
      <c r="AW380" s="72"/>
    </row>
    <row r="381" ht="14.25" customHeight="1">
      <c r="A381" s="65"/>
      <c r="B381" s="65"/>
      <c r="C381" s="66"/>
      <c r="D381" s="67"/>
      <c r="E381" s="68"/>
      <c r="F381" s="68"/>
      <c r="G381" s="68"/>
      <c r="H381" s="68"/>
      <c r="I381" s="68"/>
      <c r="J381" s="68"/>
      <c r="K381" s="68"/>
      <c r="L381" s="68"/>
      <c r="M381" s="68"/>
      <c r="O381" s="68"/>
      <c r="P381" s="68"/>
      <c r="Q381" s="68"/>
      <c r="R381" s="68"/>
      <c r="S381" s="68"/>
      <c r="U381" s="68"/>
      <c r="V381" s="72"/>
      <c r="W381" s="72"/>
      <c r="X381" s="72"/>
      <c r="Y381" s="68"/>
      <c r="Z381" s="68"/>
      <c r="AA381" s="72"/>
      <c r="AB381" s="68"/>
      <c r="AC381" s="68"/>
      <c r="AD381" s="72"/>
      <c r="AE381" s="72"/>
      <c r="AF381" s="72"/>
      <c r="AG381" s="72"/>
      <c r="AH381" s="72"/>
      <c r="AI381" s="72"/>
      <c r="AJ381" s="72"/>
      <c r="AK381" s="72"/>
      <c r="AL381" s="72"/>
      <c r="AM381" s="72"/>
      <c r="AN381" s="72"/>
      <c r="AO381" s="72"/>
      <c r="AP381" s="72"/>
      <c r="AQ381" s="72"/>
      <c r="AR381" s="72"/>
      <c r="AS381" s="72"/>
      <c r="AT381" s="72"/>
      <c r="AU381" s="72"/>
      <c r="AV381" s="72"/>
      <c r="AW381" s="72"/>
    </row>
    <row r="382" ht="14.25" customHeight="1">
      <c r="A382" s="65"/>
      <c r="B382" s="65"/>
      <c r="C382" s="66"/>
      <c r="D382" s="67"/>
      <c r="E382" s="68"/>
      <c r="F382" s="68"/>
      <c r="G382" s="68"/>
      <c r="H382" s="68"/>
      <c r="I382" s="68"/>
      <c r="J382" s="68"/>
      <c r="K382" s="68"/>
      <c r="L382" s="68"/>
      <c r="M382" s="68"/>
      <c r="O382" s="68"/>
      <c r="P382" s="68"/>
      <c r="Q382" s="68"/>
      <c r="R382" s="68"/>
      <c r="S382" s="68"/>
      <c r="U382" s="68"/>
      <c r="V382" s="72"/>
      <c r="W382" s="72"/>
      <c r="X382" s="72"/>
      <c r="Y382" s="68"/>
      <c r="Z382" s="68"/>
      <c r="AA382" s="72"/>
      <c r="AB382" s="68"/>
      <c r="AC382" s="68"/>
      <c r="AD382" s="72"/>
      <c r="AE382" s="72"/>
      <c r="AF382" s="72"/>
      <c r="AG382" s="72"/>
      <c r="AH382" s="72"/>
      <c r="AI382" s="72"/>
      <c r="AJ382" s="72"/>
      <c r="AK382" s="72"/>
      <c r="AL382" s="72"/>
      <c r="AM382" s="72"/>
      <c r="AN382" s="72"/>
      <c r="AO382" s="72"/>
      <c r="AP382" s="72"/>
      <c r="AQ382" s="72"/>
      <c r="AR382" s="72"/>
      <c r="AS382" s="72"/>
      <c r="AT382" s="72"/>
      <c r="AU382" s="72"/>
      <c r="AV382" s="72"/>
      <c r="AW382" s="72"/>
    </row>
    <row r="383" ht="14.25" customHeight="1">
      <c r="A383" s="65"/>
      <c r="B383" s="65"/>
      <c r="C383" s="66"/>
      <c r="D383" s="67"/>
      <c r="E383" s="68"/>
      <c r="F383" s="68"/>
      <c r="G383" s="68"/>
      <c r="H383" s="68"/>
      <c r="I383" s="68"/>
      <c r="J383" s="68"/>
      <c r="K383" s="68"/>
      <c r="L383" s="68"/>
      <c r="M383" s="68"/>
      <c r="O383" s="68"/>
      <c r="P383" s="68"/>
      <c r="Q383" s="68"/>
      <c r="R383" s="68"/>
      <c r="S383" s="68"/>
      <c r="U383" s="68"/>
      <c r="V383" s="72"/>
      <c r="W383" s="72"/>
      <c r="X383" s="72"/>
      <c r="Y383" s="68"/>
      <c r="Z383" s="68"/>
      <c r="AA383" s="72"/>
      <c r="AB383" s="68"/>
      <c r="AC383" s="68"/>
      <c r="AD383" s="72"/>
      <c r="AE383" s="72"/>
      <c r="AF383" s="72"/>
      <c r="AG383" s="72"/>
      <c r="AH383" s="72"/>
      <c r="AI383" s="72"/>
      <c r="AJ383" s="72"/>
      <c r="AK383" s="72"/>
      <c r="AL383" s="72"/>
      <c r="AM383" s="72"/>
      <c r="AN383" s="72"/>
      <c r="AO383" s="72"/>
      <c r="AP383" s="72"/>
      <c r="AQ383" s="72"/>
      <c r="AR383" s="72"/>
      <c r="AS383" s="72"/>
      <c r="AT383" s="72"/>
      <c r="AU383" s="72"/>
      <c r="AV383" s="72"/>
      <c r="AW383" s="72"/>
    </row>
    <row r="384" ht="14.25" customHeight="1">
      <c r="A384" s="65"/>
      <c r="B384" s="65"/>
      <c r="C384" s="66"/>
      <c r="D384" s="67"/>
      <c r="E384" s="68"/>
      <c r="F384" s="68"/>
      <c r="G384" s="68"/>
      <c r="H384" s="68"/>
      <c r="I384" s="68"/>
      <c r="J384" s="68"/>
      <c r="K384" s="68"/>
      <c r="L384" s="68"/>
      <c r="M384" s="68"/>
      <c r="O384" s="68"/>
      <c r="P384" s="68"/>
      <c r="Q384" s="68"/>
      <c r="R384" s="68"/>
      <c r="S384" s="68"/>
      <c r="U384" s="68"/>
      <c r="V384" s="72"/>
      <c r="W384" s="72"/>
      <c r="X384" s="72"/>
      <c r="Y384" s="68"/>
      <c r="Z384" s="68"/>
      <c r="AA384" s="72"/>
      <c r="AB384" s="68"/>
      <c r="AC384" s="68"/>
      <c r="AD384" s="72"/>
      <c r="AE384" s="72"/>
      <c r="AF384" s="72"/>
      <c r="AG384" s="72"/>
      <c r="AH384" s="72"/>
      <c r="AI384" s="72"/>
      <c r="AJ384" s="72"/>
      <c r="AK384" s="72"/>
      <c r="AL384" s="72"/>
      <c r="AM384" s="72"/>
      <c r="AN384" s="72"/>
      <c r="AO384" s="72"/>
      <c r="AP384" s="72"/>
      <c r="AQ384" s="72"/>
      <c r="AR384" s="72"/>
      <c r="AS384" s="72"/>
      <c r="AT384" s="72"/>
      <c r="AU384" s="72"/>
      <c r="AV384" s="72"/>
      <c r="AW384" s="72"/>
    </row>
    <row r="385" ht="14.25" customHeight="1">
      <c r="A385" s="65"/>
      <c r="B385" s="65"/>
      <c r="C385" s="66"/>
      <c r="D385" s="67"/>
      <c r="E385" s="68"/>
      <c r="F385" s="68"/>
      <c r="G385" s="68"/>
      <c r="H385" s="68"/>
      <c r="I385" s="68"/>
      <c r="J385" s="68"/>
      <c r="K385" s="68"/>
      <c r="L385" s="68"/>
      <c r="M385" s="68"/>
      <c r="O385" s="68"/>
      <c r="P385" s="68"/>
      <c r="Q385" s="68"/>
      <c r="R385" s="68"/>
      <c r="S385" s="68"/>
      <c r="U385" s="68"/>
      <c r="V385" s="72"/>
      <c r="W385" s="72"/>
      <c r="X385" s="72"/>
      <c r="Y385" s="68"/>
      <c r="Z385" s="68"/>
      <c r="AA385" s="72"/>
      <c r="AB385" s="68"/>
      <c r="AC385" s="68"/>
      <c r="AD385" s="72"/>
      <c r="AE385" s="72"/>
      <c r="AF385" s="72"/>
      <c r="AG385" s="72"/>
      <c r="AH385" s="72"/>
      <c r="AI385" s="72"/>
      <c r="AJ385" s="72"/>
      <c r="AK385" s="72"/>
      <c r="AL385" s="72"/>
      <c r="AM385" s="72"/>
      <c r="AN385" s="72"/>
      <c r="AO385" s="72"/>
      <c r="AP385" s="72"/>
      <c r="AQ385" s="72"/>
      <c r="AR385" s="72"/>
      <c r="AS385" s="72"/>
      <c r="AT385" s="72"/>
      <c r="AU385" s="72"/>
      <c r="AV385" s="72"/>
      <c r="AW385" s="72"/>
    </row>
    <row r="386" ht="14.25" customHeight="1">
      <c r="A386" s="65"/>
      <c r="B386" s="65"/>
      <c r="C386" s="66"/>
      <c r="D386" s="67"/>
      <c r="E386" s="68"/>
      <c r="F386" s="68"/>
      <c r="G386" s="68"/>
      <c r="H386" s="68"/>
      <c r="I386" s="68"/>
      <c r="J386" s="68"/>
      <c r="K386" s="68"/>
      <c r="L386" s="68"/>
      <c r="M386" s="68"/>
      <c r="O386" s="68"/>
      <c r="P386" s="68"/>
      <c r="Q386" s="68"/>
      <c r="R386" s="68"/>
      <c r="S386" s="68"/>
      <c r="U386" s="68"/>
      <c r="V386" s="72"/>
      <c r="W386" s="72"/>
      <c r="X386" s="72"/>
      <c r="Y386" s="68"/>
      <c r="Z386" s="68"/>
      <c r="AA386" s="72"/>
      <c r="AB386" s="68"/>
      <c r="AC386" s="68"/>
      <c r="AD386" s="72"/>
      <c r="AE386" s="72"/>
      <c r="AF386" s="72"/>
      <c r="AG386" s="72"/>
      <c r="AH386" s="72"/>
      <c r="AI386" s="72"/>
      <c r="AJ386" s="72"/>
      <c r="AK386" s="72"/>
      <c r="AL386" s="72"/>
      <c r="AM386" s="72"/>
      <c r="AN386" s="72"/>
      <c r="AO386" s="72"/>
      <c r="AP386" s="72"/>
      <c r="AQ386" s="72"/>
      <c r="AR386" s="72"/>
      <c r="AS386" s="72"/>
      <c r="AT386" s="72"/>
      <c r="AU386" s="72"/>
      <c r="AV386" s="72"/>
      <c r="AW386" s="72"/>
    </row>
    <row r="387" ht="14.25" customHeight="1">
      <c r="A387" s="65"/>
      <c r="B387" s="65"/>
      <c r="C387" s="66"/>
      <c r="D387" s="67"/>
      <c r="E387" s="68"/>
      <c r="F387" s="68"/>
      <c r="G387" s="68"/>
      <c r="H387" s="68"/>
      <c r="I387" s="68"/>
      <c r="J387" s="68"/>
      <c r="K387" s="68"/>
      <c r="L387" s="68"/>
      <c r="M387" s="68"/>
      <c r="O387" s="68"/>
      <c r="P387" s="68"/>
      <c r="Q387" s="68"/>
      <c r="R387" s="68"/>
      <c r="S387" s="68"/>
      <c r="U387" s="68"/>
      <c r="V387" s="72"/>
      <c r="W387" s="72"/>
      <c r="X387" s="72"/>
      <c r="Y387" s="68"/>
      <c r="Z387" s="68"/>
      <c r="AA387" s="72"/>
      <c r="AB387" s="68"/>
      <c r="AC387" s="68"/>
      <c r="AD387" s="72"/>
      <c r="AE387" s="72"/>
      <c r="AF387" s="72"/>
      <c r="AG387" s="72"/>
      <c r="AH387" s="72"/>
      <c r="AI387" s="72"/>
      <c r="AJ387" s="72"/>
      <c r="AK387" s="72"/>
      <c r="AL387" s="72"/>
      <c r="AM387" s="72"/>
      <c r="AN387" s="72"/>
      <c r="AO387" s="72"/>
      <c r="AP387" s="72"/>
      <c r="AQ387" s="72"/>
      <c r="AR387" s="72"/>
      <c r="AS387" s="72"/>
      <c r="AT387" s="72"/>
      <c r="AU387" s="72"/>
      <c r="AV387" s="72"/>
      <c r="AW387" s="72"/>
    </row>
    <row r="388" ht="14.25" customHeight="1">
      <c r="A388" s="65"/>
      <c r="B388" s="65"/>
      <c r="C388" s="66"/>
      <c r="D388" s="67"/>
      <c r="E388" s="68"/>
      <c r="F388" s="68"/>
      <c r="G388" s="68"/>
      <c r="H388" s="68"/>
      <c r="I388" s="68"/>
      <c r="J388" s="68"/>
      <c r="K388" s="68"/>
      <c r="L388" s="68"/>
      <c r="M388" s="68"/>
      <c r="O388" s="68"/>
      <c r="P388" s="68"/>
      <c r="Q388" s="68"/>
      <c r="R388" s="68"/>
      <c r="S388" s="68"/>
      <c r="U388" s="68"/>
      <c r="V388" s="72"/>
      <c r="W388" s="72"/>
      <c r="X388" s="72"/>
      <c r="Y388" s="68"/>
      <c r="Z388" s="68"/>
      <c r="AA388" s="72"/>
      <c r="AB388" s="68"/>
      <c r="AC388" s="68"/>
      <c r="AD388" s="72"/>
      <c r="AE388" s="72"/>
      <c r="AF388" s="72"/>
      <c r="AG388" s="72"/>
      <c r="AH388" s="72"/>
      <c r="AI388" s="72"/>
      <c r="AJ388" s="72"/>
      <c r="AK388" s="72"/>
      <c r="AL388" s="72"/>
      <c r="AM388" s="72"/>
      <c r="AN388" s="72"/>
      <c r="AO388" s="72"/>
      <c r="AP388" s="72"/>
      <c r="AQ388" s="72"/>
      <c r="AR388" s="72"/>
      <c r="AS388" s="72"/>
      <c r="AT388" s="72"/>
      <c r="AU388" s="72"/>
      <c r="AV388" s="72"/>
      <c r="AW388" s="72"/>
    </row>
    <row r="389" ht="14.25" customHeight="1">
      <c r="A389" s="65"/>
      <c r="B389" s="65"/>
      <c r="C389" s="66"/>
      <c r="D389" s="67"/>
      <c r="E389" s="68"/>
      <c r="F389" s="68"/>
      <c r="G389" s="68"/>
      <c r="H389" s="68"/>
      <c r="I389" s="68"/>
      <c r="J389" s="68"/>
      <c r="K389" s="68"/>
      <c r="L389" s="68"/>
      <c r="M389" s="68"/>
      <c r="O389" s="68"/>
      <c r="P389" s="68"/>
      <c r="Q389" s="68"/>
      <c r="R389" s="68"/>
      <c r="S389" s="68"/>
      <c r="U389" s="68"/>
      <c r="V389" s="72"/>
      <c r="W389" s="72"/>
      <c r="X389" s="72"/>
      <c r="Y389" s="68"/>
      <c r="Z389" s="68"/>
      <c r="AA389" s="72"/>
      <c r="AB389" s="68"/>
      <c r="AC389" s="68"/>
      <c r="AD389" s="72"/>
      <c r="AE389" s="72"/>
      <c r="AF389" s="72"/>
      <c r="AG389" s="72"/>
      <c r="AH389" s="72"/>
      <c r="AI389" s="72"/>
      <c r="AJ389" s="72"/>
      <c r="AK389" s="72"/>
      <c r="AL389" s="72"/>
      <c r="AM389" s="72"/>
      <c r="AN389" s="72"/>
      <c r="AO389" s="72"/>
      <c r="AP389" s="72"/>
      <c r="AQ389" s="72"/>
      <c r="AR389" s="72"/>
      <c r="AS389" s="72"/>
      <c r="AT389" s="72"/>
      <c r="AU389" s="72"/>
      <c r="AV389" s="72"/>
      <c r="AW389" s="72"/>
    </row>
    <row r="390" ht="14.25" customHeight="1">
      <c r="A390" s="65"/>
      <c r="B390" s="65"/>
      <c r="C390" s="66"/>
      <c r="D390" s="67"/>
      <c r="E390" s="68"/>
      <c r="F390" s="68"/>
      <c r="G390" s="68"/>
      <c r="H390" s="68"/>
      <c r="I390" s="68"/>
      <c r="J390" s="68"/>
      <c r="K390" s="68"/>
      <c r="L390" s="68"/>
      <c r="M390" s="68"/>
      <c r="O390" s="68"/>
      <c r="P390" s="68"/>
      <c r="Q390" s="68"/>
      <c r="R390" s="68"/>
      <c r="S390" s="68"/>
      <c r="U390" s="68"/>
      <c r="V390" s="72"/>
      <c r="W390" s="72"/>
      <c r="X390" s="72"/>
      <c r="Y390" s="68"/>
      <c r="Z390" s="68"/>
      <c r="AA390" s="72"/>
      <c r="AB390" s="68"/>
      <c r="AC390" s="68"/>
      <c r="AD390" s="72"/>
      <c r="AE390" s="72"/>
      <c r="AF390" s="72"/>
      <c r="AG390" s="72"/>
      <c r="AH390" s="72"/>
      <c r="AI390" s="72"/>
      <c r="AJ390" s="72"/>
      <c r="AK390" s="72"/>
      <c r="AL390" s="72"/>
      <c r="AM390" s="72"/>
      <c r="AN390" s="72"/>
      <c r="AO390" s="72"/>
      <c r="AP390" s="72"/>
      <c r="AQ390" s="72"/>
      <c r="AR390" s="72"/>
      <c r="AS390" s="72"/>
      <c r="AT390" s="72"/>
      <c r="AU390" s="72"/>
      <c r="AV390" s="72"/>
      <c r="AW390" s="72"/>
    </row>
    <row r="391" ht="14.25" customHeight="1">
      <c r="A391" s="65"/>
      <c r="B391" s="65"/>
      <c r="C391" s="66"/>
      <c r="D391" s="67"/>
      <c r="E391" s="68"/>
      <c r="F391" s="68"/>
      <c r="G391" s="68"/>
      <c r="H391" s="68"/>
      <c r="I391" s="68"/>
      <c r="J391" s="68"/>
      <c r="K391" s="68"/>
      <c r="L391" s="68"/>
      <c r="M391" s="68"/>
      <c r="O391" s="68"/>
      <c r="P391" s="68"/>
      <c r="Q391" s="68"/>
      <c r="R391" s="68"/>
      <c r="S391" s="68"/>
      <c r="U391" s="68"/>
      <c r="V391" s="72"/>
      <c r="W391" s="72"/>
      <c r="X391" s="72"/>
      <c r="Y391" s="68"/>
      <c r="Z391" s="68"/>
      <c r="AA391" s="72"/>
      <c r="AB391" s="68"/>
      <c r="AC391" s="68"/>
      <c r="AD391" s="72"/>
      <c r="AE391" s="72"/>
      <c r="AF391" s="72"/>
      <c r="AG391" s="72"/>
      <c r="AH391" s="72"/>
      <c r="AI391" s="72"/>
      <c r="AJ391" s="72"/>
      <c r="AK391" s="72"/>
      <c r="AL391" s="72"/>
      <c r="AM391" s="72"/>
      <c r="AN391" s="72"/>
      <c r="AO391" s="72"/>
      <c r="AP391" s="72"/>
      <c r="AQ391" s="72"/>
      <c r="AR391" s="72"/>
      <c r="AS391" s="72"/>
      <c r="AT391" s="72"/>
      <c r="AU391" s="72"/>
      <c r="AV391" s="72"/>
      <c r="AW391" s="72"/>
    </row>
    <row r="392" ht="14.25" customHeight="1">
      <c r="A392" s="65"/>
      <c r="B392" s="65"/>
      <c r="C392" s="66"/>
      <c r="D392" s="67"/>
      <c r="E392" s="68"/>
      <c r="F392" s="68"/>
      <c r="G392" s="68"/>
      <c r="H392" s="68"/>
      <c r="I392" s="68"/>
      <c r="J392" s="68"/>
      <c r="K392" s="68"/>
      <c r="L392" s="68"/>
      <c r="M392" s="68"/>
      <c r="O392" s="68"/>
      <c r="P392" s="68"/>
      <c r="Q392" s="68"/>
      <c r="R392" s="68"/>
      <c r="S392" s="68"/>
      <c r="U392" s="68"/>
      <c r="V392" s="72"/>
      <c r="W392" s="72"/>
      <c r="X392" s="72"/>
      <c r="Y392" s="68"/>
      <c r="Z392" s="68"/>
      <c r="AA392" s="72"/>
      <c r="AB392" s="68"/>
      <c r="AC392" s="68"/>
      <c r="AD392" s="72"/>
      <c r="AE392" s="72"/>
      <c r="AF392" s="72"/>
      <c r="AG392" s="72"/>
      <c r="AH392" s="72"/>
      <c r="AI392" s="72"/>
      <c r="AJ392" s="72"/>
      <c r="AK392" s="72"/>
      <c r="AL392" s="72"/>
      <c r="AM392" s="72"/>
      <c r="AN392" s="72"/>
      <c r="AO392" s="72"/>
      <c r="AP392" s="72"/>
      <c r="AQ392" s="72"/>
      <c r="AR392" s="72"/>
      <c r="AS392" s="72"/>
      <c r="AT392" s="72"/>
      <c r="AU392" s="72"/>
      <c r="AV392" s="72"/>
      <c r="AW392" s="72"/>
    </row>
    <row r="393" ht="14.25" customHeight="1">
      <c r="A393" s="65"/>
      <c r="B393" s="65"/>
      <c r="C393" s="66"/>
      <c r="D393" s="67"/>
      <c r="E393" s="68"/>
      <c r="F393" s="68"/>
      <c r="G393" s="68"/>
      <c r="H393" s="68"/>
      <c r="I393" s="68"/>
      <c r="J393" s="68"/>
      <c r="K393" s="68"/>
      <c r="L393" s="68"/>
      <c r="M393" s="68"/>
      <c r="O393" s="68"/>
      <c r="P393" s="68"/>
      <c r="Q393" s="68"/>
      <c r="R393" s="68"/>
      <c r="S393" s="68"/>
      <c r="U393" s="68"/>
      <c r="V393" s="72"/>
      <c r="W393" s="72"/>
      <c r="X393" s="72"/>
      <c r="Y393" s="68"/>
      <c r="Z393" s="68"/>
      <c r="AA393" s="72"/>
      <c r="AB393" s="68"/>
      <c r="AC393" s="68"/>
      <c r="AD393" s="72"/>
      <c r="AE393" s="72"/>
      <c r="AF393" s="72"/>
      <c r="AG393" s="72"/>
      <c r="AH393" s="72"/>
      <c r="AI393" s="72"/>
      <c r="AJ393" s="72"/>
      <c r="AK393" s="72"/>
      <c r="AL393" s="72"/>
      <c r="AM393" s="72"/>
      <c r="AN393" s="72"/>
      <c r="AO393" s="72"/>
      <c r="AP393" s="72"/>
      <c r="AQ393" s="72"/>
      <c r="AR393" s="72"/>
      <c r="AS393" s="72"/>
      <c r="AT393" s="72"/>
      <c r="AU393" s="72"/>
      <c r="AV393" s="72"/>
      <c r="AW393" s="72"/>
    </row>
    <row r="394" ht="14.25" customHeight="1">
      <c r="A394" s="65"/>
      <c r="B394" s="65"/>
      <c r="C394" s="66"/>
      <c r="D394" s="67"/>
      <c r="E394" s="68"/>
      <c r="F394" s="68"/>
      <c r="G394" s="68"/>
      <c r="H394" s="68"/>
      <c r="I394" s="68"/>
      <c r="J394" s="68"/>
      <c r="K394" s="68"/>
      <c r="L394" s="68"/>
      <c r="M394" s="68"/>
      <c r="O394" s="68"/>
      <c r="P394" s="68"/>
      <c r="Q394" s="68"/>
      <c r="R394" s="68"/>
      <c r="S394" s="68"/>
      <c r="U394" s="68"/>
      <c r="V394" s="72"/>
      <c r="W394" s="72"/>
      <c r="X394" s="72"/>
      <c r="Y394" s="68"/>
      <c r="Z394" s="68"/>
      <c r="AA394" s="72"/>
      <c r="AB394" s="68"/>
      <c r="AC394" s="68"/>
      <c r="AD394" s="72"/>
      <c r="AE394" s="72"/>
      <c r="AF394" s="72"/>
      <c r="AG394" s="72"/>
      <c r="AH394" s="72"/>
      <c r="AI394" s="72"/>
      <c r="AJ394" s="72"/>
      <c r="AK394" s="72"/>
      <c r="AL394" s="72"/>
      <c r="AM394" s="72"/>
      <c r="AN394" s="72"/>
      <c r="AO394" s="72"/>
      <c r="AP394" s="72"/>
      <c r="AQ394" s="72"/>
      <c r="AR394" s="72"/>
      <c r="AS394" s="72"/>
      <c r="AT394" s="72"/>
      <c r="AU394" s="72"/>
      <c r="AV394" s="72"/>
      <c r="AW394" s="72"/>
    </row>
    <row r="395" ht="14.25" customHeight="1">
      <c r="A395" s="65"/>
      <c r="B395" s="65"/>
      <c r="C395" s="66"/>
      <c r="D395" s="67"/>
      <c r="E395" s="68"/>
      <c r="F395" s="68"/>
      <c r="G395" s="68"/>
      <c r="H395" s="68"/>
      <c r="I395" s="68"/>
      <c r="J395" s="68"/>
      <c r="K395" s="68"/>
      <c r="L395" s="68"/>
      <c r="M395" s="68"/>
      <c r="O395" s="68"/>
      <c r="P395" s="68"/>
      <c r="Q395" s="68"/>
      <c r="R395" s="68"/>
      <c r="S395" s="68"/>
      <c r="U395" s="68"/>
      <c r="V395" s="72"/>
      <c r="W395" s="72"/>
      <c r="X395" s="72"/>
      <c r="Y395" s="68"/>
      <c r="Z395" s="68"/>
      <c r="AA395" s="72"/>
      <c r="AB395" s="68"/>
      <c r="AC395" s="68"/>
      <c r="AD395" s="72"/>
      <c r="AE395" s="72"/>
      <c r="AF395" s="72"/>
      <c r="AG395" s="72"/>
      <c r="AH395" s="72"/>
      <c r="AI395" s="72"/>
      <c r="AJ395" s="72"/>
      <c r="AK395" s="72"/>
      <c r="AL395" s="72"/>
      <c r="AM395" s="72"/>
      <c r="AN395" s="72"/>
      <c r="AO395" s="72"/>
      <c r="AP395" s="72"/>
      <c r="AQ395" s="72"/>
      <c r="AR395" s="72"/>
      <c r="AS395" s="72"/>
      <c r="AT395" s="72"/>
      <c r="AU395" s="72"/>
      <c r="AV395" s="72"/>
      <c r="AW395" s="72"/>
    </row>
    <row r="396" ht="14.25" customHeight="1">
      <c r="A396" s="65"/>
      <c r="B396" s="65"/>
      <c r="C396" s="66"/>
      <c r="D396" s="67"/>
      <c r="E396" s="68"/>
      <c r="F396" s="68"/>
      <c r="G396" s="68"/>
      <c r="H396" s="68"/>
      <c r="I396" s="68"/>
      <c r="J396" s="68"/>
      <c r="K396" s="68"/>
      <c r="L396" s="68"/>
      <c r="M396" s="68"/>
      <c r="O396" s="68"/>
      <c r="P396" s="68"/>
      <c r="Q396" s="68"/>
      <c r="R396" s="68"/>
      <c r="S396" s="68"/>
      <c r="U396" s="68"/>
      <c r="V396" s="72"/>
      <c r="W396" s="72"/>
      <c r="X396" s="72"/>
      <c r="Y396" s="68"/>
      <c r="Z396" s="68"/>
      <c r="AA396" s="72"/>
      <c r="AB396" s="68"/>
      <c r="AC396" s="68"/>
      <c r="AD396" s="72"/>
      <c r="AE396" s="72"/>
      <c r="AF396" s="72"/>
      <c r="AG396" s="72"/>
      <c r="AH396" s="72"/>
      <c r="AI396" s="72"/>
      <c r="AJ396" s="72"/>
      <c r="AK396" s="72"/>
      <c r="AL396" s="72"/>
      <c r="AM396" s="72"/>
      <c r="AN396" s="72"/>
      <c r="AO396" s="72"/>
      <c r="AP396" s="72"/>
      <c r="AQ396" s="72"/>
      <c r="AR396" s="72"/>
      <c r="AS396" s="72"/>
      <c r="AT396" s="72"/>
      <c r="AU396" s="72"/>
      <c r="AV396" s="72"/>
      <c r="AW396" s="72"/>
    </row>
    <row r="397" ht="14.25" customHeight="1">
      <c r="A397" s="65"/>
      <c r="B397" s="65"/>
      <c r="C397" s="66"/>
      <c r="D397" s="67"/>
      <c r="E397" s="68"/>
      <c r="F397" s="68"/>
      <c r="G397" s="68"/>
      <c r="H397" s="68"/>
      <c r="I397" s="68"/>
      <c r="J397" s="68"/>
      <c r="K397" s="68"/>
      <c r="L397" s="68"/>
      <c r="M397" s="68"/>
      <c r="O397" s="68"/>
      <c r="P397" s="68"/>
      <c r="Q397" s="68"/>
      <c r="R397" s="68"/>
      <c r="S397" s="68"/>
      <c r="U397" s="68"/>
      <c r="V397" s="72"/>
      <c r="W397" s="72"/>
      <c r="X397" s="72"/>
      <c r="Y397" s="68"/>
      <c r="Z397" s="68"/>
      <c r="AA397" s="72"/>
      <c r="AB397" s="68"/>
      <c r="AC397" s="68"/>
      <c r="AD397" s="72"/>
      <c r="AE397" s="72"/>
      <c r="AF397" s="72"/>
      <c r="AG397" s="72"/>
      <c r="AH397" s="72"/>
      <c r="AI397" s="72"/>
      <c r="AJ397" s="72"/>
      <c r="AK397" s="72"/>
      <c r="AL397" s="72"/>
      <c r="AM397" s="72"/>
      <c r="AN397" s="72"/>
      <c r="AO397" s="72"/>
      <c r="AP397" s="72"/>
      <c r="AQ397" s="72"/>
      <c r="AR397" s="72"/>
      <c r="AS397" s="72"/>
      <c r="AT397" s="72"/>
      <c r="AU397" s="72"/>
      <c r="AV397" s="72"/>
      <c r="AW397" s="72"/>
    </row>
    <row r="398" ht="14.25" customHeight="1">
      <c r="A398" s="65"/>
      <c r="B398" s="65"/>
      <c r="C398" s="66"/>
      <c r="D398" s="67"/>
      <c r="E398" s="68"/>
      <c r="F398" s="68"/>
      <c r="G398" s="68"/>
      <c r="H398" s="68"/>
      <c r="I398" s="68"/>
      <c r="J398" s="68"/>
      <c r="K398" s="68"/>
      <c r="L398" s="68"/>
      <c r="M398" s="68"/>
      <c r="O398" s="68"/>
      <c r="P398" s="68"/>
      <c r="Q398" s="68"/>
      <c r="R398" s="68"/>
      <c r="S398" s="68"/>
      <c r="U398" s="68"/>
      <c r="V398" s="72"/>
      <c r="W398" s="72"/>
      <c r="X398" s="72"/>
      <c r="Y398" s="68"/>
      <c r="Z398" s="68"/>
      <c r="AA398" s="72"/>
      <c r="AB398" s="68"/>
      <c r="AC398" s="68"/>
      <c r="AD398" s="72"/>
      <c r="AE398" s="72"/>
      <c r="AF398" s="72"/>
      <c r="AG398" s="72"/>
      <c r="AH398" s="72"/>
      <c r="AI398" s="72"/>
      <c r="AJ398" s="72"/>
      <c r="AK398" s="72"/>
      <c r="AL398" s="72"/>
      <c r="AM398" s="72"/>
      <c r="AN398" s="72"/>
      <c r="AO398" s="72"/>
      <c r="AP398" s="72"/>
      <c r="AQ398" s="72"/>
      <c r="AR398" s="72"/>
      <c r="AS398" s="72"/>
      <c r="AT398" s="72"/>
      <c r="AU398" s="72"/>
      <c r="AV398" s="72"/>
      <c r="AW398" s="72"/>
    </row>
    <row r="399" ht="14.25" customHeight="1">
      <c r="A399" s="65"/>
      <c r="B399" s="65"/>
      <c r="C399" s="66"/>
      <c r="D399" s="67"/>
      <c r="E399" s="68"/>
      <c r="F399" s="68"/>
      <c r="G399" s="68"/>
      <c r="H399" s="68"/>
      <c r="I399" s="68"/>
      <c r="J399" s="68"/>
      <c r="K399" s="68"/>
      <c r="L399" s="68"/>
      <c r="M399" s="68"/>
      <c r="O399" s="68"/>
      <c r="P399" s="68"/>
      <c r="Q399" s="68"/>
      <c r="R399" s="68"/>
      <c r="S399" s="68"/>
      <c r="U399" s="68"/>
      <c r="V399" s="72"/>
      <c r="W399" s="72"/>
      <c r="X399" s="72"/>
      <c r="Y399" s="68"/>
      <c r="Z399" s="68"/>
      <c r="AA399" s="72"/>
      <c r="AB399" s="68"/>
      <c r="AC399" s="68"/>
      <c r="AD399" s="72"/>
      <c r="AE399" s="72"/>
      <c r="AF399" s="72"/>
      <c r="AG399" s="72"/>
      <c r="AH399" s="72"/>
      <c r="AI399" s="72"/>
      <c r="AJ399" s="72"/>
      <c r="AK399" s="72"/>
      <c r="AL399" s="72"/>
      <c r="AM399" s="72"/>
      <c r="AN399" s="72"/>
      <c r="AO399" s="72"/>
      <c r="AP399" s="72"/>
      <c r="AQ399" s="72"/>
      <c r="AR399" s="72"/>
      <c r="AS399" s="72"/>
      <c r="AT399" s="72"/>
      <c r="AU399" s="72"/>
      <c r="AV399" s="72"/>
      <c r="AW399" s="72"/>
    </row>
    <row r="400" ht="14.25" customHeight="1">
      <c r="A400" s="65"/>
      <c r="B400" s="65"/>
      <c r="C400" s="66"/>
      <c r="D400" s="67"/>
      <c r="E400" s="68"/>
      <c r="F400" s="68"/>
      <c r="G400" s="68"/>
      <c r="H400" s="68"/>
      <c r="I400" s="68"/>
      <c r="J400" s="68"/>
      <c r="K400" s="68"/>
      <c r="L400" s="68"/>
      <c r="M400" s="68"/>
      <c r="O400" s="68"/>
      <c r="P400" s="68"/>
      <c r="Q400" s="68"/>
      <c r="R400" s="68"/>
      <c r="S400" s="68"/>
      <c r="U400" s="68"/>
      <c r="V400" s="72"/>
      <c r="W400" s="72"/>
      <c r="X400" s="72"/>
      <c r="Y400" s="68"/>
      <c r="Z400" s="68"/>
      <c r="AA400" s="72"/>
      <c r="AB400" s="68"/>
      <c r="AC400" s="68"/>
      <c r="AD400" s="72"/>
      <c r="AE400" s="72"/>
      <c r="AF400" s="72"/>
      <c r="AG400" s="72"/>
      <c r="AH400" s="72"/>
      <c r="AI400" s="72"/>
      <c r="AJ400" s="72"/>
      <c r="AK400" s="72"/>
      <c r="AL400" s="72"/>
      <c r="AM400" s="72"/>
      <c r="AN400" s="72"/>
      <c r="AO400" s="72"/>
      <c r="AP400" s="72"/>
      <c r="AQ400" s="72"/>
      <c r="AR400" s="72"/>
      <c r="AS400" s="72"/>
      <c r="AT400" s="72"/>
      <c r="AU400" s="72"/>
      <c r="AV400" s="72"/>
      <c r="AW400" s="72"/>
    </row>
    <row r="401" ht="14.25" customHeight="1">
      <c r="A401" s="65"/>
      <c r="B401" s="65"/>
      <c r="C401" s="66"/>
      <c r="D401" s="67"/>
      <c r="E401" s="68"/>
      <c r="F401" s="68"/>
      <c r="G401" s="68"/>
      <c r="H401" s="68"/>
      <c r="I401" s="68"/>
      <c r="J401" s="68"/>
      <c r="K401" s="68"/>
      <c r="L401" s="68"/>
      <c r="M401" s="68"/>
      <c r="O401" s="68"/>
      <c r="P401" s="68"/>
      <c r="Q401" s="68"/>
      <c r="R401" s="68"/>
      <c r="S401" s="68"/>
      <c r="U401" s="68"/>
      <c r="V401" s="72"/>
      <c r="W401" s="72"/>
      <c r="X401" s="72"/>
      <c r="Y401" s="68"/>
      <c r="Z401" s="68"/>
      <c r="AA401" s="72"/>
      <c r="AB401" s="68"/>
      <c r="AC401" s="68"/>
      <c r="AD401" s="72"/>
      <c r="AE401" s="72"/>
      <c r="AF401" s="72"/>
      <c r="AG401" s="72"/>
      <c r="AH401" s="72"/>
      <c r="AI401" s="72"/>
      <c r="AJ401" s="72"/>
      <c r="AK401" s="72"/>
      <c r="AL401" s="72"/>
      <c r="AM401" s="72"/>
      <c r="AN401" s="72"/>
      <c r="AO401" s="72"/>
      <c r="AP401" s="72"/>
      <c r="AQ401" s="72"/>
      <c r="AR401" s="72"/>
      <c r="AS401" s="72"/>
      <c r="AT401" s="72"/>
      <c r="AU401" s="72"/>
      <c r="AV401" s="72"/>
      <c r="AW401" s="72"/>
    </row>
    <row r="402" ht="14.25" customHeight="1">
      <c r="A402" s="65"/>
      <c r="B402" s="65"/>
      <c r="C402" s="66"/>
      <c r="D402" s="67"/>
      <c r="E402" s="68"/>
      <c r="F402" s="68"/>
      <c r="G402" s="68"/>
      <c r="H402" s="68"/>
      <c r="I402" s="68"/>
      <c r="J402" s="68"/>
      <c r="K402" s="68"/>
      <c r="L402" s="68"/>
      <c r="M402" s="68"/>
      <c r="O402" s="68"/>
      <c r="P402" s="68"/>
      <c r="Q402" s="68"/>
      <c r="R402" s="68"/>
      <c r="S402" s="68"/>
      <c r="U402" s="68"/>
      <c r="V402" s="72"/>
      <c r="W402" s="72"/>
      <c r="X402" s="72"/>
      <c r="Y402" s="68"/>
      <c r="Z402" s="68"/>
      <c r="AA402" s="72"/>
      <c r="AB402" s="68"/>
      <c r="AC402" s="68"/>
      <c r="AD402" s="72"/>
      <c r="AE402" s="72"/>
      <c r="AF402" s="72"/>
      <c r="AG402" s="72"/>
      <c r="AH402" s="72"/>
      <c r="AI402" s="72"/>
      <c r="AJ402" s="72"/>
      <c r="AK402" s="72"/>
      <c r="AL402" s="72"/>
      <c r="AM402" s="72"/>
      <c r="AN402" s="72"/>
      <c r="AO402" s="72"/>
      <c r="AP402" s="72"/>
      <c r="AQ402" s="72"/>
      <c r="AR402" s="72"/>
      <c r="AS402" s="72"/>
      <c r="AT402" s="72"/>
      <c r="AU402" s="72"/>
      <c r="AV402" s="72"/>
      <c r="AW402" s="72"/>
    </row>
    <row r="403" ht="14.25" customHeight="1">
      <c r="A403" s="65"/>
      <c r="B403" s="65"/>
      <c r="C403" s="66"/>
      <c r="D403" s="67"/>
      <c r="E403" s="68"/>
      <c r="F403" s="68"/>
      <c r="G403" s="68"/>
      <c r="H403" s="68"/>
      <c r="I403" s="68"/>
      <c r="J403" s="68"/>
      <c r="K403" s="68"/>
      <c r="L403" s="68"/>
      <c r="M403" s="68"/>
      <c r="O403" s="68"/>
      <c r="P403" s="68"/>
      <c r="Q403" s="68"/>
      <c r="R403" s="68"/>
      <c r="S403" s="68"/>
      <c r="U403" s="68"/>
      <c r="V403" s="72"/>
      <c r="W403" s="72"/>
      <c r="X403" s="72"/>
      <c r="Y403" s="68"/>
      <c r="Z403" s="68"/>
      <c r="AA403" s="72"/>
      <c r="AB403" s="68"/>
      <c r="AC403" s="68"/>
      <c r="AD403" s="72"/>
      <c r="AE403" s="72"/>
      <c r="AF403" s="72"/>
      <c r="AG403" s="72"/>
      <c r="AH403" s="72"/>
      <c r="AI403" s="72"/>
      <c r="AJ403" s="72"/>
      <c r="AK403" s="72"/>
      <c r="AL403" s="72"/>
      <c r="AM403" s="72"/>
      <c r="AN403" s="72"/>
      <c r="AO403" s="72"/>
      <c r="AP403" s="72"/>
      <c r="AQ403" s="72"/>
      <c r="AR403" s="72"/>
      <c r="AS403" s="72"/>
      <c r="AT403" s="72"/>
      <c r="AU403" s="72"/>
      <c r="AV403" s="72"/>
      <c r="AW403" s="72"/>
    </row>
    <row r="404" ht="14.25" customHeight="1">
      <c r="A404" s="65"/>
      <c r="B404" s="65"/>
      <c r="C404" s="66"/>
      <c r="D404" s="67"/>
      <c r="E404" s="68"/>
      <c r="F404" s="68"/>
      <c r="G404" s="68"/>
      <c r="H404" s="68"/>
      <c r="I404" s="68"/>
      <c r="J404" s="68"/>
      <c r="K404" s="68"/>
      <c r="L404" s="68"/>
      <c r="M404" s="68"/>
      <c r="O404" s="68"/>
      <c r="P404" s="68"/>
      <c r="Q404" s="68"/>
      <c r="R404" s="68"/>
      <c r="S404" s="68"/>
      <c r="U404" s="68"/>
      <c r="V404" s="72"/>
      <c r="W404" s="72"/>
      <c r="X404" s="72"/>
      <c r="Y404" s="68"/>
      <c r="Z404" s="68"/>
      <c r="AA404" s="72"/>
      <c r="AB404" s="68"/>
      <c r="AC404" s="68"/>
      <c r="AD404" s="72"/>
      <c r="AE404" s="72"/>
      <c r="AF404" s="72"/>
      <c r="AG404" s="72"/>
      <c r="AH404" s="72"/>
      <c r="AI404" s="72"/>
      <c r="AJ404" s="72"/>
      <c r="AK404" s="72"/>
      <c r="AL404" s="72"/>
      <c r="AM404" s="72"/>
      <c r="AN404" s="72"/>
      <c r="AO404" s="72"/>
      <c r="AP404" s="72"/>
      <c r="AQ404" s="72"/>
      <c r="AR404" s="72"/>
      <c r="AS404" s="72"/>
      <c r="AT404" s="72"/>
      <c r="AU404" s="72"/>
      <c r="AV404" s="72"/>
      <c r="AW404" s="72"/>
    </row>
    <row r="405" ht="14.25" customHeight="1">
      <c r="A405" s="65"/>
      <c r="B405" s="65"/>
      <c r="C405" s="66"/>
      <c r="D405" s="67"/>
      <c r="E405" s="68"/>
      <c r="F405" s="68"/>
      <c r="G405" s="68"/>
      <c r="H405" s="68"/>
      <c r="I405" s="68"/>
      <c r="J405" s="68"/>
      <c r="K405" s="68"/>
      <c r="L405" s="68"/>
      <c r="M405" s="68"/>
      <c r="O405" s="68"/>
      <c r="P405" s="68"/>
      <c r="Q405" s="68"/>
      <c r="R405" s="68"/>
      <c r="S405" s="68"/>
      <c r="U405" s="68"/>
      <c r="V405" s="72"/>
      <c r="W405" s="72"/>
      <c r="X405" s="72"/>
      <c r="Y405" s="68"/>
      <c r="Z405" s="68"/>
      <c r="AA405" s="72"/>
      <c r="AB405" s="68"/>
      <c r="AC405" s="68"/>
      <c r="AD405" s="72"/>
      <c r="AE405" s="72"/>
      <c r="AF405" s="72"/>
      <c r="AG405" s="72"/>
      <c r="AH405" s="72"/>
      <c r="AI405" s="72"/>
      <c r="AJ405" s="72"/>
      <c r="AK405" s="72"/>
      <c r="AL405" s="72"/>
      <c r="AM405" s="72"/>
      <c r="AN405" s="72"/>
      <c r="AO405" s="72"/>
      <c r="AP405" s="72"/>
      <c r="AQ405" s="72"/>
      <c r="AR405" s="72"/>
      <c r="AS405" s="72"/>
      <c r="AT405" s="72"/>
      <c r="AU405" s="72"/>
      <c r="AV405" s="72"/>
      <c r="AW405" s="72"/>
    </row>
    <row r="406" ht="14.25" customHeight="1">
      <c r="A406" s="65"/>
      <c r="B406" s="65"/>
      <c r="C406" s="66"/>
      <c r="D406" s="67"/>
      <c r="E406" s="68"/>
      <c r="F406" s="68"/>
      <c r="G406" s="68"/>
      <c r="H406" s="68"/>
      <c r="I406" s="68"/>
      <c r="J406" s="68"/>
      <c r="K406" s="68"/>
      <c r="L406" s="68"/>
      <c r="M406" s="68"/>
      <c r="O406" s="68"/>
      <c r="P406" s="68"/>
      <c r="Q406" s="68"/>
      <c r="R406" s="68"/>
      <c r="S406" s="68"/>
      <c r="U406" s="68"/>
      <c r="V406" s="72"/>
      <c r="W406" s="72"/>
      <c r="X406" s="72"/>
      <c r="Y406" s="68"/>
      <c r="Z406" s="68"/>
      <c r="AA406" s="72"/>
      <c r="AB406" s="68"/>
      <c r="AC406" s="68"/>
      <c r="AD406" s="72"/>
      <c r="AE406" s="72"/>
      <c r="AF406" s="72"/>
      <c r="AG406" s="72"/>
      <c r="AH406" s="72"/>
      <c r="AI406" s="72"/>
      <c r="AJ406" s="72"/>
      <c r="AK406" s="72"/>
      <c r="AL406" s="72"/>
      <c r="AM406" s="72"/>
      <c r="AN406" s="72"/>
      <c r="AO406" s="72"/>
      <c r="AP406" s="72"/>
      <c r="AQ406" s="72"/>
      <c r="AR406" s="72"/>
      <c r="AS406" s="72"/>
      <c r="AT406" s="72"/>
      <c r="AU406" s="72"/>
      <c r="AV406" s="72"/>
      <c r="AW406" s="72"/>
    </row>
    <row r="407" ht="14.25" customHeight="1">
      <c r="A407" s="65"/>
      <c r="B407" s="65"/>
      <c r="C407" s="66"/>
      <c r="D407" s="67"/>
      <c r="E407" s="68"/>
      <c r="F407" s="68"/>
      <c r="G407" s="68"/>
      <c r="H407" s="68"/>
      <c r="I407" s="68"/>
      <c r="J407" s="68"/>
      <c r="K407" s="68"/>
      <c r="L407" s="68"/>
      <c r="M407" s="68"/>
      <c r="O407" s="68"/>
      <c r="P407" s="68"/>
      <c r="Q407" s="68"/>
      <c r="R407" s="68"/>
      <c r="S407" s="68"/>
      <c r="U407" s="68"/>
      <c r="V407" s="72"/>
      <c r="W407" s="72"/>
      <c r="X407" s="72"/>
      <c r="Y407" s="68"/>
      <c r="Z407" s="68"/>
      <c r="AA407" s="72"/>
      <c r="AB407" s="68"/>
      <c r="AC407" s="68"/>
      <c r="AD407" s="72"/>
      <c r="AE407" s="72"/>
      <c r="AF407" s="72"/>
      <c r="AG407" s="72"/>
      <c r="AH407" s="72"/>
      <c r="AI407" s="72"/>
      <c r="AJ407" s="72"/>
      <c r="AK407" s="72"/>
      <c r="AL407" s="72"/>
      <c r="AM407" s="72"/>
      <c r="AN407" s="72"/>
      <c r="AO407" s="72"/>
      <c r="AP407" s="72"/>
      <c r="AQ407" s="72"/>
      <c r="AR407" s="72"/>
      <c r="AS407" s="72"/>
      <c r="AT407" s="72"/>
      <c r="AU407" s="72"/>
      <c r="AV407" s="72"/>
      <c r="AW407" s="72"/>
    </row>
    <row r="408" ht="14.25" customHeight="1">
      <c r="A408" s="65"/>
      <c r="B408" s="65"/>
      <c r="C408" s="66"/>
      <c r="D408" s="67"/>
      <c r="E408" s="68"/>
      <c r="F408" s="68"/>
      <c r="G408" s="68"/>
      <c r="H408" s="68"/>
      <c r="I408" s="68"/>
      <c r="J408" s="68"/>
      <c r="K408" s="68"/>
      <c r="L408" s="68"/>
      <c r="M408" s="68"/>
      <c r="O408" s="68"/>
      <c r="P408" s="68"/>
      <c r="Q408" s="68"/>
      <c r="R408" s="68"/>
      <c r="S408" s="68"/>
      <c r="U408" s="68"/>
      <c r="V408" s="72"/>
      <c r="W408" s="72"/>
      <c r="X408" s="72"/>
      <c r="Y408" s="68"/>
      <c r="Z408" s="68"/>
      <c r="AA408" s="72"/>
      <c r="AB408" s="68"/>
      <c r="AC408" s="68"/>
      <c r="AD408" s="72"/>
      <c r="AE408" s="72"/>
      <c r="AF408" s="72"/>
      <c r="AG408" s="72"/>
      <c r="AH408" s="72"/>
      <c r="AI408" s="72"/>
      <c r="AJ408" s="72"/>
      <c r="AK408" s="72"/>
      <c r="AL408" s="72"/>
      <c r="AM408" s="72"/>
      <c r="AN408" s="72"/>
      <c r="AO408" s="72"/>
      <c r="AP408" s="72"/>
      <c r="AQ408" s="72"/>
      <c r="AR408" s="72"/>
      <c r="AS408" s="72"/>
      <c r="AT408" s="72"/>
      <c r="AU408" s="72"/>
      <c r="AV408" s="72"/>
      <c r="AW408" s="72"/>
    </row>
    <row r="409" ht="14.25" customHeight="1">
      <c r="A409" s="65"/>
      <c r="B409" s="65"/>
      <c r="C409" s="66"/>
      <c r="D409" s="67"/>
      <c r="E409" s="68"/>
      <c r="F409" s="68"/>
      <c r="G409" s="68"/>
      <c r="H409" s="68"/>
      <c r="I409" s="68"/>
      <c r="J409" s="68"/>
      <c r="K409" s="68"/>
      <c r="L409" s="68"/>
      <c r="M409" s="68"/>
      <c r="O409" s="68"/>
      <c r="P409" s="68"/>
      <c r="Q409" s="68"/>
      <c r="R409" s="68"/>
      <c r="S409" s="68"/>
      <c r="U409" s="68"/>
      <c r="V409" s="72"/>
      <c r="W409" s="72"/>
      <c r="X409" s="72"/>
      <c r="Y409" s="68"/>
      <c r="Z409" s="68"/>
      <c r="AA409" s="72"/>
      <c r="AB409" s="68"/>
      <c r="AC409" s="68"/>
      <c r="AD409" s="72"/>
      <c r="AE409" s="72"/>
      <c r="AF409" s="72"/>
      <c r="AG409" s="72"/>
      <c r="AH409" s="72"/>
      <c r="AI409" s="72"/>
      <c r="AJ409" s="72"/>
      <c r="AK409" s="72"/>
      <c r="AL409" s="72"/>
      <c r="AM409" s="72"/>
      <c r="AN409" s="72"/>
      <c r="AO409" s="72"/>
      <c r="AP409" s="72"/>
      <c r="AQ409" s="72"/>
      <c r="AR409" s="72"/>
      <c r="AS409" s="72"/>
      <c r="AT409" s="72"/>
      <c r="AU409" s="72"/>
      <c r="AV409" s="72"/>
      <c r="AW409" s="72"/>
    </row>
    <row r="410" ht="14.25" customHeight="1">
      <c r="A410" s="65"/>
      <c r="B410" s="65"/>
      <c r="C410" s="66"/>
      <c r="D410" s="67"/>
      <c r="E410" s="68"/>
      <c r="F410" s="68"/>
      <c r="G410" s="68"/>
      <c r="H410" s="68"/>
      <c r="I410" s="68"/>
      <c r="J410" s="68"/>
      <c r="K410" s="68"/>
      <c r="L410" s="68"/>
      <c r="M410" s="68"/>
      <c r="O410" s="68"/>
      <c r="P410" s="68"/>
      <c r="Q410" s="68"/>
      <c r="R410" s="68"/>
      <c r="S410" s="68"/>
      <c r="U410" s="68"/>
      <c r="V410" s="72"/>
      <c r="W410" s="72"/>
      <c r="X410" s="72"/>
      <c r="Y410" s="68"/>
      <c r="Z410" s="68"/>
      <c r="AA410" s="72"/>
      <c r="AB410" s="68"/>
      <c r="AC410" s="68"/>
      <c r="AD410" s="72"/>
      <c r="AE410" s="72"/>
      <c r="AF410" s="72"/>
      <c r="AG410" s="72"/>
      <c r="AH410" s="72"/>
      <c r="AI410" s="72"/>
      <c r="AJ410" s="72"/>
      <c r="AK410" s="72"/>
      <c r="AL410" s="72"/>
      <c r="AM410" s="72"/>
      <c r="AN410" s="72"/>
      <c r="AO410" s="72"/>
      <c r="AP410" s="72"/>
      <c r="AQ410" s="72"/>
      <c r="AR410" s="72"/>
      <c r="AS410" s="72"/>
      <c r="AT410" s="72"/>
      <c r="AU410" s="72"/>
      <c r="AV410" s="72"/>
      <c r="AW410" s="72"/>
    </row>
    <row r="411" ht="14.25" customHeight="1">
      <c r="A411" s="65"/>
      <c r="B411" s="65"/>
      <c r="C411" s="66"/>
      <c r="D411" s="67"/>
      <c r="E411" s="68"/>
      <c r="F411" s="68"/>
      <c r="G411" s="68"/>
      <c r="H411" s="68"/>
      <c r="I411" s="68"/>
      <c r="J411" s="68"/>
      <c r="K411" s="68"/>
      <c r="L411" s="68"/>
      <c r="M411" s="68"/>
      <c r="O411" s="68"/>
      <c r="P411" s="68"/>
      <c r="Q411" s="68"/>
      <c r="R411" s="68"/>
      <c r="S411" s="68"/>
      <c r="U411" s="68"/>
      <c r="V411" s="72"/>
      <c r="W411" s="72"/>
      <c r="X411" s="72"/>
      <c r="Y411" s="68"/>
      <c r="Z411" s="68"/>
      <c r="AA411" s="72"/>
      <c r="AB411" s="68"/>
      <c r="AC411" s="68"/>
      <c r="AD411" s="72"/>
      <c r="AE411" s="72"/>
      <c r="AF411" s="72"/>
      <c r="AG411" s="72"/>
      <c r="AH411" s="72"/>
      <c r="AI411" s="72"/>
      <c r="AJ411" s="72"/>
      <c r="AK411" s="72"/>
      <c r="AL411" s="72"/>
      <c r="AM411" s="72"/>
      <c r="AN411" s="72"/>
      <c r="AO411" s="72"/>
      <c r="AP411" s="72"/>
      <c r="AQ411" s="72"/>
      <c r="AR411" s="72"/>
      <c r="AS411" s="72"/>
      <c r="AT411" s="72"/>
      <c r="AU411" s="72"/>
      <c r="AV411" s="72"/>
      <c r="AW411" s="72"/>
    </row>
    <row r="412" ht="14.25" customHeight="1">
      <c r="A412" s="65"/>
      <c r="B412" s="65"/>
      <c r="C412" s="66"/>
      <c r="D412" s="67"/>
      <c r="E412" s="68"/>
      <c r="F412" s="68"/>
      <c r="G412" s="68"/>
      <c r="H412" s="68"/>
      <c r="I412" s="68"/>
      <c r="J412" s="68"/>
      <c r="K412" s="68"/>
      <c r="L412" s="68"/>
      <c r="M412" s="68"/>
      <c r="O412" s="68"/>
      <c r="P412" s="68"/>
      <c r="Q412" s="68"/>
      <c r="R412" s="68"/>
      <c r="S412" s="68"/>
      <c r="U412" s="68"/>
      <c r="V412" s="72"/>
      <c r="W412" s="72"/>
      <c r="X412" s="72"/>
      <c r="Y412" s="68"/>
      <c r="Z412" s="68"/>
      <c r="AA412" s="72"/>
      <c r="AB412" s="68"/>
      <c r="AC412" s="68"/>
      <c r="AD412" s="72"/>
      <c r="AE412" s="72"/>
      <c r="AF412" s="72"/>
      <c r="AG412" s="72"/>
      <c r="AH412" s="72"/>
      <c r="AI412" s="72"/>
      <c r="AJ412" s="72"/>
      <c r="AK412" s="72"/>
      <c r="AL412" s="72"/>
      <c r="AM412" s="72"/>
      <c r="AN412" s="72"/>
      <c r="AO412" s="72"/>
      <c r="AP412" s="72"/>
      <c r="AQ412" s="72"/>
      <c r="AR412" s="72"/>
      <c r="AS412" s="72"/>
      <c r="AT412" s="72"/>
      <c r="AU412" s="72"/>
      <c r="AV412" s="72"/>
      <c r="AW412" s="72"/>
    </row>
    <row r="413" ht="14.25" customHeight="1">
      <c r="A413" s="65"/>
      <c r="B413" s="65"/>
      <c r="C413" s="66"/>
      <c r="D413" s="67"/>
      <c r="E413" s="68"/>
      <c r="F413" s="68"/>
      <c r="G413" s="68"/>
      <c r="H413" s="68"/>
      <c r="I413" s="68"/>
      <c r="J413" s="68"/>
      <c r="K413" s="68"/>
      <c r="L413" s="68"/>
      <c r="M413" s="68"/>
      <c r="O413" s="68"/>
      <c r="P413" s="68"/>
      <c r="Q413" s="68"/>
      <c r="R413" s="68"/>
      <c r="S413" s="68"/>
      <c r="U413" s="68"/>
      <c r="V413" s="72"/>
      <c r="W413" s="72"/>
      <c r="X413" s="72"/>
      <c r="Y413" s="68"/>
      <c r="Z413" s="68"/>
      <c r="AA413" s="72"/>
      <c r="AB413" s="68"/>
      <c r="AC413" s="68"/>
      <c r="AD413" s="72"/>
      <c r="AE413" s="72"/>
      <c r="AF413" s="72"/>
      <c r="AG413" s="72"/>
      <c r="AH413" s="72"/>
      <c r="AI413" s="72"/>
      <c r="AJ413" s="72"/>
      <c r="AK413" s="72"/>
      <c r="AL413" s="72"/>
      <c r="AM413" s="72"/>
      <c r="AN413" s="72"/>
      <c r="AO413" s="72"/>
      <c r="AP413" s="72"/>
      <c r="AQ413" s="72"/>
      <c r="AR413" s="72"/>
      <c r="AS413" s="72"/>
      <c r="AT413" s="72"/>
      <c r="AU413" s="72"/>
      <c r="AV413" s="72"/>
      <c r="AW413" s="72"/>
    </row>
    <row r="414" ht="14.25" customHeight="1">
      <c r="A414" s="65"/>
      <c r="B414" s="65"/>
      <c r="C414" s="66"/>
      <c r="D414" s="67"/>
      <c r="E414" s="68"/>
      <c r="F414" s="68"/>
      <c r="G414" s="68"/>
      <c r="H414" s="68"/>
      <c r="I414" s="68"/>
      <c r="J414" s="68"/>
      <c r="K414" s="68"/>
      <c r="L414" s="68"/>
      <c r="M414" s="68"/>
      <c r="O414" s="68"/>
      <c r="P414" s="68"/>
      <c r="Q414" s="68"/>
      <c r="R414" s="68"/>
      <c r="S414" s="68"/>
      <c r="U414" s="68"/>
      <c r="V414" s="72"/>
      <c r="W414" s="72"/>
      <c r="X414" s="72"/>
      <c r="Y414" s="68"/>
      <c r="Z414" s="68"/>
      <c r="AA414" s="72"/>
      <c r="AB414" s="68"/>
      <c r="AC414" s="68"/>
      <c r="AD414" s="72"/>
      <c r="AE414" s="72"/>
      <c r="AF414" s="72"/>
      <c r="AG414" s="72"/>
      <c r="AH414" s="72"/>
      <c r="AI414" s="72"/>
      <c r="AJ414" s="72"/>
      <c r="AK414" s="72"/>
      <c r="AL414" s="72"/>
      <c r="AM414" s="72"/>
      <c r="AN414" s="72"/>
      <c r="AO414" s="72"/>
      <c r="AP414" s="72"/>
      <c r="AQ414" s="72"/>
      <c r="AR414" s="72"/>
      <c r="AS414" s="72"/>
      <c r="AT414" s="72"/>
      <c r="AU414" s="72"/>
      <c r="AV414" s="72"/>
      <c r="AW414" s="72"/>
    </row>
    <row r="415" ht="14.25" customHeight="1">
      <c r="A415" s="65"/>
      <c r="B415" s="65"/>
      <c r="C415" s="66"/>
      <c r="D415" s="67"/>
      <c r="E415" s="68"/>
      <c r="F415" s="68"/>
      <c r="G415" s="68"/>
      <c r="H415" s="68"/>
      <c r="I415" s="68"/>
      <c r="J415" s="68"/>
      <c r="K415" s="68"/>
      <c r="L415" s="68"/>
      <c r="M415" s="68"/>
      <c r="O415" s="68"/>
      <c r="P415" s="68"/>
      <c r="Q415" s="68"/>
      <c r="R415" s="68"/>
      <c r="S415" s="68"/>
      <c r="U415" s="68"/>
      <c r="V415" s="72"/>
      <c r="W415" s="72"/>
      <c r="X415" s="72"/>
      <c r="Y415" s="68"/>
      <c r="Z415" s="68"/>
      <c r="AA415" s="72"/>
      <c r="AB415" s="68"/>
      <c r="AC415" s="68"/>
      <c r="AD415" s="72"/>
      <c r="AE415" s="72"/>
      <c r="AF415" s="72"/>
      <c r="AG415" s="72"/>
      <c r="AH415" s="72"/>
      <c r="AI415" s="72"/>
      <c r="AJ415" s="72"/>
      <c r="AK415" s="72"/>
      <c r="AL415" s="72"/>
      <c r="AM415" s="72"/>
      <c r="AN415" s="72"/>
      <c r="AO415" s="72"/>
      <c r="AP415" s="72"/>
      <c r="AQ415" s="72"/>
      <c r="AR415" s="72"/>
      <c r="AS415" s="72"/>
      <c r="AT415" s="72"/>
      <c r="AU415" s="72"/>
      <c r="AV415" s="72"/>
      <c r="AW415" s="72"/>
    </row>
    <row r="416" ht="14.25" customHeight="1">
      <c r="A416" s="65"/>
      <c r="B416" s="65"/>
      <c r="C416" s="66"/>
      <c r="D416" s="67"/>
      <c r="E416" s="68"/>
      <c r="F416" s="68"/>
      <c r="G416" s="68"/>
      <c r="H416" s="68"/>
      <c r="I416" s="68"/>
      <c r="J416" s="68"/>
      <c r="K416" s="68"/>
      <c r="L416" s="68"/>
      <c r="M416" s="68"/>
      <c r="O416" s="68"/>
      <c r="P416" s="68"/>
      <c r="Q416" s="68"/>
      <c r="R416" s="68"/>
      <c r="S416" s="68"/>
      <c r="U416" s="68"/>
      <c r="V416" s="72"/>
      <c r="W416" s="72"/>
      <c r="X416" s="72"/>
      <c r="Y416" s="68"/>
      <c r="Z416" s="68"/>
      <c r="AA416" s="72"/>
      <c r="AB416" s="68"/>
      <c r="AC416" s="68"/>
      <c r="AD416" s="72"/>
      <c r="AE416" s="72"/>
      <c r="AF416" s="72"/>
      <c r="AG416" s="72"/>
      <c r="AH416" s="72"/>
      <c r="AI416" s="72"/>
      <c r="AJ416" s="72"/>
      <c r="AK416" s="72"/>
      <c r="AL416" s="72"/>
      <c r="AM416" s="72"/>
      <c r="AN416" s="72"/>
      <c r="AO416" s="72"/>
      <c r="AP416" s="72"/>
      <c r="AQ416" s="72"/>
      <c r="AR416" s="72"/>
      <c r="AS416" s="72"/>
      <c r="AT416" s="72"/>
      <c r="AU416" s="72"/>
      <c r="AV416" s="72"/>
      <c r="AW416" s="72"/>
    </row>
    <row r="417" ht="14.25" customHeight="1">
      <c r="A417" s="65"/>
      <c r="B417" s="65"/>
      <c r="C417" s="66"/>
      <c r="D417" s="67"/>
      <c r="E417" s="68"/>
      <c r="F417" s="68"/>
      <c r="G417" s="68"/>
      <c r="H417" s="68"/>
      <c r="I417" s="68"/>
      <c r="J417" s="68"/>
      <c r="K417" s="68"/>
      <c r="L417" s="68"/>
      <c r="M417" s="68"/>
      <c r="O417" s="68"/>
      <c r="P417" s="68"/>
      <c r="Q417" s="68"/>
      <c r="R417" s="68"/>
      <c r="S417" s="68"/>
      <c r="U417" s="68"/>
      <c r="V417" s="72"/>
      <c r="W417" s="72"/>
      <c r="X417" s="72"/>
      <c r="Y417" s="68"/>
      <c r="Z417" s="68"/>
      <c r="AA417" s="72"/>
      <c r="AB417" s="68"/>
      <c r="AC417" s="68"/>
      <c r="AD417" s="72"/>
      <c r="AE417" s="72"/>
      <c r="AF417" s="72"/>
      <c r="AG417" s="72"/>
      <c r="AH417" s="72"/>
      <c r="AI417" s="72"/>
      <c r="AJ417" s="72"/>
      <c r="AK417" s="72"/>
      <c r="AL417" s="72"/>
      <c r="AM417" s="72"/>
      <c r="AN417" s="72"/>
      <c r="AO417" s="72"/>
      <c r="AP417" s="72"/>
      <c r="AQ417" s="72"/>
      <c r="AR417" s="72"/>
      <c r="AS417" s="72"/>
      <c r="AT417" s="72"/>
      <c r="AU417" s="72"/>
      <c r="AV417" s="72"/>
      <c r="AW417" s="72"/>
    </row>
    <row r="418" ht="14.25" customHeight="1">
      <c r="A418" s="65"/>
      <c r="B418" s="65"/>
      <c r="C418" s="66"/>
      <c r="D418" s="67"/>
      <c r="E418" s="68"/>
      <c r="F418" s="68"/>
      <c r="G418" s="68"/>
      <c r="H418" s="68"/>
      <c r="I418" s="68"/>
      <c r="J418" s="68"/>
      <c r="K418" s="68"/>
      <c r="L418" s="68"/>
      <c r="M418" s="68"/>
      <c r="O418" s="68"/>
      <c r="P418" s="68"/>
      <c r="Q418" s="68"/>
      <c r="R418" s="68"/>
      <c r="S418" s="68"/>
      <c r="U418" s="68"/>
      <c r="V418" s="72"/>
      <c r="W418" s="72"/>
      <c r="X418" s="72"/>
      <c r="Y418" s="68"/>
      <c r="Z418" s="68"/>
      <c r="AA418" s="72"/>
      <c r="AB418" s="68"/>
      <c r="AC418" s="68"/>
      <c r="AD418" s="72"/>
      <c r="AE418" s="72"/>
      <c r="AF418" s="72"/>
      <c r="AG418" s="72"/>
      <c r="AH418" s="72"/>
      <c r="AI418" s="72"/>
      <c r="AJ418" s="72"/>
      <c r="AK418" s="72"/>
      <c r="AL418" s="72"/>
      <c r="AM418" s="72"/>
      <c r="AN418" s="72"/>
      <c r="AO418" s="72"/>
      <c r="AP418" s="72"/>
      <c r="AQ418" s="72"/>
      <c r="AR418" s="72"/>
      <c r="AS418" s="72"/>
      <c r="AT418" s="72"/>
      <c r="AU418" s="72"/>
      <c r="AV418" s="72"/>
      <c r="AW418" s="72"/>
    </row>
    <row r="419" ht="14.25" customHeight="1">
      <c r="A419" s="65"/>
      <c r="B419" s="65"/>
      <c r="C419" s="66"/>
      <c r="D419" s="67"/>
      <c r="E419" s="68"/>
      <c r="F419" s="68"/>
      <c r="G419" s="68"/>
      <c r="H419" s="68"/>
      <c r="I419" s="68"/>
      <c r="J419" s="68"/>
      <c r="K419" s="68"/>
      <c r="L419" s="68"/>
      <c r="M419" s="68"/>
      <c r="O419" s="68"/>
      <c r="P419" s="68"/>
      <c r="Q419" s="68"/>
      <c r="R419" s="68"/>
      <c r="S419" s="68"/>
      <c r="U419" s="68"/>
      <c r="V419" s="72"/>
      <c r="W419" s="72"/>
      <c r="X419" s="72"/>
      <c r="Y419" s="68"/>
      <c r="Z419" s="68"/>
      <c r="AA419" s="72"/>
      <c r="AB419" s="68"/>
      <c r="AC419" s="68"/>
      <c r="AD419" s="72"/>
      <c r="AE419" s="72"/>
      <c r="AF419" s="72"/>
      <c r="AG419" s="72"/>
      <c r="AH419" s="72"/>
      <c r="AI419" s="72"/>
      <c r="AJ419" s="72"/>
      <c r="AK419" s="72"/>
      <c r="AL419" s="72"/>
      <c r="AM419" s="72"/>
      <c r="AN419" s="72"/>
      <c r="AO419" s="72"/>
      <c r="AP419" s="72"/>
      <c r="AQ419" s="72"/>
      <c r="AR419" s="72"/>
      <c r="AS419" s="72"/>
      <c r="AT419" s="72"/>
      <c r="AU419" s="72"/>
      <c r="AV419" s="72"/>
      <c r="AW419" s="72"/>
    </row>
    <row r="420" ht="14.25" customHeight="1">
      <c r="A420" s="65"/>
      <c r="B420" s="65"/>
      <c r="C420" s="66"/>
      <c r="D420" s="67"/>
      <c r="E420" s="68"/>
      <c r="F420" s="68"/>
      <c r="G420" s="68"/>
      <c r="H420" s="68"/>
      <c r="I420" s="68"/>
      <c r="J420" s="68"/>
      <c r="K420" s="68"/>
      <c r="L420" s="68"/>
      <c r="M420" s="68"/>
      <c r="O420" s="68"/>
      <c r="P420" s="68"/>
      <c r="Q420" s="68"/>
      <c r="R420" s="68"/>
      <c r="S420" s="68"/>
      <c r="U420" s="68"/>
      <c r="V420" s="72"/>
      <c r="W420" s="72"/>
      <c r="X420" s="72"/>
      <c r="Y420" s="68"/>
      <c r="Z420" s="68"/>
      <c r="AA420" s="72"/>
      <c r="AB420" s="68"/>
      <c r="AC420" s="68"/>
      <c r="AD420" s="72"/>
      <c r="AE420" s="72"/>
      <c r="AF420" s="72"/>
      <c r="AG420" s="72"/>
      <c r="AH420" s="72"/>
      <c r="AI420" s="72"/>
      <c r="AJ420" s="72"/>
      <c r="AK420" s="72"/>
      <c r="AL420" s="72"/>
      <c r="AM420" s="72"/>
      <c r="AN420" s="72"/>
      <c r="AO420" s="72"/>
      <c r="AP420" s="72"/>
      <c r="AQ420" s="72"/>
      <c r="AR420" s="72"/>
      <c r="AS420" s="72"/>
      <c r="AT420" s="72"/>
      <c r="AU420" s="72"/>
      <c r="AV420" s="72"/>
      <c r="AW420" s="72"/>
    </row>
    <row r="421" ht="14.25" customHeight="1">
      <c r="A421" s="65"/>
      <c r="B421" s="65"/>
      <c r="C421" s="66"/>
      <c r="D421" s="67"/>
      <c r="E421" s="68"/>
      <c r="F421" s="68"/>
      <c r="G421" s="68"/>
      <c r="H421" s="68"/>
      <c r="I421" s="68"/>
      <c r="J421" s="68"/>
      <c r="K421" s="68"/>
      <c r="L421" s="68"/>
      <c r="M421" s="68"/>
      <c r="O421" s="68"/>
      <c r="P421" s="68"/>
      <c r="Q421" s="68"/>
      <c r="R421" s="68"/>
      <c r="S421" s="68"/>
      <c r="U421" s="68"/>
      <c r="V421" s="72"/>
      <c r="W421" s="72"/>
      <c r="X421" s="72"/>
      <c r="Y421" s="68"/>
      <c r="Z421" s="68"/>
      <c r="AA421" s="72"/>
      <c r="AB421" s="68"/>
      <c r="AC421" s="68"/>
      <c r="AD421" s="72"/>
      <c r="AE421" s="72"/>
      <c r="AF421" s="72"/>
      <c r="AG421" s="72"/>
      <c r="AH421" s="72"/>
      <c r="AI421" s="72"/>
      <c r="AJ421" s="72"/>
      <c r="AK421" s="72"/>
      <c r="AL421" s="72"/>
      <c r="AM421" s="72"/>
      <c r="AN421" s="72"/>
      <c r="AO421" s="72"/>
      <c r="AP421" s="72"/>
      <c r="AQ421" s="72"/>
      <c r="AR421" s="72"/>
      <c r="AS421" s="72"/>
      <c r="AT421" s="72"/>
      <c r="AU421" s="72"/>
      <c r="AV421" s="72"/>
      <c r="AW421" s="72"/>
    </row>
    <row r="422" ht="14.25" customHeight="1">
      <c r="A422" s="65"/>
      <c r="B422" s="65"/>
      <c r="C422" s="66"/>
      <c r="D422" s="67"/>
      <c r="E422" s="68"/>
      <c r="F422" s="68"/>
      <c r="G422" s="68"/>
      <c r="H422" s="68"/>
      <c r="I422" s="68"/>
      <c r="J422" s="68"/>
      <c r="K422" s="68"/>
      <c r="L422" s="68"/>
      <c r="M422" s="68"/>
      <c r="O422" s="68"/>
      <c r="P422" s="68"/>
      <c r="Q422" s="68"/>
      <c r="R422" s="68"/>
      <c r="S422" s="68"/>
      <c r="U422" s="68"/>
      <c r="V422" s="72"/>
      <c r="W422" s="72"/>
      <c r="X422" s="72"/>
      <c r="Y422" s="68"/>
      <c r="Z422" s="68"/>
      <c r="AA422" s="72"/>
      <c r="AB422" s="68"/>
      <c r="AC422" s="68"/>
      <c r="AD422" s="72"/>
      <c r="AE422" s="72"/>
      <c r="AF422" s="72"/>
      <c r="AG422" s="72"/>
      <c r="AH422" s="72"/>
      <c r="AI422" s="72"/>
      <c r="AJ422" s="72"/>
      <c r="AK422" s="72"/>
      <c r="AL422" s="72"/>
      <c r="AM422" s="72"/>
      <c r="AN422" s="72"/>
      <c r="AO422" s="72"/>
      <c r="AP422" s="72"/>
      <c r="AQ422" s="72"/>
      <c r="AR422" s="72"/>
      <c r="AS422" s="72"/>
      <c r="AT422" s="72"/>
      <c r="AU422" s="72"/>
      <c r="AV422" s="72"/>
      <c r="AW422" s="72"/>
    </row>
    <row r="423" ht="14.25" customHeight="1">
      <c r="A423" s="65"/>
      <c r="B423" s="65"/>
      <c r="C423" s="66"/>
      <c r="D423" s="67"/>
      <c r="E423" s="68"/>
      <c r="F423" s="68"/>
      <c r="G423" s="68"/>
      <c r="H423" s="68"/>
      <c r="I423" s="68"/>
      <c r="J423" s="68"/>
      <c r="K423" s="68"/>
      <c r="L423" s="68"/>
      <c r="M423" s="68"/>
      <c r="O423" s="68"/>
      <c r="P423" s="68"/>
      <c r="Q423" s="68"/>
      <c r="R423" s="68"/>
      <c r="S423" s="68"/>
      <c r="U423" s="68"/>
      <c r="V423" s="72"/>
      <c r="W423" s="72"/>
      <c r="X423" s="72"/>
      <c r="Y423" s="68"/>
      <c r="Z423" s="68"/>
      <c r="AA423" s="72"/>
      <c r="AB423" s="68"/>
      <c r="AC423" s="68"/>
      <c r="AD423" s="72"/>
      <c r="AE423" s="72"/>
      <c r="AF423" s="72"/>
      <c r="AG423" s="72"/>
      <c r="AH423" s="72"/>
      <c r="AI423" s="72"/>
      <c r="AJ423" s="72"/>
      <c r="AK423" s="72"/>
      <c r="AL423" s="72"/>
      <c r="AM423" s="72"/>
      <c r="AN423" s="72"/>
      <c r="AO423" s="72"/>
      <c r="AP423" s="72"/>
      <c r="AQ423" s="72"/>
      <c r="AR423" s="72"/>
      <c r="AS423" s="72"/>
      <c r="AT423" s="72"/>
      <c r="AU423" s="72"/>
      <c r="AV423" s="72"/>
      <c r="AW423" s="72"/>
    </row>
    <row r="424" ht="14.25" customHeight="1">
      <c r="A424" s="65"/>
      <c r="B424" s="65"/>
      <c r="C424" s="66"/>
      <c r="D424" s="67"/>
      <c r="E424" s="68"/>
      <c r="F424" s="68"/>
      <c r="G424" s="68"/>
      <c r="H424" s="68"/>
      <c r="I424" s="68"/>
      <c r="J424" s="68"/>
      <c r="K424" s="68"/>
      <c r="L424" s="68"/>
      <c r="M424" s="68"/>
      <c r="O424" s="68"/>
      <c r="P424" s="68"/>
      <c r="Q424" s="68"/>
      <c r="R424" s="68"/>
      <c r="S424" s="68"/>
      <c r="U424" s="68"/>
      <c r="V424" s="72"/>
      <c r="W424" s="72"/>
      <c r="X424" s="72"/>
      <c r="Y424" s="68"/>
      <c r="Z424" s="68"/>
      <c r="AA424" s="72"/>
      <c r="AB424" s="68"/>
      <c r="AC424" s="68"/>
      <c r="AD424" s="72"/>
      <c r="AE424" s="72"/>
      <c r="AF424" s="72"/>
      <c r="AG424" s="72"/>
      <c r="AH424" s="72"/>
      <c r="AI424" s="72"/>
      <c r="AJ424" s="72"/>
      <c r="AK424" s="72"/>
      <c r="AL424" s="72"/>
      <c r="AM424" s="72"/>
      <c r="AN424" s="72"/>
      <c r="AO424" s="72"/>
      <c r="AP424" s="72"/>
      <c r="AQ424" s="72"/>
      <c r="AR424" s="72"/>
      <c r="AS424" s="72"/>
      <c r="AT424" s="72"/>
      <c r="AU424" s="72"/>
      <c r="AV424" s="72"/>
      <c r="AW424" s="72"/>
    </row>
    <row r="425" ht="14.25" customHeight="1">
      <c r="A425" s="65"/>
      <c r="B425" s="65"/>
      <c r="C425" s="66"/>
      <c r="D425" s="67"/>
      <c r="E425" s="68"/>
      <c r="F425" s="68"/>
      <c r="G425" s="68"/>
      <c r="H425" s="68"/>
      <c r="I425" s="68"/>
      <c r="J425" s="68"/>
      <c r="K425" s="68"/>
      <c r="L425" s="68"/>
      <c r="M425" s="68"/>
      <c r="O425" s="68"/>
      <c r="P425" s="68"/>
      <c r="Q425" s="68"/>
      <c r="R425" s="68"/>
      <c r="S425" s="68"/>
      <c r="U425" s="68"/>
      <c r="V425" s="72"/>
      <c r="W425" s="72"/>
      <c r="X425" s="72"/>
      <c r="Y425" s="68"/>
      <c r="Z425" s="68"/>
      <c r="AA425" s="72"/>
      <c r="AB425" s="68"/>
      <c r="AC425" s="68"/>
      <c r="AD425" s="72"/>
      <c r="AE425" s="72"/>
      <c r="AF425" s="72"/>
      <c r="AG425" s="72"/>
      <c r="AH425" s="72"/>
      <c r="AI425" s="72"/>
      <c r="AJ425" s="72"/>
      <c r="AK425" s="72"/>
      <c r="AL425" s="72"/>
      <c r="AM425" s="72"/>
      <c r="AN425" s="72"/>
      <c r="AO425" s="72"/>
      <c r="AP425" s="72"/>
      <c r="AQ425" s="72"/>
      <c r="AR425" s="72"/>
      <c r="AS425" s="72"/>
      <c r="AT425" s="72"/>
      <c r="AU425" s="72"/>
      <c r="AV425" s="72"/>
      <c r="AW425" s="72"/>
    </row>
    <row r="426" ht="14.25" customHeight="1">
      <c r="A426" s="65"/>
      <c r="B426" s="65"/>
      <c r="C426" s="66"/>
      <c r="D426" s="67"/>
      <c r="E426" s="68"/>
      <c r="F426" s="68"/>
      <c r="G426" s="68"/>
      <c r="H426" s="68"/>
      <c r="I426" s="68"/>
      <c r="J426" s="68"/>
      <c r="K426" s="68"/>
      <c r="L426" s="68"/>
      <c r="M426" s="68"/>
      <c r="O426" s="68"/>
      <c r="P426" s="68"/>
      <c r="Q426" s="68"/>
      <c r="R426" s="68"/>
      <c r="S426" s="68"/>
      <c r="U426" s="68"/>
      <c r="V426" s="72"/>
      <c r="W426" s="72"/>
      <c r="X426" s="72"/>
      <c r="Y426" s="68"/>
      <c r="Z426" s="68"/>
      <c r="AA426" s="72"/>
      <c r="AB426" s="68"/>
      <c r="AC426" s="68"/>
      <c r="AD426" s="72"/>
      <c r="AE426" s="72"/>
      <c r="AF426" s="72"/>
      <c r="AG426" s="72"/>
      <c r="AH426" s="72"/>
      <c r="AI426" s="72"/>
      <c r="AJ426" s="72"/>
      <c r="AK426" s="72"/>
      <c r="AL426" s="72"/>
      <c r="AM426" s="72"/>
      <c r="AN426" s="72"/>
      <c r="AO426" s="72"/>
      <c r="AP426" s="72"/>
      <c r="AQ426" s="72"/>
      <c r="AR426" s="72"/>
      <c r="AS426" s="72"/>
      <c r="AT426" s="72"/>
      <c r="AU426" s="72"/>
      <c r="AV426" s="72"/>
      <c r="AW426" s="72"/>
    </row>
    <row r="427" ht="14.25" customHeight="1">
      <c r="A427" s="65"/>
      <c r="B427" s="65"/>
      <c r="C427" s="66"/>
      <c r="D427" s="67"/>
      <c r="E427" s="68"/>
      <c r="F427" s="68"/>
      <c r="G427" s="68"/>
      <c r="H427" s="68"/>
      <c r="I427" s="68"/>
      <c r="J427" s="68"/>
      <c r="K427" s="68"/>
      <c r="L427" s="68"/>
      <c r="M427" s="68"/>
      <c r="O427" s="68"/>
      <c r="P427" s="68"/>
      <c r="Q427" s="68"/>
      <c r="R427" s="68"/>
      <c r="S427" s="68"/>
      <c r="U427" s="68"/>
      <c r="V427" s="72"/>
      <c r="W427" s="72"/>
      <c r="X427" s="72"/>
      <c r="Y427" s="68"/>
      <c r="Z427" s="68"/>
      <c r="AA427" s="72"/>
      <c r="AB427" s="68"/>
      <c r="AC427" s="68"/>
      <c r="AD427" s="72"/>
      <c r="AE427" s="72"/>
      <c r="AF427" s="72"/>
      <c r="AG427" s="72"/>
      <c r="AH427" s="72"/>
      <c r="AI427" s="72"/>
      <c r="AJ427" s="72"/>
      <c r="AK427" s="72"/>
      <c r="AL427" s="72"/>
      <c r="AM427" s="72"/>
      <c r="AN427" s="72"/>
      <c r="AO427" s="72"/>
      <c r="AP427" s="72"/>
      <c r="AQ427" s="72"/>
      <c r="AR427" s="72"/>
      <c r="AS427" s="72"/>
      <c r="AT427" s="72"/>
      <c r="AU427" s="72"/>
      <c r="AV427" s="72"/>
      <c r="AW427" s="72"/>
    </row>
    <row r="428" ht="14.25" customHeight="1">
      <c r="A428" s="65"/>
      <c r="B428" s="65"/>
      <c r="C428" s="66"/>
      <c r="D428" s="67"/>
      <c r="E428" s="68"/>
      <c r="F428" s="68"/>
      <c r="G428" s="68"/>
      <c r="H428" s="68"/>
      <c r="I428" s="68"/>
      <c r="J428" s="68"/>
      <c r="K428" s="68"/>
      <c r="L428" s="68"/>
      <c r="M428" s="68"/>
      <c r="O428" s="68"/>
      <c r="P428" s="68"/>
      <c r="Q428" s="68"/>
      <c r="R428" s="68"/>
      <c r="S428" s="68"/>
      <c r="U428" s="68"/>
      <c r="V428" s="72"/>
      <c r="W428" s="72"/>
      <c r="X428" s="72"/>
      <c r="Y428" s="68"/>
      <c r="Z428" s="68"/>
      <c r="AA428" s="72"/>
      <c r="AB428" s="68"/>
      <c r="AC428" s="68"/>
      <c r="AD428" s="72"/>
      <c r="AE428" s="72"/>
      <c r="AF428" s="72"/>
      <c r="AG428" s="72"/>
      <c r="AH428" s="72"/>
      <c r="AI428" s="72"/>
      <c r="AJ428" s="72"/>
      <c r="AK428" s="72"/>
      <c r="AL428" s="72"/>
      <c r="AM428" s="72"/>
      <c r="AN428" s="72"/>
      <c r="AO428" s="72"/>
      <c r="AP428" s="72"/>
      <c r="AQ428" s="72"/>
      <c r="AR428" s="72"/>
      <c r="AS428" s="72"/>
      <c r="AT428" s="72"/>
      <c r="AU428" s="72"/>
      <c r="AV428" s="72"/>
      <c r="AW428" s="72"/>
    </row>
    <row r="429" ht="14.25" customHeight="1">
      <c r="A429" s="65"/>
      <c r="B429" s="65"/>
      <c r="C429" s="66"/>
      <c r="D429" s="67"/>
      <c r="E429" s="68"/>
      <c r="F429" s="68"/>
      <c r="G429" s="68"/>
      <c r="H429" s="68"/>
      <c r="I429" s="68"/>
      <c r="J429" s="68"/>
      <c r="K429" s="68"/>
      <c r="L429" s="68"/>
      <c r="M429" s="68"/>
      <c r="O429" s="68"/>
      <c r="P429" s="68"/>
      <c r="Q429" s="68"/>
      <c r="R429" s="68"/>
      <c r="S429" s="68"/>
      <c r="U429" s="68"/>
      <c r="V429" s="72"/>
      <c r="W429" s="72"/>
      <c r="X429" s="72"/>
      <c r="Y429" s="68"/>
      <c r="Z429" s="68"/>
      <c r="AA429" s="72"/>
      <c r="AB429" s="68"/>
      <c r="AC429" s="68"/>
      <c r="AD429" s="72"/>
      <c r="AE429" s="72"/>
      <c r="AF429" s="72"/>
      <c r="AG429" s="72"/>
      <c r="AH429" s="72"/>
      <c r="AI429" s="72"/>
      <c r="AJ429" s="72"/>
      <c r="AK429" s="72"/>
      <c r="AL429" s="72"/>
      <c r="AM429" s="72"/>
      <c r="AN429" s="72"/>
      <c r="AO429" s="72"/>
      <c r="AP429" s="72"/>
      <c r="AQ429" s="72"/>
      <c r="AR429" s="72"/>
      <c r="AS429" s="72"/>
      <c r="AT429" s="72"/>
      <c r="AU429" s="72"/>
      <c r="AV429" s="72"/>
      <c r="AW429" s="72"/>
    </row>
    <row r="430" ht="14.25" customHeight="1">
      <c r="A430" s="65"/>
      <c r="B430" s="65"/>
      <c r="C430" s="66"/>
      <c r="D430" s="67"/>
      <c r="E430" s="68"/>
      <c r="F430" s="68"/>
      <c r="G430" s="68"/>
      <c r="H430" s="68"/>
      <c r="I430" s="68"/>
      <c r="J430" s="68"/>
      <c r="K430" s="68"/>
      <c r="L430" s="68"/>
      <c r="M430" s="68"/>
      <c r="O430" s="68"/>
      <c r="P430" s="68"/>
      <c r="Q430" s="68"/>
      <c r="R430" s="68"/>
      <c r="S430" s="68"/>
      <c r="U430" s="68"/>
      <c r="V430" s="72"/>
      <c r="W430" s="72"/>
      <c r="X430" s="72"/>
      <c r="Y430" s="68"/>
      <c r="Z430" s="68"/>
      <c r="AA430" s="72"/>
      <c r="AB430" s="68"/>
      <c r="AC430" s="68"/>
      <c r="AD430" s="72"/>
      <c r="AE430" s="72"/>
      <c r="AF430" s="72"/>
      <c r="AG430" s="72"/>
      <c r="AH430" s="72"/>
      <c r="AI430" s="72"/>
      <c r="AJ430" s="72"/>
      <c r="AK430" s="72"/>
      <c r="AL430" s="72"/>
      <c r="AM430" s="72"/>
      <c r="AN430" s="72"/>
      <c r="AO430" s="72"/>
      <c r="AP430" s="72"/>
      <c r="AQ430" s="72"/>
      <c r="AR430" s="72"/>
      <c r="AS430" s="72"/>
      <c r="AT430" s="72"/>
      <c r="AU430" s="72"/>
      <c r="AV430" s="72"/>
      <c r="AW430" s="72"/>
    </row>
    <row r="431" ht="14.25" customHeight="1">
      <c r="A431" s="65"/>
      <c r="B431" s="65"/>
      <c r="C431" s="66"/>
      <c r="D431" s="67"/>
      <c r="E431" s="68"/>
      <c r="F431" s="68"/>
      <c r="G431" s="68"/>
      <c r="H431" s="68"/>
      <c r="I431" s="68"/>
      <c r="J431" s="68"/>
      <c r="K431" s="68"/>
      <c r="L431" s="68"/>
      <c r="M431" s="68"/>
      <c r="O431" s="68"/>
      <c r="P431" s="68"/>
      <c r="Q431" s="68"/>
      <c r="R431" s="68"/>
      <c r="S431" s="68"/>
      <c r="U431" s="68"/>
      <c r="V431" s="72"/>
      <c r="W431" s="72"/>
      <c r="X431" s="72"/>
      <c r="Y431" s="68"/>
      <c r="Z431" s="68"/>
      <c r="AA431" s="72"/>
      <c r="AB431" s="68"/>
      <c r="AC431" s="68"/>
      <c r="AD431" s="72"/>
      <c r="AE431" s="72"/>
      <c r="AF431" s="72"/>
      <c r="AG431" s="72"/>
      <c r="AH431" s="72"/>
      <c r="AI431" s="72"/>
      <c r="AJ431" s="72"/>
      <c r="AK431" s="72"/>
      <c r="AL431" s="72"/>
      <c r="AM431" s="72"/>
      <c r="AN431" s="72"/>
      <c r="AO431" s="72"/>
      <c r="AP431" s="72"/>
      <c r="AQ431" s="72"/>
      <c r="AR431" s="72"/>
      <c r="AS431" s="72"/>
      <c r="AT431" s="72"/>
      <c r="AU431" s="72"/>
      <c r="AV431" s="72"/>
      <c r="AW431" s="72"/>
    </row>
    <row r="432" ht="14.25" customHeight="1">
      <c r="A432" s="65"/>
      <c r="B432" s="65"/>
      <c r="C432" s="66"/>
      <c r="D432" s="67"/>
      <c r="E432" s="68"/>
      <c r="F432" s="68"/>
      <c r="G432" s="68"/>
      <c r="H432" s="68"/>
      <c r="I432" s="68"/>
      <c r="J432" s="68"/>
      <c r="K432" s="68"/>
      <c r="L432" s="68"/>
      <c r="M432" s="68"/>
      <c r="O432" s="68"/>
      <c r="P432" s="68"/>
      <c r="Q432" s="68"/>
      <c r="R432" s="68"/>
      <c r="S432" s="68"/>
      <c r="U432" s="68"/>
      <c r="V432" s="72"/>
      <c r="W432" s="72"/>
      <c r="X432" s="72"/>
      <c r="Y432" s="68"/>
      <c r="Z432" s="68"/>
      <c r="AA432" s="72"/>
      <c r="AB432" s="68"/>
      <c r="AC432" s="68"/>
      <c r="AD432" s="72"/>
      <c r="AE432" s="72"/>
      <c r="AF432" s="72"/>
      <c r="AG432" s="72"/>
      <c r="AH432" s="72"/>
      <c r="AI432" s="72"/>
      <c r="AJ432" s="72"/>
      <c r="AK432" s="72"/>
      <c r="AL432" s="72"/>
      <c r="AM432" s="72"/>
      <c r="AN432" s="72"/>
      <c r="AO432" s="72"/>
      <c r="AP432" s="72"/>
      <c r="AQ432" s="72"/>
      <c r="AR432" s="72"/>
      <c r="AS432" s="72"/>
      <c r="AT432" s="72"/>
      <c r="AU432" s="72"/>
      <c r="AV432" s="72"/>
      <c r="AW432" s="72"/>
    </row>
    <row r="433" ht="14.25" customHeight="1">
      <c r="A433" s="65"/>
      <c r="B433" s="65"/>
      <c r="C433" s="66"/>
      <c r="D433" s="67"/>
      <c r="E433" s="68"/>
      <c r="F433" s="68"/>
      <c r="G433" s="68"/>
      <c r="H433" s="68"/>
      <c r="I433" s="68"/>
      <c r="J433" s="68"/>
      <c r="K433" s="68"/>
      <c r="L433" s="68"/>
      <c r="M433" s="68"/>
      <c r="O433" s="68"/>
      <c r="P433" s="68"/>
      <c r="Q433" s="68"/>
      <c r="R433" s="68"/>
      <c r="S433" s="68"/>
      <c r="U433" s="68"/>
      <c r="V433" s="72"/>
      <c r="W433" s="72"/>
      <c r="X433" s="72"/>
      <c r="Y433" s="68"/>
      <c r="Z433" s="68"/>
      <c r="AA433" s="72"/>
      <c r="AB433" s="68"/>
      <c r="AC433" s="68"/>
      <c r="AD433" s="72"/>
      <c r="AE433" s="72"/>
      <c r="AF433" s="72"/>
      <c r="AG433" s="72"/>
      <c r="AH433" s="72"/>
      <c r="AI433" s="72"/>
      <c r="AJ433" s="72"/>
      <c r="AK433" s="72"/>
      <c r="AL433" s="72"/>
      <c r="AM433" s="72"/>
      <c r="AN433" s="72"/>
      <c r="AO433" s="72"/>
      <c r="AP433" s="72"/>
      <c r="AQ433" s="72"/>
      <c r="AR433" s="72"/>
      <c r="AS433" s="72"/>
      <c r="AT433" s="72"/>
      <c r="AU433" s="72"/>
      <c r="AV433" s="72"/>
      <c r="AW433" s="72"/>
    </row>
    <row r="434" ht="14.25" customHeight="1">
      <c r="A434" s="65"/>
      <c r="B434" s="65"/>
      <c r="C434" s="66"/>
      <c r="D434" s="67"/>
      <c r="E434" s="68"/>
      <c r="F434" s="68"/>
      <c r="G434" s="68"/>
      <c r="H434" s="68"/>
      <c r="I434" s="68"/>
      <c r="J434" s="68"/>
      <c r="K434" s="68"/>
      <c r="L434" s="68"/>
      <c r="M434" s="68"/>
      <c r="O434" s="68"/>
      <c r="P434" s="68"/>
      <c r="Q434" s="68"/>
      <c r="R434" s="68"/>
      <c r="S434" s="68"/>
      <c r="U434" s="68"/>
      <c r="V434" s="72"/>
      <c r="W434" s="72"/>
      <c r="X434" s="72"/>
      <c r="Y434" s="68"/>
      <c r="Z434" s="68"/>
      <c r="AA434" s="72"/>
      <c r="AB434" s="68"/>
      <c r="AC434" s="68"/>
      <c r="AD434" s="72"/>
      <c r="AE434" s="72"/>
      <c r="AF434" s="72"/>
      <c r="AG434" s="72"/>
      <c r="AH434" s="72"/>
      <c r="AI434" s="72"/>
      <c r="AJ434" s="72"/>
      <c r="AK434" s="72"/>
      <c r="AL434" s="72"/>
      <c r="AM434" s="72"/>
      <c r="AN434" s="72"/>
      <c r="AO434" s="72"/>
      <c r="AP434" s="72"/>
      <c r="AQ434" s="72"/>
      <c r="AR434" s="72"/>
      <c r="AS434" s="72"/>
      <c r="AT434" s="72"/>
      <c r="AU434" s="72"/>
      <c r="AV434" s="72"/>
      <c r="AW434" s="72"/>
    </row>
    <row r="435" ht="14.25" customHeight="1">
      <c r="A435" s="65"/>
      <c r="B435" s="65"/>
      <c r="C435" s="66"/>
      <c r="D435" s="67"/>
      <c r="E435" s="68"/>
      <c r="F435" s="68"/>
      <c r="G435" s="68"/>
      <c r="H435" s="68"/>
      <c r="I435" s="68"/>
      <c r="J435" s="68"/>
      <c r="K435" s="68"/>
      <c r="L435" s="68"/>
      <c r="M435" s="68"/>
      <c r="O435" s="68"/>
      <c r="P435" s="68"/>
      <c r="Q435" s="68"/>
      <c r="R435" s="68"/>
      <c r="S435" s="68"/>
      <c r="U435" s="68"/>
      <c r="V435" s="72"/>
      <c r="W435" s="72"/>
      <c r="X435" s="72"/>
      <c r="Y435" s="68"/>
      <c r="Z435" s="68"/>
      <c r="AA435" s="72"/>
      <c r="AB435" s="68"/>
      <c r="AC435" s="68"/>
      <c r="AD435" s="72"/>
      <c r="AE435" s="72"/>
      <c r="AF435" s="72"/>
      <c r="AG435" s="72"/>
      <c r="AH435" s="72"/>
      <c r="AI435" s="72"/>
      <c r="AJ435" s="72"/>
      <c r="AK435" s="72"/>
      <c r="AL435" s="72"/>
      <c r="AM435" s="72"/>
      <c r="AN435" s="72"/>
      <c r="AO435" s="72"/>
      <c r="AP435" s="72"/>
      <c r="AQ435" s="72"/>
      <c r="AR435" s="72"/>
      <c r="AS435" s="72"/>
      <c r="AT435" s="72"/>
      <c r="AU435" s="72"/>
      <c r="AV435" s="72"/>
      <c r="AW435" s="72"/>
    </row>
    <row r="436" ht="14.25" customHeight="1">
      <c r="A436" s="65"/>
      <c r="B436" s="65"/>
      <c r="C436" s="66"/>
      <c r="D436" s="67"/>
      <c r="E436" s="68"/>
      <c r="F436" s="68"/>
      <c r="G436" s="68"/>
      <c r="H436" s="68"/>
      <c r="I436" s="68"/>
      <c r="J436" s="68"/>
      <c r="K436" s="68"/>
      <c r="L436" s="68"/>
      <c r="M436" s="68"/>
      <c r="O436" s="68"/>
      <c r="P436" s="68"/>
      <c r="Q436" s="68"/>
      <c r="R436" s="68"/>
      <c r="S436" s="68"/>
      <c r="U436" s="68"/>
      <c r="V436" s="72"/>
      <c r="W436" s="72"/>
      <c r="X436" s="72"/>
      <c r="Y436" s="68"/>
      <c r="Z436" s="68"/>
      <c r="AA436" s="72"/>
      <c r="AB436" s="68"/>
      <c r="AC436" s="68"/>
      <c r="AD436" s="72"/>
      <c r="AE436" s="72"/>
      <c r="AF436" s="72"/>
      <c r="AG436" s="72"/>
      <c r="AH436" s="72"/>
      <c r="AI436" s="72"/>
      <c r="AJ436" s="72"/>
      <c r="AK436" s="72"/>
      <c r="AL436" s="72"/>
      <c r="AM436" s="72"/>
      <c r="AN436" s="72"/>
      <c r="AO436" s="72"/>
      <c r="AP436" s="72"/>
      <c r="AQ436" s="72"/>
      <c r="AR436" s="72"/>
      <c r="AS436" s="72"/>
      <c r="AT436" s="72"/>
      <c r="AU436" s="72"/>
      <c r="AV436" s="72"/>
      <c r="AW436" s="72"/>
    </row>
    <row r="437" ht="14.25" customHeight="1">
      <c r="A437" s="65"/>
      <c r="B437" s="65"/>
      <c r="C437" s="66"/>
      <c r="D437" s="67"/>
      <c r="E437" s="68"/>
      <c r="F437" s="68"/>
      <c r="G437" s="68"/>
      <c r="H437" s="68"/>
      <c r="I437" s="68"/>
      <c r="J437" s="68"/>
      <c r="K437" s="68"/>
      <c r="L437" s="68"/>
      <c r="M437" s="68"/>
      <c r="O437" s="68"/>
      <c r="P437" s="68"/>
      <c r="Q437" s="68"/>
      <c r="R437" s="68"/>
      <c r="S437" s="68"/>
      <c r="U437" s="68"/>
      <c r="V437" s="72"/>
      <c r="W437" s="72"/>
      <c r="X437" s="72"/>
      <c r="Y437" s="68"/>
      <c r="Z437" s="68"/>
      <c r="AA437" s="72"/>
      <c r="AB437" s="68"/>
      <c r="AC437" s="68"/>
      <c r="AD437" s="72"/>
      <c r="AE437" s="72"/>
      <c r="AF437" s="72"/>
      <c r="AG437" s="72"/>
      <c r="AH437" s="72"/>
      <c r="AI437" s="72"/>
      <c r="AJ437" s="72"/>
      <c r="AK437" s="72"/>
      <c r="AL437" s="72"/>
      <c r="AM437" s="72"/>
      <c r="AN437" s="72"/>
      <c r="AO437" s="72"/>
      <c r="AP437" s="72"/>
      <c r="AQ437" s="72"/>
      <c r="AR437" s="72"/>
      <c r="AS437" s="72"/>
      <c r="AT437" s="72"/>
      <c r="AU437" s="72"/>
      <c r="AV437" s="72"/>
      <c r="AW437" s="72"/>
    </row>
    <row r="438" ht="14.25" customHeight="1">
      <c r="A438" s="65"/>
      <c r="B438" s="65"/>
      <c r="C438" s="66"/>
      <c r="D438" s="67"/>
      <c r="E438" s="68"/>
      <c r="F438" s="68"/>
      <c r="G438" s="68"/>
      <c r="H438" s="68"/>
      <c r="I438" s="68"/>
      <c r="J438" s="68"/>
      <c r="K438" s="68"/>
      <c r="L438" s="68"/>
      <c r="M438" s="68"/>
      <c r="O438" s="68"/>
      <c r="P438" s="68"/>
      <c r="Q438" s="68"/>
      <c r="R438" s="68"/>
      <c r="S438" s="68"/>
      <c r="U438" s="68"/>
      <c r="V438" s="72"/>
      <c r="W438" s="72"/>
      <c r="X438" s="72"/>
      <c r="Y438" s="68"/>
      <c r="Z438" s="68"/>
      <c r="AA438" s="72"/>
      <c r="AB438" s="68"/>
      <c r="AC438" s="68"/>
      <c r="AD438" s="72"/>
      <c r="AE438" s="72"/>
      <c r="AF438" s="72"/>
      <c r="AG438" s="72"/>
      <c r="AH438" s="72"/>
      <c r="AI438" s="72"/>
      <c r="AJ438" s="72"/>
      <c r="AK438" s="72"/>
      <c r="AL438" s="72"/>
      <c r="AM438" s="72"/>
      <c r="AN438" s="72"/>
      <c r="AO438" s="72"/>
      <c r="AP438" s="72"/>
      <c r="AQ438" s="72"/>
      <c r="AR438" s="72"/>
      <c r="AS438" s="72"/>
      <c r="AT438" s="72"/>
      <c r="AU438" s="72"/>
      <c r="AV438" s="72"/>
      <c r="AW438" s="72"/>
    </row>
    <row r="439" ht="14.25" customHeight="1">
      <c r="A439" s="65"/>
      <c r="B439" s="65"/>
      <c r="C439" s="66"/>
      <c r="D439" s="67"/>
      <c r="E439" s="68"/>
      <c r="F439" s="68"/>
      <c r="G439" s="68"/>
      <c r="H439" s="68"/>
      <c r="I439" s="68"/>
      <c r="J439" s="68"/>
      <c r="K439" s="68"/>
      <c r="L439" s="68"/>
      <c r="M439" s="68"/>
      <c r="O439" s="68"/>
      <c r="P439" s="68"/>
      <c r="Q439" s="68"/>
      <c r="R439" s="68"/>
      <c r="S439" s="68"/>
      <c r="U439" s="68"/>
      <c r="V439" s="72"/>
      <c r="W439" s="72"/>
      <c r="X439" s="72"/>
      <c r="Y439" s="68"/>
      <c r="Z439" s="68"/>
      <c r="AA439" s="72"/>
      <c r="AB439" s="68"/>
      <c r="AC439" s="68"/>
      <c r="AD439" s="72"/>
      <c r="AE439" s="72"/>
      <c r="AF439" s="72"/>
      <c r="AG439" s="72"/>
      <c r="AH439" s="72"/>
      <c r="AI439" s="72"/>
      <c r="AJ439" s="72"/>
      <c r="AK439" s="72"/>
      <c r="AL439" s="72"/>
      <c r="AM439" s="72"/>
      <c r="AN439" s="72"/>
      <c r="AO439" s="72"/>
      <c r="AP439" s="72"/>
      <c r="AQ439" s="72"/>
      <c r="AR439" s="72"/>
      <c r="AS439" s="72"/>
      <c r="AT439" s="72"/>
      <c r="AU439" s="72"/>
      <c r="AV439" s="72"/>
      <c r="AW439" s="72"/>
    </row>
    <row r="440" ht="14.25" customHeight="1">
      <c r="A440" s="65"/>
      <c r="B440" s="65"/>
      <c r="C440" s="66"/>
      <c r="D440" s="67"/>
      <c r="E440" s="68"/>
      <c r="F440" s="68"/>
      <c r="G440" s="68"/>
      <c r="H440" s="68"/>
      <c r="I440" s="68"/>
      <c r="J440" s="68"/>
      <c r="K440" s="68"/>
      <c r="L440" s="68"/>
      <c r="M440" s="68"/>
      <c r="O440" s="68"/>
      <c r="P440" s="68"/>
      <c r="Q440" s="68"/>
      <c r="R440" s="68"/>
      <c r="S440" s="68"/>
      <c r="U440" s="68"/>
      <c r="V440" s="72"/>
      <c r="W440" s="72"/>
      <c r="X440" s="72"/>
      <c r="Y440" s="68"/>
      <c r="Z440" s="68"/>
      <c r="AA440" s="72"/>
      <c r="AB440" s="68"/>
      <c r="AC440" s="68"/>
      <c r="AD440" s="72"/>
      <c r="AE440" s="72"/>
      <c r="AF440" s="72"/>
      <c r="AG440" s="72"/>
      <c r="AH440" s="72"/>
      <c r="AI440" s="72"/>
      <c r="AJ440" s="72"/>
      <c r="AK440" s="72"/>
      <c r="AL440" s="72"/>
      <c r="AM440" s="72"/>
      <c r="AN440" s="72"/>
      <c r="AO440" s="72"/>
      <c r="AP440" s="72"/>
      <c r="AQ440" s="72"/>
      <c r="AR440" s="72"/>
      <c r="AS440" s="72"/>
      <c r="AT440" s="72"/>
      <c r="AU440" s="72"/>
      <c r="AV440" s="72"/>
      <c r="AW440" s="72"/>
    </row>
    <row r="441" ht="14.25" customHeight="1">
      <c r="A441" s="65"/>
      <c r="B441" s="65"/>
      <c r="C441" s="66"/>
      <c r="D441" s="67"/>
      <c r="E441" s="68"/>
      <c r="F441" s="68"/>
      <c r="G441" s="68"/>
      <c r="H441" s="68"/>
      <c r="I441" s="68"/>
      <c r="J441" s="68"/>
      <c r="K441" s="68"/>
      <c r="L441" s="68"/>
      <c r="M441" s="68"/>
      <c r="O441" s="68"/>
      <c r="P441" s="68"/>
      <c r="Q441" s="68"/>
      <c r="R441" s="68"/>
      <c r="S441" s="68"/>
      <c r="U441" s="68"/>
      <c r="V441" s="72"/>
      <c r="W441" s="72"/>
      <c r="X441" s="72"/>
      <c r="Y441" s="68"/>
      <c r="Z441" s="68"/>
      <c r="AA441" s="72"/>
      <c r="AB441" s="68"/>
      <c r="AC441" s="68"/>
      <c r="AD441" s="72"/>
      <c r="AE441" s="72"/>
      <c r="AF441" s="72"/>
      <c r="AG441" s="72"/>
      <c r="AH441" s="72"/>
      <c r="AI441" s="72"/>
      <c r="AJ441" s="72"/>
      <c r="AK441" s="72"/>
      <c r="AL441" s="72"/>
      <c r="AM441" s="72"/>
      <c r="AN441" s="72"/>
      <c r="AO441" s="72"/>
      <c r="AP441" s="72"/>
      <c r="AQ441" s="72"/>
      <c r="AR441" s="72"/>
      <c r="AS441" s="72"/>
      <c r="AT441" s="72"/>
      <c r="AU441" s="72"/>
      <c r="AV441" s="72"/>
      <c r="AW441" s="72"/>
    </row>
    <row r="442" ht="14.25" customHeight="1">
      <c r="A442" s="65"/>
      <c r="B442" s="65"/>
      <c r="C442" s="66"/>
      <c r="D442" s="67"/>
      <c r="E442" s="68"/>
      <c r="F442" s="68"/>
      <c r="G442" s="68"/>
      <c r="H442" s="68"/>
      <c r="I442" s="68"/>
      <c r="J442" s="68"/>
      <c r="K442" s="68"/>
      <c r="L442" s="68"/>
      <c r="M442" s="68"/>
      <c r="O442" s="68"/>
      <c r="P442" s="68"/>
      <c r="Q442" s="68"/>
      <c r="R442" s="68"/>
      <c r="S442" s="68"/>
      <c r="U442" s="68"/>
      <c r="V442" s="72"/>
      <c r="W442" s="72"/>
      <c r="X442" s="72"/>
      <c r="Y442" s="68"/>
      <c r="Z442" s="68"/>
      <c r="AA442" s="72"/>
      <c r="AB442" s="68"/>
      <c r="AC442" s="68"/>
      <c r="AD442" s="72"/>
      <c r="AE442" s="72"/>
      <c r="AF442" s="72"/>
      <c r="AG442" s="72"/>
      <c r="AH442" s="72"/>
      <c r="AI442" s="72"/>
      <c r="AJ442" s="72"/>
      <c r="AK442" s="72"/>
      <c r="AL442" s="72"/>
      <c r="AM442" s="72"/>
      <c r="AN442" s="72"/>
      <c r="AO442" s="72"/>
      <c r="AP442" s="72"/>
      <c r="AQ442" s="72"/>
      <c r="AR442" s="72"/>
      <c r="AS442" s="72"/>
      <c r="AT442" s="72"/>
      <c r="AU442" s="72"/>
      <c r="AV442" s="72"/>
      <c r="AW442" s="72"/>
    </row>
    <row r="443" ht="14.25" customHeight="1">
      <c r="A443" s="65"/>
      <c r="B443" s="65"/>
      <c r="C443" s="66"/>
      <c r="D443" s="67"/>
      <c r="E443" s="68"/>
      <c r="F443" s="68"/>
      <c r="G443" s="68"/>
      <c r="H443" s="68"/>
      <c r="I443" s="68"/>
      <c r="J443" s="68"/>
      <c r="K443" s="68"/>
      <c r="L443" s="68"/>
      <c r="M443" s="68"/>
      <c r="O443" s="68"/>
      <c r="P443" s="68"/>
      <c r="Q443" s="68"/>
      <c r="R443" s="68"/>
      <c r="S443" s="68"/>
      <c r="U443" s="68"/>
      <c r="V443" s="72"/>
      <c r="W443" s="72"/>
      <c r="X443" s="72"/>
      <c r="Y443" s="68"/>
      <c r="Z443" s="68"/>
      <c r="AA443" s="72"/>
      <c r="AB443" s="68"/>
      <c r="AC443" s="68"/>
      <c r="AD443" s="72"/>
      <c r="AE443" s="72"/>
      <c r="AF443" s="72"/>
      <c r="AG443" s="72"/>
      <c r="AH443" s="72"/>
      <c r="AI443" s="72"/>
      <c r="AJ443" s="72"/>
      <c r="AK443" s="72"/>
      <c r="AL443" s="72"/>
      <c r="AM443" s="72"/>
      <c r="AN443" s="72"/>
      <c r="AO443" s="72"/>
      <c r="AP443" s="72"/>
      <c r="AQ443" s="72"/>
      <c r="AR443" s="72"/>
      <c r="AS443" s="72"/>
      <c r="AT443" s="72"/>
      <c r="AU443" s="72"/>
      <c r="AV443" s="72"/>
      <c r="AW443" s="72"/>
    </row>
    <row r="444" ht="14.25" customHeight="1">
      <c r="A444" s="65"/>
      <c r="B444" s="65"/>
      <c r="C444" s="66"/>
      <c r="D444" s="67"/>
      <c r="E444" s="68"/>
      <c r="F444" s="68"/>
      <c r="G444" s="68"/>
      <c r="H444" s="68"/>
      <c r="I444" s="68"/>
      <c r="J444" s="68"/>
      <c r="K444" s="68"/>
      <c r="L444" s="68"/>
      <c r="M444" s="68"/>
      <c r="O444" s="68"/>
      <c r="P444" s="68"/>
      <c r="Q444" s="68"/>
      <c r="R444" s="68"/>
      <c r="S444" s="68"/>
      <c r="U444" s="68"/>
      <c r="V444" s="72"/>
      <c r="W444" s="72"/>
      <c r="X444" s="72"/>
      <c r="Y444" s="68"/>
      <c r="Z444" s="68"/>
      <c r="AA444" s="72"/>
      <c r="AB444" s="68"/>
      <c r="AC444" s="68"/>
      <c r="AD444" s="72"/>
      <c r="AE444" s="72"/>
      <c r="AF444" s="72"/>
      <c r="AG444" s="72"/>
      <c r="AH444" s="72"/>
      <c r="AI444" s="72"/>
      <c r="AJ444" s="72"/>
      <c r="AK444" s="72"/>
      <c r="AL444" s="72"/>
      <c r="AM444" s="72"/>
      <c r="AN444" s="72"/>
      <c r="AO444" s="72"/>
      <c r="AP444" s="72"/>
      <c r="AQ444" s="72"/>
      <c r="AR444" s="72"/>
      <c r="AS444" s="72"/>
      <c r="AT444" s="72"/>
      <c r="AU444" s="72"/>
      <c r="AV444" s="72"/>
      <c r="AW444" s="72"/>
    </row>
    <row r="445" ht="14.25" customHeight="1">
      <c r="A445" s="65"/>
      <c r="B445" s="65"/>
      <c r="C445" s="66"/>
      <c r="D445" s="67"/>
      <c r="E445" s="68"/>
      <c r="F445" s="68"/>
      <c r="G445" s="68"/>
      <c r="H445" s="68"/>
      <c r="I445" s="68"/>
      <c r="J445" s="68"/>
      <c r="K445" s="68"/>
      <c r="L445" s="68"/>
      <c r="M445" s="68"/>
      <c r="O445" s="68"/>
      <c r="P445" s="68"/>
      <c r="Q445" s="68"/>
      <c r="R445" s="68"/>
      <c r="S445" s="68"/>
      <c r="U445" s="68"/>
      <c r="V445" s="72"/>
      <c r="W445" s="72"/>
      <c r="X445" s="72"/>
      <c r="Y445" s="68"/>
      <c r="Z445" s="68"/>
      <c r="AA445" s="72"/>
      <c r="AB445" s="68"/>
      <c r="AC445" s="68"/>
      <c r="AD445" s="72"/>
      <c r="AE445" s="72"/>
      <c r="AF445" s="72"/>
      <c r="AG445" s="72"/>
      <c r="AH445" s="72"/>
      <c r="AI445" s="72"/>
      <c r="AJ445" s="72"/>
      <c r="AK445" s="72"/>
      <c r="AL445" s="72"/>
      <c r="AM445" s="72"/>
      <c r="AN445" s="72"/>
      <c r="AO445" s="72"/>
      <c r="AP445" s="72"/>
      <c r="AQ445" s="72"/>
      <c r="AR445" s="72"/>
      <c r="AS445" s="72"/>
      <c r="AT445" s="72"/>
      <c r="AU445" s="72"/>
      <c r="AV445" s="72"/>
      <c r="AW445" s="72"/>
    </row>
    <row r="446" ht="14.25" customHeight="1">
      <c r="A446" s="65"/>
      <c r="B446" s="65"/>
      <c r="C446" s="66"/>
      <c r="D446" s="67"/>
      <c r="E446" s="68"/>
      <c r="F446" s="68"/>
      <c r="G446" s="68"/>
      <c r="H446" s="68"/>
      <c r="I446" s="68"/>
      <c r="J446" s="68"/>
      <c r="K446" s="68"/>
      <c r="L446" s="68"/>
      <c r="M446" s="68"/>
      <c r="O446" s="68"/>
      <c r="P446" s="68"/>
      <c r="Q446" s="68"/>
      <c r="R446" s="68"/>
      <c r="S446" s="68"/>
      <c r="U446" s="68"/>
      <c r="V446" s="72"/>
      <c r="W446" s="72"/>
      <c r="X446" s="72"/>
      <c r="Y446" s="68"/>
      <c r="Z446" s="68"/>
      <c r="AA446" s="72"/>
      <c r="AB446" s="68"/>
      <c r="AC446" s="68"/>
      <c r="AD446" s="72"/>
      <c r="AE446" s="72"/>
      <c r="AF446" s="72"/>
      <c r="AG446" s="72"/>
      <c r="AH446" s="72"/>
      <c r="AI446" s="72"/>
      <c r="AJ446" s="72"/>
      <c r="AK446" s="72"/>
      <c r="AL446" s="72"/>
      <c r="AM446" s="72"/>
      <c r="AN446" s="72"/>
      <c r="AO446" s="72"/>
      <c r="AP446" s="72"/>
      <c r="AQ446" s="72"/>
      <c r="AR446" s="72"/>
      <c r="AS446" s="72"/>
      <c r="AT446" s="72"/>
      <c r="AU446" s="72"/>
      <c r="AV446" s="72"/>
      <c r="AW446" s="72"/>
    </row>
    <row r="447" ht="14.25" customHeight="1">
      <c r="A447" s="65"/>
      <c r="B447" s="65"/>
      <c r="C447" s="66"/>
      <c r="D447" s="67"/>
      <c r="E447" s="68"/>
      <c r="F447" s="68"/>
      <c r="G447" s="68"/>
      <c r="H447" s="68"/>
      <c r="I447" s="68"/>
      <c r="J447" s="68"/>
      <c r="K447" s="68"/>
      <c r="L447" s="68"/>
      <c r="M447" s="68"/>
      <c r="O447" s="68"/>
      <c r="P447" s="68"/>
      <c r="Q447" s="68"/>
      <c r="R447" s="68"/>
      <c r="S447" s="68"/>
      <c r="U447" s="68"/>
      <c r="V447" s="72"/>
      <c r="W447" s="72"/>
      <c r="X447" s="72"/>
      <c r="Y447" s="68"/>
      <c r="Z447" s="68"/>
      <c r="AA447" s="72"/>
      <c r="AB447" s="68"/>
      <c r="AC447" s="68"/>
      <c r="AD447" s="72"/>
      <c r="AE447" s="72"/>
      <c r="AF447" s="72"/>
      <c r="AG447" s="72"/>
      <c r="AH447" s="72"/>
      <c r="AI447" s="72"/>
      <c r="AJ447" s="72"/>
      <c r="AK447" s="72"/>
      <c r="AL447" s="72"/>
      <c r="AM447" s="72"/>
      <c r="AN447" s="72"/>
      <c r="AO447" s="72"/>
      <c r="AP447" s="72"/>
      <c r="AQ447" s="72"/>
      <c r="AR447" s="72"/>
      <c r="AS447" s="72"/>
      <c r="AT447" s="72"/>
      <c r="AU447" s="72"/>
      <c r="AV447" s="72"/>
      <c r="AW447" s="72"/>
    </row>
    <row r="448" ht="14.25" customHeight="1">
      <c r="A448" s="65"/>
      <c r="B448" s="65"/>
      <c r="C448" s="66"/>
      <c r="D448" s="67"/>
      <c r="E448" s="68"/>
      <c r="F448" s="68"/>
      <c r="G448" s="68"/>
      <c r="H448" s="68"/>
      <c r="I448" s="68"/>
      <c r="J448" s="68"/>
      <c r="K448" s="68"/>
      <c r="L448" s="68"/>
      <c r="M448" s="68"/>
      <c r="O448" s="68"/>
      <c r="P448" s="68"/>
      <c r="Q448" s="68"/>
      <c r="R448" s="68"/>
      <c r="S448" s="68"/>
      <c r="U448" s="68"/>
      <c r="V448" s="72"/>
      <c r="W448" s="72"/>
      <c r="X448" s="72"/>
      <c r="Y448" s="68"/>
      <c r="Z448" s="68"/>
      <c r="AA448" s="72"/>
      <c r="AB448" s="68"/>
      <c r="AC448" s="68"/>
      <c r="AD448" s="72"/>
      <c r="AE448" s="72"/>
      <c r="AF448" s="72"/>
      <c r="AG448" s="72"/>
      <c r="AH448" s="72"/>
      <c r="AI448" s="72"/>
      <c r="AJ448" s="72"/>
      <c r="AK448" s="72"/>
      <c r="AL448" s="72"/>
      <c r="AM448" s="72"/>
      <c r="AN448" s="72"/>
      <c r="AO448" s="72"/>
      <c r="AP448" s="72"/>
      <c r="AQ448" s="72"/>
      <c r="AR448" s="72"/>
      <c r="AS448" s="72"/>
      <c r="AT448" s="72"/>
      <c r="AU448" s="72"/>
      <c r="AV448" s="72"/>
      <c r="AW448" s="72"/>
    </row>
    <row r="449" ht="14.25" customHeight="1">
      <c r="A449" s="65"/>
      <c r="B449" s="65"/>
      <c r="C449" s="66"/>
      <c r="D449" s="67"/>
      <c r="E449" s="68"/>
      <c r="F449" s="68"/>
      <c r="G449" s="68"/>
      <c r="H449" s="68"/>
      <c r="I449" s="68"/>
      <c r="J449" s="68"/>
      <c r="K449" s="68"/>
      <c r="L449" s="68"/>
      <c r="M449" s="68"/>
      <c r="O449" s="68"/>
      <c r="P449" s="68"/>
      <c r="Q449" s="68"/>
      <c r="R449" s="68"/>
      <c r="S449" s="68"/>
      <c r="U449" s="68"/>
      <c r="V449" s="72"/>
      <c r="W449" s="72"/>
      <c r="X449" s="72"/>
      <c r="Y449" s="68"/>
      <c r="Z449" s="68"/>
      <c r="AA449" s="72"/>
      <c r="AB449" s="68"/>
      <c r="AC449" s="68"/>
      <c r="AD449" s="72"/>
      <c r="AE449" s="72"/>
      <c r="AF449" s="72"/>
      <c r="AG449" s="72"/>
      <c r="AH449" s="72"/>
      <c r="AI449" s="72"/>
      <c r="AJ449" s="72"/>
      <c r="AK449" s="72"/>
      <c r="AL449" s="72"/>
      <c r="AM449" s="72"/>
      <c r="AN449" s="72"/>
      <c r="AO449" s="72"/>
      <c r="AP449" s="72"/>
      <c r="AQ449" s="72"/>
      <c r="AR449" s="72"/>
      <c r="AS449" s="72"/>
      <c r="AT449" s="72"/>
      <c r="AU449" s="72"/>
      <c r="AV449" s="72"/>
      <c r="AW449" s="72"/>
    </row>
    <row r="450" ht="14.25" customHeight="1">
      <c r="A450" s="65"/>
      <c r="B450" s="65"/>
      <c r="C450" s="66"/>
      <c r="D450" s="67"/>
      <c r="E450" s="68"/>
      <c r="F450" s="68"/>
      <c r="G450" s="68"/>
      <c r="H450" s="68"/>
      <c r="I450" s="68"/>
      <c r="J450" s="68"/>
      <c r="K450" s="68"/>
      <c r="L450" s="68"/>
      <c r="M450" s="68"/>
      <c r="O450" s="68"/>
      <c r="P450" s="68"/>
      <c r="Q450" s="68"/>
      <c r="R450" s="68"/>
      <c r="S450" s="68"/>
      <c r="U450" s="68"/>
      <c r="V450" s="72"/>
      <c r="W450" s="72"/>
      <c r="X450" s="72"/>
      <c r="Y450" s="68"/>
      <c r="Z450" s="68"/>
      <c r="AA450" s="72"/>
      <c r="AB450" s="68"/>
      <c r="AC450" s="68"/>
      <c r="AD450" s="72"/>
      <c r="AE450" s="72"/>
      <c r="AF450" s="72"/>
      <c r="AG450" s="72"/>
      <c r="AH450" s="72"/>
      <c r="AI450" s="72"/>
      <c r="AJ450" s="72"/>
      <c r="AK450" s="72"/>
      <c r="AL450" s="72"/>
      <c r="AM450" s="72"/>
      <c r="AN450" s="72"/>
      <c r="AO450" s="72"/>
      <c r="AP450" s="72"/>
      <c r="AQ450" s="72"/>
      <c r="AR450" s="72"/>
      <c r="AS450" s="72"/>
      <c r="AT450" s="72"/>
      <c r="AU450" s="72"/>
      <c r="AV450" s="72"/>
      <c r="AW450" s="72"/>
    </row>
    <row r="451" ht="14.25" customHeight="1">
      <c r="A451" s="65"/>
      <c r="B451" s="65"/>
      <c r="C451" s="66"/>
      <c r="D451" s="67"/>
      <c r="E451" s="68"/>
      <c r="F451" s="68"/>
      <c r="G451" s="68"/>
      <c r="H451" s="68"/>
      <c r="I451" s="68"/>
      <c r="J451" s="68"/>
      <c r="K451" s="68"/>
      <c r="L451" s="68"/>
      <c r="M451" s="68"/>
      <c r="O451" s="68"/>
      <c r="P451" s="68"/>
      <c r="Q451" s="68"/>
      <c r="R451" s="68"/>
      <c r="S451" s="68"/>
      <c r="U451" s="68"/>
      <c r="V451" s="72"/>
      <c r="W451" s="72"/>
      <c r="X451" s="72"/>
      <c r="Y451" s="68"/>
      <c r="Z451" s="68"/>
      <c r="AA451" s="72"/>
      <c r="AB451" s="68"/>
      <c r="AC451" s="68"/>
      <c r="AD451" s="72"/>
      <c r="AE451" s="72"/>
      <c r="AF451" s="72"/>
      <c r="AG451" s="72"/>
      <c r="AH451" s="72"/>
      <c r="AI451" s="72"/>
      <c r="AJ451" s="72"/>
      <c r="AK451" s="72"/>
      <c r="AL451" s="72"/>
      <c r="AM451" s="72"/>
      <c r="AN451" s="72"/>
      <c r="AO451" s="72"/>
      <c r="AP451" s="72"/>
      <c r="AQ451" s="72"/>
      <c r="AR451" s="72"/>
      <c r="AS451" s="72"/>
      <c r="AT451" s="72"/>
      <c r="AU451" s="72"/>
      <c r="AV451" s="72"/>
      <c r="AW451" s="72"/>
    </row>
    <row r="452" ht="14.25" customHeight="1">
      <c r="A452" s="65"/>
      <c r="B452" s="65"/>
      <c r="C452" s="66"/>
      <c r="D452" s="67"/>
      <c r="E452" s="68"/>
      <c r="F452" s="68"/>
      <c r="G452" s="68"/>
      <c r="H452" s="68"/>
      <c r="I452" s="68"/>
      <c r="J452" s="68"/>
      <c r="K452" s="68"/>
      <c r="L452" s="68"/>
      <c r="M452" s="68"/>
      <c r="O452" s="68"/>
      <c r="P452" s="68"/>
      <c r="Q452" s="68"/>
      <c r="R452" s="68"/>
      <c r="S452" s="68"/>
      <c r="U452" s="68"/>
      <c r="V452" s="72"/>
      <c r="W452" s="72"/>
      <c r="X452" s="72"/>
      <c r="Y452" s="68"/>
      <c r="Z452" s="68"/>
      <c r="AA452" s="72"/>
      <c r="AB452" s="68"/>
      <c r="AC452" s="68"/>
      <c r="AD452" s="72"/>
      <c r="AE452" s="72"/>
      <c r="AF452" s="72"/>
      <c r="AG452" s="72"/>
      <c r="AH452" s="72"/>
      <c r="AI452" s="72"/>
      <c r="AJ452" s="72"/>
      <c r="AK452" s="72"/>
      <c r="AL452" s="72"/>
      <c r="AM452" s="72"/>
      <c r="AN452" s="72"/>
      <c r="AO452" s="72"/>
      <c r="AP452" s="72"/>
      <c r="AQ452" s="72"/>
      <c r="AR452" s="72"/>
      <c r="AS452" s="72"/>
      <c r="AT452" s="72"/>
      <c r="AU452" s="72"/>
      <c r="AV452" s="72"/>
      <c r="AW452" s="72"/>
    </row>
    <row r="453" ht="14.25" customHeight="1">
      <c r="A453" s="65"/>
      <c r="B453" s="65"/>
      <c r="C453" s="66"/>
      <c r="D453" s="67"/>
      <c r="E453" s="68"/>
      <c r="F453" s="68"/>
      <c r="G453" s="68"/>
      <c r="H453" s="68"/>
      <c r="I453" s="68"/>
      <c r="J453" s="68"/>
      <c r="K453" s="68"/>
      <c r="L453" s="68"/>
      <c r="M453" s="68"/>
      <c r="O453" s="68"/>
      <c r="P453" s="68"/>
      <c r="Q453" s="68"/>
      <c r="R453" s="68"/>
      <c r="S453" s="68"/>
      <c r="U453" s="68"/>
      <c r="V453" s="72"/>
      <c r="W453" s="72"/>
      <c r="X453" s="72"/>
      <c r="Y453" s="68"/>
      <c r="Z453" s="68"/>
      <c r="AA453" s="72"/>
      <c r="AB453" s="68"/>
      <c r="AC453" s="68"/>
      <c r="AD453" s="72"/>
      <c r="AE453" s="72"/>
      <c r="AF453" s="72"/>
      <c r="AG453" s="72"/>
      <c r="AH453" s="72"/>
      <c r="AI453" s="72"/>
      <c r="AJ453" s="72"/>
      <c r="AK453" s="72"/>
      <c r="AL453" s="72"/>
      <c r="AM453" s="72"/>
      <c r="AN453" s="72"/>
      <c r="AO453" s="72"/>
      <c r="AP453" s="72"/>
      <c r="AQ453" s="72"/>
      <c r="AR453" s="72"/>
      <c r="AS453" s="72"/>
      <c r="AT453" s="72"/>
      <c r="AU453" s="72"/>
      <c r="AV453" s="72"/>
      <c r="AW453" s="72"/>
    </row>
    <row r="454" ht="14.25" customHeight="1">
      <c r="A454" s="65"/>
      <c r="B454" s="65"/>
      <c r="C454" s="66"/>
      <c r="D454" s="67"/>
      <c r="E454" s="68"/>
      <c r="F454" s="68"/>
      <c r="G454" s="68"/>
      <c r="H454" s="68"/>
      <c r="I454" s="68"/>
      <c r="J454" s="68"/>
      <c r="K454" s="68"/>
      <c r="L454" s="68"/>
      <c r="M454" s="68"/>
      <c r="O454" s="68"/>
      <c r="P454" s="68"/>
      <c r="Q454" s="68"/>
      <c r="R454" s="68"/>
      <c r="S454" s="68"/>
      <c r="U454" s="68"/>
      <c r="V454" s="72"/>
      <c r="W454" s="72"/>
      <c r="X454" s="72"/>
      <c r="Y454" s="68"/>
      <c r="Z454" s="68"/>
      <c r="AA454" s="72"/>
      <c r="AB454" s="68"/>
      <c r="AC454" s="68"/>
      <c r="AD454" s="72"/>
      <c r="AE454" s="72"/>
      <c r="AF454" s="72"/>
      <c r="AG454" s="72"/>
      <c r="AH454" s="72"/>
      <c r="AI454" s="72"/>
      <c r="AJ454" s="72"/>
      <c r="AK454" s="72"/>
      <c r="AL454" s="72"/>
      <c r="AM454" s="72"/>
      <c r="AN454" s="72"/>
      <c r="AO454" s="72"/>
      <c r="AP454" s="72"/>
      <c r="AQ454" s="72"/>
      <c r="AR454" s="72"/>
      <c r="AS454" s="72"/>
      <c r="AT454" s="72"/>
      <c r="AU454" s="72"/>
      <c r="AV454" s="72"/>
      <c r="AW454" s="72"/>
    </row>
    <row r="455" ht="14.25" customHeight="1">
      <c r="A455" s="65"/>
      <c r="B455" s="65"/>
      <c r="C455" s="66"/>
      <c r="D455" s="67"/>
      <c r="E455" s="68"/>
      <c r="F455" s="68"/>
      <c r="G455" s="68"/>
      <c r="H455" s="68"/>
      <c r="I455" s="68"/>
      <c r="J455" s="68"/>
      <c r="K455" s="68"/>
      <c r="L455" s="68"/>
      <c r="M455" s="68"/>
      <c r="O455" s="68"/>
      <c r="P455" s="68"/>
      <c r="Q455" s="68"/>
      <c r="R455" s="68"/>
      <c r="S455" s="68"/>
      <c r="U455" s="68"/>
      <c r="V455" s="72"/>
      <c r="W455" s="72"/>
      <c r="X455" s="72"/>
      <c r="Y455" s="68"/>
      <c r="Z455" s="68"/>
      <c r="AA455" s="72"/>
      <c r="AB455" s="68"/>
      <c r="AC455" s="68"/>
      <c r="AD455" s="72"/>
      <c r="AE455" s="72"/>
      <c r="AF455" s="72"/>
      <c r="AG455" s="72"/>
      <c r="AH455" s="72"/>
      <c r="AI455" s="72"/>
      <c r="AJ455" s="72"/>
      <c r="AK455" s="72"/>
      <c r="AL455" s="72"/>
      <c r="AM455" s="72"/>
      <c r="AN455" s="72"/>
      <c r="AO455" s="72"/>
      <c r="AP455" s="72"/>
      <c r="AQ455" s="72"/>
      <c r="AR455" s="72"/>
      <c r="AS455" s="72"/>
      <c r="AT455" s="72"/>
      <c r="AU455" s="72"/>
      <c r="AV455" s="72"/>
      <c r="AW455" s="72"/>
    </row>
    <row r="456" ht="14.25" customHeight="1">
      <c r="A456" s="65"/>
      <c r="B456" s="65"/>
      <c r="C456" s="66"/>
      <c r="D456" s="67"/>
      <c r="E456" s="68"/>
      <c r="F456" s="68"/>
      <c r="G456" s="68"/>
      <c r="H456" s="68"/>
      <c r="I456" s="68"/>
      <c r="J456" s="68"/>
      <c r="K456" s="68"/>
      <c r="L456" s="68"/>
      <c r="M456" s="68"/>
      <c r="O456" s="68"/>
      <c r="P456" s="68"/>
      <c r="Q456" s="68"/>
      <c r="R456" s="68"/>
      <c r="S456" s="68"/>
      <c r="U456" s="68"/>
      <c r="V456" s="72"/>
      <c r="W456" s="72"/>
      <c r="X456" s="72"/>
      <c r="Y456" s="68"/>
      <c r="Z456" s="68"/>
      <c r="AA456" s="72"/>
      <c r="AB456" s="68"/>
      <c r="AC456" s="68"/>
      <c r="AD456" s="72"/>
      <c r="AE456" s="72"/>
      <c r="AF456" s="72"/>
      <c r="AG456" s="72"/>
      <c r="AH456" s="72"/>
      <c r="AI456" s="72"/>
      <c r="AJ456" s="72"/>
      <c r="AK456" s="72"/>
      <c r="AL456" s="72"/>
      <c r="AM456" s="72"/>
      <c r="AN456" s="72"/>
      <c r="AO456" s="72"/>
      <c r="AP456" s="72"/>
      <c r="AQ456" s="72"/>
      <c r="AR456" s="72"/>
      <c r="AS456" s="72"/>
      <c r="AT456" s="72"/>
      <c r="AU456" s="72"/>
      <c r="AV456" s="72"/>
      <c r="AW456" s="72"/>
    </row>
    <row r="457" ht="14.25" customHeight="1">
      <c r="A457" s="65"/>
      <c r="B457" s="65"/>
      <c r="C457" s="66"/>
      <c r="D457" s="67"/>
      <c r="E457" s="68"/>
      <c r="F457" s="68"/>
      <c r="G457" s="68"/>
      <c r="H457" s="68"/>
      <c r="I457" s="68"/>
      <c r="J457" s="68"/>
      <c r="K457" s="68"/>
      <c r="L457" s="68"/>
      <c r="M457" s="68"/>
      <c r="O457" s="68"/>
      <c r="P457" s="68"/>
      <c r="Q457" s="68"/>
      <c r="R457" s="68"/>
      <c r="S457" s="68"/>
      <c r="U457" s="68"/>
      <c r="V457" s="72"/>
      <c r="W457" s="72"/>
      <c r="X457" s="72"/>
      <c r="Y457" s="68"/>
      <c r="Z457" s="68"/>
      <c r="AA457" s="72"/>
      <c r="AB457" s="68"/>
      <c r="AC457" s="68"/>
      <c r="AD457" s="72"/>
      <c r="AE457" s="72"/>
      <c r="AF457" s="72"/>
      <c r="AG457" s="72"/>
      <c r="AH457" s="72"/>
      <c r="AI457" s="72"/>
      <c r="AJ457" s="72"/>
      <c r="AK457" s="72"/>
      <c r="AL457" s="72"/>
      <c r="AM457" s="72"/>
      <c r="AN457" s="72"/>
      <c r="AO457" s="72"/>
      <c r="AP457" s="72"/>
      <c r="AQ457" s="72"/>
      <c r="AR457" s="72"/>
      <c r="AS457" s="72"/>
      <c r="AT457" s="72"/>
      <c r="AU457" s="72"/>
      <c r="AV457" s="72"/>
      <c r="AW457" s="72"/>
    </row>
    <row r="458" ht="14.25" customHeight="1">
      <c r="A458" s="65"/>
      <c r="B458" s="65"/>
      <c r="C458" s="66"/>
      <c r="D458" s="67"/>
      <c r="E458" s="68"/>
      <c r="F458" s="68"/>
      <c r="G458" s="68"/>
      <c r="H458" s="68"/>
      <c r="I458" s="68"/>
      <c r="J458" s="68"/>
      <c r="K458" s="68"/>
      <c r="L458" s="68"/>
      <c r="M458" s="68"/>
      <c r="O458" s="68"/>
      <c r="P458" s="68"/>
      <c r="Q458" s="68"/>
      <c r="R458" s="68"/>
      <c r="S458" s="68"/>
      <c r="U458" s="68"/>
      <c r="V458" s="72"/>
      <c r="W458" s="72"/>
      <c r="X458" s="72"/>
      <c r="Y458" s="68"/>
      <c r="Z458" s="68"/>
      <c r="AA458" s="72"/>
      <c r="AB458" s="68"/>
      <c r="AC458" s="68"/>
      <c r="AD458" s="72"/>
      <c r="AE458" s="72"/>
      <c r="AF458" s="72"/>
      <c r="AG458" s="72"/>
      <c r="AH458" s="72"/>
      <c r="AI458" s="72"/>
      <c r="AJ458" s="72"/>
      <c r="AK458" s="72"/>
      <c r="AL458" s="72"/>
      <c r="AM458" s="72"/>
      <c r="AN458" s="72"/>
      <c r="AO458" s="72"/>
      <c r="AP458" s="72"/>
      <c r="AQ458" s="72"/>
      <c r="AR458" s="72"/>
      <c r="AS458" s="72"/>
      <c r="AT458" s="72"/>
      <c r="AU458" s="72"/>
      <c r="AV458" s="72"/>
      <c r="AW458" s="72"/>
    </row>
    <row r="459" ht="14.25" customHeight="1">
      <c r="A459" s="65"/>
      <c r="B459" s="65"/>
      <c r="C459" s="66"/>
      <c r="D459" s="67"/>
      <c r="E459" s="68"/>
      <c r="F459" s="68"/>
      <c r="G459" s="68"/>
      <c r="H459" s="68"/>
      <c r="I459" s="68"/>
      <c r="J459" s="68"/>
      <c r="K459" s="68"/>
      <c r="L459" s="68"/>
      <c r="M459" s="68"/>
      <c r="O459" s="68"/>
      <c r="P459" s="68"/>
      <c r="Q459" s="68"/>
      <c r="R459" s="68"/>
      <c r="S459" s="68"/>
      <c r="U459" s="68"/>
      <c r="V459" s="72"/>
      <c r="W459" s="72"/>
      <c r="X459" s="72"/>
      <c r="Y459" s="68"/>
      <c r="Z459" s="68"/>
      <c r="AA459" s="72"/>
      <c r="AB459" s="68"/>
      <c r="AC459" s="68"/>
      <c r="AD459" s="72"/>
      <c r="AE459" s="72"/>
      <c r="AF459" s="72"/>
      <c r="AG459" s="72"/>
      <c r="AH459" s="72"/>
      <c r="AI459" s="72"/>
      <c r="AJ459" s="72"/>
      <c r="AK459" s="72"/>
      <c r="AL459" s="72"/>
      <c r="AM459" s="72"/>
      <c r="AN459" s="72"/>
      <c r="AO459" s="72"/>
      <c r="AP459" s="72"/>
      <c r="AQ459" s="72"/>
      <c r="AR459" s="72"/>
      <c r="AS459" s="72"/>
      <c r="AT459" s="72"/>
      <c r="AU459" s="72"/>
      <c r="AV459" s="72"/>
      <c r="AW459" s="72"/>
    </row>
    <row r="460" ht="14.25" customHeight="1">
      <c r="A460" s="65"/>
      <c r="B460" s="65"/>
      <c r="C460" s="66"/>
      <c r="D460" s="67"/>
      <c r="E460" s="68"/>
      <c r="F460" s="68"/>
      <c r="G460" s="68"/>
      <c r="H460" s="68"/>
      <c r="I460" s="68"/>
      <c r="J460" s="68"/>
      <c r="K460" s="68"/>
      <c r="L460" s="68"/>
      <c r="M460" s="68"/>
      <c r="O460" s="68"/>
      <c r="P460" s="68"/>
      <c r="Q460" s="68"/>
      <c r="R460" s="68"/>
      <c r="S460" s="68"/>
      <c r="U460" s="68"/>
      <c r="V460" s="72"/>
      <c r="W460" s="72"/>
      <c r="X460" s="72"/>
      <c r="Y460" s="68"/>
      <c r="Z460" s="68"/>
      <c r="AA460" s="72"/>
      <c r="AB460" s="68"/>
      <c r="AC460" s="68"/>
      <c r="AD460" s="72"/>
      <c r="AE460" s="72"/>
      <c r="AF460" s="72"/>
      <c r="AG460" s="72"/>
      <c r="AH460" s="72"/>
      <c r="AI460" s="72"/>
      <c r="AJ460" s="72"/>
      <c r="AK460" s="72"/>
      <c r="AL460" s="72"/>
      <c r="AM460" s="72"/>
      <c r="AN460" s="72"/>
      <c r="AO460" s="72"/>
      <c r="AP460" s="72"/>
      <c r="AQ460" s="72"/>
      <c r="AR460" s="72"/>
      <c r="AS460" s="72"/>
      <c r="AT460" s="72"/>
      <c r="AU460" s="72"/>
      <c r="AV460" s="72"/>
      <c r="AW460" s="72"/>
    </row>
    <row r="461" ht="14.25" customHeight="1">
      <c r="A461" s="65"/>
      <c r="B461" s="65"/>
      <c r="C461" s="66"/>
      <c r="D461" s="67"/>
      <c r="E461" s="68"/>
      <c r="F461" s="68"/>
      <c r="G461" s="68"/>
      <c r="H461" s="68"/>
      <c r="I461" s="68"/>
      <c r="J461" s="68"/>
      <c r="K461" s="68"/>
      <c r="L461" s="68"/>
      <c r="M461" s="68"/>
      <c r="O461" s="68"/>
      <c r="P461" s="68"/>
      <c r="Q461" s="68"/>
      <c r="R461" s="68"/>
      <c r="S461" s="68"/>
      <c r="U461" s="68"/>
      <c r="V461" s="72"/>
      <c r="W461" s="72"/>
      <c r="X461" s="72"/>
      <c r="Y461" s="68"/>
      <c r="Z461" s="68"/>
      <c r="AA461" s="72"/>
      <c r="AB461" s="68"/>
      <c r="AC461" s="68"/>
      <c r="AD461" s="72"/>
      <c r="AE461" s="72"/>
      <c r="AF461" s="72"/>
      <c r="AG461" s="72"/>
      <c r="AH461" s="72"/>
      <c r="AI461" s="72"/>
      <c r="AJ461" s="72"/>
      <c r="AK461" s="72"/>
      <c r="AL461" s="72"/>
      <c r="AM461" s="72"/>
      <c r="AN461" s="72"/>
      <c r="AO461" s="72"/>
      <c r="AP461" s="72"/>
      <c r="AQ461" s="72"/>
      <c r="AR461" s="72"/>
      <c r="AS461" s="72"/>
      <c r="AT461" s="72"/>
      <c r="AU461" s="72"/>
      <c r="AV461" s="72"/>
      <c r="AW461" s="72"/>
    </row>
    <row r="462" ht="14.25" customHeight="1">
      <c r="A462" s="65"/>
      <c r="B462" s="65"/>
      <c r="C462" s="66"/>
      <c r="D462" s="67"/>
      <c r="E462" s="68"/>
      <c r="F462" s="68"/>
      <c r="G462" s="68"/>
      <c r="H462" s="68"/>
      <c r="I462" s="68"/>
      <c r="J462" s="68"/>
      <c r="K462" s="68"/>
      <c r="L462" s="68"/>
      <c r="M462" s="68"/>
      <c r="O462" s="68"/>
      <c r="P462" s="68"/>
      <c r="Q462" s="68"/>
      <c r="R462" s="68"/>
      <c r="S462" s="68"/>
      <c r="U462" s="68"/>
      <c r="V462" s="72"/>
      <c r="W462" s="72"/>
      <c r="X462" s="72"/>
      <c r="Y462" s="68"/>
      <c r="Z462" s="68"/>
      <c r="AA462" s="72"/>
      <c r="AB462" s="68"/>
      <c r="AC462" s="68"/>
      <c r="AD462" s="72"/>
      <c r="AE462" s="72"/>
      <c r="AF462" s="72"/>
      <c r="AG462" s="72"/>
      <c r="AH462" s="72"/>
      <c r="AI462" s="72"/>
      <c r="AJ462" s="72"/>
      <c r="AK462" s="72"/>
      <c r="AL462" s="72"/>
      <c r="AM462" s="72"/>
      <c r="AN462" s="72"/>
      <c r="AO462" s="72"/>
      <c r="AP462" s="72"/>
      <c r="AQ462" s="72"/>
      <c r="AR462" s="72"/>
      <c r="AS462" s="72"/>
      <c r="AT462" s="72"/>
      <c r="AU462" s="72"/>
      <c r="AV462" s="72"/>
      <c r="AW462" s="72"/>
    </row>
    <row r="463" ht="14.25" customHeight="1">
      <c r="A463" s="65"/>
      <c r="B463" s="65"/>
      <c r="C463" s="66"/>
      <c r="D463" s="67"/>
      <c r="E463" s="68"/>
      <c r="F463" s="68"/>
      <c r="G463" s="68"/>
      <c r="H463" s="68"/>
      <c r="I463" s="68"/>
      <c r="J463" s="68"/>
      <c r="K463" s="68"/>
      <c r="L463" s="68"/>
      <c r="M463" s="68"/>
      <c r="O463" s="68"/>
      <c r="P463" s="68"/>
      <c r="Q463" s="68"/>
      <c r="R463" s="68"/>
      <c r="S463" s="68"/>
      <c r="U463" s="68"/>
      <c r="V463" s="72"/>
      <c r="W463" s="72"/>
      <c r="X463" s="72"/>
      <c r="Y463" s="68"/>
      <c r="Z463" s="68"/>
      <c r="AA463" s="72"/>
      <c r="AB463" s="68"/>
      <c r="AC463" s="68"/>
      <c r="AD463" s="72"/>
      <c r="AE463" s="72"/>
      <c r="AF463" s="72"/>
      <c r="AG463" s="72"/>
      <c r="AH463" s="72"/>
      <c r="AI463" s="72"/>
      <c r="AJ463" s="72"/>
      <c r="AK463" s="72"/>
      <c r="AL463" s="72"/>
      <c r="AM463" s="72"/>
      <c r="AN463" s="72"/>
      <c r="AO463" s="72"/>
      <c r="AP463" s="72"/>
      <c r="AQ463" s="72"/>
      <c r="AR463" s="72"/>
      <c r="AS463" s="72"/>
      <c r="AT463" s="72"/>
      <c r="AU463" s="72"/>
      <c r="AV463" s="72"/>
      <c r="AW463" s="72"/>
    </row>
    <row r="464" ht="14.25" customHeight="1">
      <c r="A464" s="65"/>
      <c r="B464" s="65"/>
      <c r="C464" s="66"/>
      <c r="D464" s="67"/>
      <c r="E464" s="68"/>
      <c r="F464" s="68"/>
      <c r="G464" s="68"/>
      <c r="H464" s="68"/>
      <c r="I464" s="68"/>
      <c r="J464" s="68"/>
      <c r="K464" s="68"/>
      <c r="L464" s="68"/>
      <c r="M464" s="68"/>
      <c r="O464" s="68"/>
      <c r="P464" s="68"/>
      <c r="Q464" s="68"/>
      <c r="R464" s="68"/>
      <c r="S464" s="68"/>
      <c r="U464" s="68"/>
      <c r="V464" s="72"/>
      <c r="W464" s="72"/>
      <c r="X464" s="72"/>
      <c r="Y464" s="68"/>
      <c r="Z464" s="68"/>
      <c r="AA464" s="72"/>
      <c r="AB464" s="68"/>
      <c r="AC464" s="68"/>
      <c r="AD464" s="72"/>
      <c r="AE464" s="72"/>
      <c r="AF464" s="72"/>
      <c r="AG464" s="72"/>
      <c r="AH464" s="72"/>
      <c r="AI464" s="72"/>
      <c r="AJ464" s="72"/>
      <c r="AK464" s="72"/>
      <c r="AL464" s="72"/>
      <c r="AM464" s="72"/>
      <c r="AN464" s="72"/>
      <c r="AO464" s="72"/>
      <c r="AP464" s="72"/>
      <c r="AQ464" s="72"/>
      <c r="AR464" s="72"/>
      <c r="AS464" s="72"/>
      <c r="AT464" s="72"/>
      <c r="AU464" s="72"/>
      <c r="AV464" s="72"/>
      <c r="AW464" s="72"/>
    </row>
    <row r="465" ht="14.25" customHeight="1">
      <c r="A465" s="65"/>
      <c r="B465" s="65"/>
      <c r="C465" s="66"/>
      <c r="D465" s="67"/>
      <c r="E465" s="68"/>
      <c r="F465" s="68"/>
      <c r="G465" s="68"/>
      <c r="H465" s="68"/>
      <c r="I465" s="68"/>
      <c r="J465" s="68"/>
      <c r="K465" s="68"/>
      <c r="L465" s="68"/>
      <c r="M465" s="68"/>
      <c r="O465" s="68"/>
      <c r="P465" s="68"/>
      <c r="Q465" s="68"/>
      <c r="R465" s="68"/>
      <c r="S465" s="68"/>
      <c r="U465" s="68"/>
      <c r="V465" s="72"/>
      <c r="W465" s="72"/>
      <c r="X465" s="72"/>
      <c r="Y465" s="68"/>
      <c r="Z465" s="68"/>
      <c r="AA465" s="72"/>
      <c r="AB465" s="68"/>
      <c r="AC465" s="68"/>
      <c r="AD465" s="72"/>
      <c r="AE465" s="72"/>
      <c r="AF465" s="72"/>
      <c r="AG465" s="72"/>
      <c r="AH465" s="72"/>
      <c r="AI465" s="72"/>
      <c r="AJ465" s="72"/>
      <c r="AK465" s="72"/>
      <c r="AL465" s="72"/>
      <c r="AM465" s="72"/>
      <c r="AN465" s="72"/>
      <c r="AO465" s="72"/>
      <c r="AP465" s="72"/>
      <c r="AQ465" s="72"/>
      <c r="AR465" s="72"/>
      <c r="AS465" s="72"/>
      <c r="AT465" s="72"/>
      <c r="AU465" s="72"/>
      <c r="AV465" s="72"/>
      <c r="AW465" s="72"/>
    </row>
    <row r="466" ht="14.25" customHeight="1">
      <c r="A466" s="65"/>
      <c r="B466" s="65"/>
      <c r="C466" s="66"/>
      <c r="D466" s="67"/>
      <c r="E466" s="68"/>
      <c r="F466" s="68"/>
      <c r="G466" s="68"/>
      <c r="H466" s="68"/>
      <c r="I466" s="68"/>
      <c r="J466" s="68"/>
      <c r="K466" s="68"/>
      <c r="L466" s="68"/>
      <c r="M466" s="68"/>
      <c r="O466" s="68"/>
      <c r="P466" s="68"/>
      <c r="Q466" s="68"/>
      <c r="R466" s="68"/>
      <c r="S466" s="68"/>
      <c r="U466" s="68"/>
      <c r="V466" s="72"/>
      <c r="W466" s="72"/>
      <c r="X466" s="72"/>
      <c r="Y466" s="68"/>
      <c r="Z466" s="68"/>
      <c r="AA466" s="72"/>
      <c r="AB466" s="68"/>
      <c r="AC466" s="68"/>
      <c r="AD466" s="72"/>
      <c r="AE466" s="72"/>
      <c r="AF466" s="72"/>
      <c r="AG466" s="72"/>
      <c r="AH466" s="72"/>
      <c r="AI466" s="72"/>
      <c r="AJ466" s="72"/>
      <c r="AK466" s="72"/>
      <c r="AL466" s="72"/>
      <c r="AM466" s="72"/>
      <c r="AN466" s="72"/>
      <c r="AO466" s="72"/>
      <c r="AP466" s="72"/>
      <c r="AQ466" s="72"/>
      <c r="AR466" s="72"/>
      <c r="AS466" s="72"/>
      <c r="AT466" s="72"/>
      <c r="AU466" s="72"/>
      <c r="AV466" s="72"/>
      <c r="AW466" s="72"/>
    </row>
    <row r="467" ht="14.25" customHeight="1">
      <c r="A467" s="65"/>
      <c r="B467" s="65"/>
      <c r="C467" s="66"/>
      <c r="D467" s="67"/>
      <c r="E467" s="68"/>
      <c r="F467" s="68"/>
      <c r="G467" s="68"/>
      <c r="H467" s="68"/>
      <c r="I467" s="68"/>
      <c r="J467" s="68"/>
      <c r="K467" s="68"/>
      <c r="L467" s="68"/>
      <c r="M467" s="68"/>
      <c r="O467" s="68"/>
      <c r="P467" s="68"/>
      <c r="Q467" s="68"/>
      <c r="R467" s="68"/>
      <c r="S467" s="68"/>
      <c r="U467" s="68"/>
      <c r="V467" s="72"/>
      <c r="W467" s="72"/>
      <c r="X467" s="72"/>
      <c r="Y467" s="68"/>
      <c r="Z467" s="68"/>
      <c r="AA467" s="72"/>
      <c r="AB467" s="68"/>
      <c r="AC467" s="68"/>
      <c r="AD467" s="72"/>
      <c r="AE467" s="72"/>
      <c r="AF467" s="72"/>
      <c r="AG467" s="72"/>
      <c r="AH467" s="72"/>
      <c r="AI467" s="72"/>
      <c r="AJ467" s="72"/>
      <c r="AK467" s="72"/>
      <c r="AL467" s="72"/>
      <c r="AM467" s="72"/>
      <c r="AN467" s="72"/>
      <c r="AO467" s="72"/>
      <c r="AP467" s="72"/>
      <c r="AQ467" s="72"/>
      <c r="AR467" s="72"/>
      <c r="AS467" s="72"/>
      <c r="AT467" s="72"/>
      <c r="AU467" s="72"/>
      <c r="AV467" s="72"/>
      <c r="AW467" s="72"/>
    </row>
    <row r="468" ht="14.25" customHeight="1">
      <c r="A468" s="65"/>
      <c r="B468" s="65"/>
      <c r="C468" s="66"/>
      <c r="D468" s="67"/>
      <c r="E468" s="68"/>
      <c r="F468" s="68"/>
      <c r="G468" s="68"/>
      <c r="H468" s="68"/>
      <c r="I468" s="68"/>
      <c r="J468" s="68"/>
      <c r="K468" s="68"/>
      <c r="L468" s="68"/>
      <c r="M468" s="68"/>
      <c r="O468" s="68"/>
      <c r="P468" s="68"/>
      <c r="Q468" s="68"/>
      <c r="R468" s="68"/>
      <c r="S468" s="68"/>
      <c r="U468" s="68"/>
      <c r="V468" s="72"/>
      <c r="W468" s="72"/>
      <c r="X468" s="72"/>
      <c r="Y468" s="68"/>
      <c r="Z468" s="68"/>
      <c r="AA468" s="72"/>
      <c r="AB468" s="68"/>
      <c r="AC468" s="68"/>
      <c r="AD468" s="72"/>
      <c r="AE468" s="72"/>
      <c r="AF468" s="72"/>
      <c r="AG468" s="72"/>
      <c r="AH468" s="72"/>
      <c r="AI468" s="72"/>
      <c r="AJ468" s="72"/>
      <c r="AK468" s="72"/>
      <c r="AL468" s="72"/>
      <c r="AM468" s="72"/>
      <c r="AN468" s="72"/>
      <c r="AO468" s="72"/>
      <c r="AP468" s="72"/>
      <c r="AQ468" s="72"/>
      <c r="AR468" s="72"/>
      <c r="AS468" s="72"/>
      <c r="AT468" s="72"/>
      <c r="AU468" s="72"/>
      <c r="AV468" s="72"/>
      <c r="AW468" s="72"/>
    </row>
    <row r="469" ht="14.25" customHeight="1">
      <c r="A469" s="65"/>
      <c r="B469" s="65"/>
      <c r="C469" s="66"/>
      <c r="D469" s="67"/>
      <c r="E469" s="68"/>
      <c r="F469" s="68"/>
      <c r="G469" s="68"/>
      <c r="H469" s="68"/>
      <c r="I469" s="68"/>
      <c r="J469" s="68"/>
      <c r="K469" s="68"/>
      <c r="L469" s="68"/>
      <c r="M469" s="68"/>
      <c r="O469" s="68"/>
      <c r="P469" s="68"/>
      <c r="Q469" s="68"/>
      <c r="R469" s="68"/>
      <c r="S469" s="68"/>
      <c r="U469" s="68"/>
      <c r="V469" s="72"/>
      <c r="W469" s="72"/>
      <c r="X469" s="72"/>
      <c r="Y469" s="68"/>
      <c r="Z469" s="68"/>
      <c r="AA469" s="72"/>
      <c r="AB469" s="68"/>
      <c r="AC469" s="68"/>
      <c r="AD469" s="72"/>
      <c r="AE469" s="72"/>
      <c r="AF469" s="72"/>
      <c r="AG469" s="72"/>
      <c r="AH469" s="72"/>
      <c r="AI469" s="72"/>
      <c r="AJ469" s="72"/>
      <c r="AK469" s="72"/>
      <c r="AL469" s="72"/>
      <c r="AM469" s="72"/>
      <c r="AN469" s="72"/>
      <c r="AO469" s="72"/>
      <c r="AP469" s="72"/>
      <c r="AQ469" s="72"/>
      <c r="AR469" s="72"/>
      <c r="AS469" s="72"/>
      <c r="AT469" s="72"/>
      <c r="AU469" s="72"/>
      <c r="AV469" s="72"/>
      <c r="AW469" s="72"/>
    </row>
    <row r="470" ht="14.25" customHeight="1">
      <c r="A470" s="65"/>
      <c r="B470" s="65"/>
      <c r="C470" s="66"/>
      <c r="D470" s="67"/>
      <c r="E470" s="68"/>
      <c r="F470" s="68"/>
      <c r="G470" s="68"/>
      <c r="H470" s="68"/>
      <c r="I470" s="68"/>
      <c r="J470" s="68"/>
      <c r="K470" s="68"/>
      <c r="L470" s="68"/>
      <c r="M470" s="68"/>
      <c r="O470" s="68"/>
      <c r="P470" s="68"/>
      <c r="Q470" s="68"/>
      <c r="R470" s="68"/>
      <c r="S470" s="68"/>
      <c r="U470" s="68"/>
      <c r="V470" s="72"/>
      <c r="W470" s="72"/>
      <c r="X470" s="72"/>
      <c r="Y470" s="68"/>
      <c r="Z470" s="68"/>
      <c r="AA470" s="72"/>
      <c r="AB470" s="68"/>
      <c r="AC470" s="68"/>
      <c r="AD470" s="72"/>
      <c r="AE470" s="72"/>
      <c r="AF470" s="72"/>
      <c r="AG470" s="72"/>
      <c r="AH470" s="72"/>
      <c r="AI470" s="72"/>
      <c r="AJ470" s="72"/>
      <c r="AK470" s="72"/>
      <c r="AL470" s="72"/>
      <c r="AM470" s="72"/>
      <c r="AN470" s="72"/>
      <c r="AO470" s="72"/>
      <c r="AP470" s="72"/>
      <c r="AQ470" s="72"/>
      <c r="AR470" s="72"/>
      <c r="AS470" s="72"/>
      <c r="AT470" s="72"/>
      <c r="AU470" s="72"/>
      <c r="AV470" s="72"/>
      <c r="AW470" s="72"/>
    </row>
    <row r="471" ht="14.25" customHeight="1">
      <c r="A471" s="65"/>
      <c r="B471" s="65"/>
      <c r="C471" s="66"/>
      <c r="D471" s="67"/>
      <c r="E471" s="68"/>
      <c r="F471" s="68"/>
      <c r="G471" s="68"/>
      <c r="H471" s="68"/>
      <c r="I471" s="68"/>
      <c r="J471" s="68"/>
      <c r="K471" s="68"/>
      <c r="L471" s="68"/>
      <c r="M471" s="68"/>
      <c r="O471" s="68"/>
      <c r="P471" s="68"/>
      <c r="Q471" s="68"/>
      <c r="R471" s="68"/>
      <c r="S471" s="68"/>
      <c r="U471" s="68"/>
      <c r="V471" s="72"/>
      <c r="W471" s="72"/>
      <c r="X471" s="72"/>
      <c r="Y471" s="68"/>
      <c r="Z471" s="68"/>
      <c r="AA471" s="72"/>
      <c r="AB471" s="68"/>
      <c r="AC471" s="68"/>
      <c r="AD471" s="72"/>
      <c r="AE471" s="72"/>
      <c r="AF471" s="72"/>
      <c r="AG471" s="72"/>
      <c r="AH471" s="72"/>
      <c r="AI471" s="72"/>
      <c r="AJ471" s="72"/>
      <c r="AK471" s="72"/>
      <c r="AL471" s="72"/>
      <c r="AM471" s="72"/>
      <c r="AN471" s="72"/>
      <c r="AO471" s="72"/>
      <c r="AP471" s="72"/>
      <c r="AQ471" s="72"/>
      <c r="AR471" s="72"/>
      <c r="AS471" s="72"/>
      <c r="AT471" s="72"/>
      <c r="AU471" s="72"/>
      <c r="AV471" s="72"/>
      <c r="AW471" s="72"/>
    </row>
    <row r="472" ht="14.25" customHeight="1">
      <c r="A472" s="65"/>
      <c r="B472" s="65"/>
      <c r="C472" s="66"/>
      <c r="D472" s="67"/>
      <c r="E472" s="68"/>
      <c r="F472" s="68"/>
      <c r="G472" s="68"/>
      <c r="H472" s="68"/>
      <c r="I472" s="68"/>
      <c r="J472" s="68"/>
      <c r="K472" s="68"/>
      <c r="L472" s="68"/>
      <c r="M472" s="68"/>
      <c r="O472" s="68"/>
      <c r="P472" s="68"/>
      <c r="Q472" s="68"/>
      <c r="R472" s="68"/>
      <c r="S472" s="68"/>
      <c r="U472" s="68"/>
      <c r="V472" s="72"/>
      <c r="W472" s="72"/>
      <c r="X472" s="72"/>
      <c r="Y472" s="68"/>
      <c r="Z472" s="68"/>
      <c r="AA472" s="72"/>
      <c r="AB472" s="68"/>
      <c r="AC472" s="68"/>
      <c r="AD472" s="72"/>
      <c r="AE472" s="72"/>
      <c r="AF472" s="72"/>
      <c r="AG472" s="72"/>
      <c r="AH472" s="72"/>
      <c r="AI472" s="72"/>
      <c r="AJ472" s="72"/>
      <c r="AK472" s="72"/>
      <c r="AL472" s="72"/>
      <c r="AM472" s="72"/>
      <c r="AN472" s="72"/>
      <c r="AO472" s="72"/>
      <c r="AP472" s="72"/>
      <c r="AQ472" s="72"/>
      <c r="AR472" s="72"/>
      <c r="AS472" s="72"/>
      <c r="AT472" s="72"/>
      <c r="AU472" s="72"/>
      <c r="AV472" s="72"/>
      <c r="AW472" s="72"/>
    </row>
    <row r="473" ht="14.25" customHeight="1">
      <c r="A473" s="65"/>
      <c r="B473" s="65"/>
      <c r="C473" s="66"/>
      <c r="D473" s="67"/>
      <c r="E473" s="68"/>
      <c r="F473" s="68"/>
      <c r="G473" s="68"/>
      <c r="H473" s="68"/>
      <c r="I473" s="68"/>
      <c r="J473" s="68"/>
      <c r="K473" s="68"/>
      <c r="L473" s="68"/>
      <c r="M473" s="68"/>
      <c r="O473" s="68"/>
      <c r="P473" s="68"/>
      <c r="Q473" s="68"/>
      <c r="R473" s="68"/>
      <c r="S473" s="68"/>
      <c r="U473" s="68"/>
      <c r="V473" s="72"/>
      <c r="W473" s="72"/>
      <c r="X473" s="72"/>
      <c r="Y473" s="68"/>
      <c r="Z473" s="68"/>
      <c r="AA473" s="72"/>
      <c r="AB473" s="68"/>
      <c r="AC473" s="68"/>
      <c r="AD473" s="72"/>
      <c r="AE473" s="72"/>
      <c r="AF473" s="72"/>
      <c r="AG473" s="72"/>
      <c r="AH473" s="72"/>
      <c r="AI473" s="72"/>
      <c r="AJ473" s="72"/>
      <c r="AK473" s="72"/>
      <c r="AL473" s="72"/>
      <c r="AM473" s="72"/>
      <c r="AN473" s="72"/>
      <c r="AO473" s="72"/>
      <c r="AP473" s="72"/>
      <c r="AQ473" s="72"/>
      <c r="AR473" s="72"/>
      <c r="AS473" s="72"/>
      <c r="AT473" s="72"/>
      <c r="AU473" s="72"/>
      <c r="AV473" s="72"/>
      <c r="AW473" s="72"/>
    </row>
    <row r="474" ht="14.25" customHeight="1">
      <c r="A474" s="65"/>
      <c r="B474" s="65"/>
      <c r="C474" s="66"/>
      <c r="D474" s="67"/>
      <c r="E474" s="68"/>
      <c r="F474" s="68"/>
      <c r="G474" s="68"/>
      <c r="H474" s="68"/>
      <c r="I474" s="68"/>
      <c r="J474" s="68"/>
      <c r="K474" s="68"/>
      <c r="L474" s="68"/>
      <c r="M474" s="68"/>
      <c r="O474" s="68"/>
      <c r="P474" s="68"/>
      <c r="Q474" s="68"/>
      <c r="R474" s="68"/>
      <c r="S474" s="68"/>
      <c r="U474" s="68"/>
      <c r="V474" s="72"/>
      <c r="W474" s="72"/>
      <c r="X474" s="72"/>
      <c r="Y474" s="68"/>
      <c r="Z474" s="68"/>
      <c r="AA474" s="72"/>
      <c r="AB474" s="68"/>
      <c r="AC474" s="68"/>
      <c r="AD474" s="72"/>
      <c r="AE474" s="72"/>
      <c r="AF474" s="72"/>
      <c r="AG474" s="72"/>
      <c r="AH474" s="72"/>
      <c r="AI474" s="72"/>
      <c r="AJ474" s="72"/>
      <c r="AK474" s="72"/>
      <c r="AL474" s="72"/>
      <c r="AM474" s="72"/>
      <c r="AN474" s="72"/>
      <c r="AO474" s="72"/>
      <c r="AP474" s="72"/>
      <c r="AQ474" s="72"/>
      <c r="AR474" s="72"/>
      <c r="AS474" s="72"/>
      <c r="AT474" s="72"/>
      <c r="AU474" s="72"/>
      <c r="AV474" s="72"/>
      <c r="AW474" s="72"/>
    </row>
    <row r="475" ht="14.25" customHeight="1">
      <c r="A475" s="65"/>
      <c r="B475" s="65"/>
      <c r="C475" s="66"/>
      <c r="D475" s="67"/>
      <c r="E475" s="68"/>
      <c r="F475" s="68"/>
      <c r="G475" s="68"/>
      <c r="H475" s="68"/>
      <c r="I475" s="68"/>
      <c r="J475" s="68"/>
      <c r="K475" s="68"/>
      <c r="L475" s="68"/>
      <c r="M475" s="68"/>
      <c r="O475" s="68"/>
      <c r="P475" s="68"/>
      <c r="Q475" s="68"/>
      <c r="R475" s="68"/>
      <c r="S475" s="68"/>
      <c r="U475" s="68"/>
      <c r="V475" s="72"/>
      <c r="W475" s="72"/>
      <c r="X475" s="72"/>
      <c r="Y475" s="68"/>
      <c r="Z475" s="68"/>
      <c r="AA475" s="72"/>
      <c r="AB475" s="68"/>
      <c r="AC475" s="68"/>
      <c r="AD475" s="72"/>
      <c r="AE475" s="72"/>
      <c r="AF475" s="72"/>
      <c r="AG475" s="72"/>
      <c r="AH475" s="72"/>
      <c r="AI475" s="72"/>
      <c r="AJ475" s="72"/>
      <c r="AK475" s="72"/>
      <c r="AL475" s="72"/>
      <c r="AM475" s="72"/>
      <c r="AN475" s="72"/>
      <c r="AO475" s="72"/>
      <c r="AP475" s="72"/>
      <c r="AQ475" s="72"/>
      <c r="AR475" s="72"/>
      <c r="AS475" s="72"/>
      <c r="AT475" s="72"/>
      <c r="AU475" s="72"/>
      <c r="AV475" s="72"/>
      <c r="AW475" s="72"/>
    </row>
    <row r="476" ht="14.25" customHeight="1">
      <c r="A476" s="65"/>
      <c r="B476" s="65"/>
      <c r="C476" s="66"/>
      <c r="D476" s="67"/>
      <c r="E476" s="68"/>
      <c r="F476" s="68"/>
      <c r="G476" s="68"/>
      <c r="H476" s="68"/>
      <c r="I476" s="68"/>
      <c r="J476" s="68"/>
      <c r="K476" s="68"/>
      <c r="L476" s="68"/>
      <c r="M476" s="68"/>
      <c r="O476" s="68"/>
      <c r="P476" s="68"/>
      <c r="Q476" s="68"/>
      <c r="R476" s="68"/>
      <c r="S476" s="68"/>
      <c r="U476" s="68"/>
      <c r="V476" s="72"/>
      <c r="W476" s="72"/>
      <c r="X476" s="72"/>
      <c r="Y476" s="68"/>
      <c r="Z476" s="68"/>
      <c r="AA476" s="72"/>
      <c r="AB476" s="68"/>
      <c r="AC476" s="68"/>
      <c r="AD476" s="72"/>
      <c r="AE476" s="72"/>
      <c r="AF476" s="72"/>
      <c r="AG476" s="72"/>
      <c r="AH476" s="72"/>
      <c r="AI476" s="72"/>
      <c r="AJ476" s="72"/>
      <c r="AK476" s="72"/>
      <c r="AL476" s="72"/>
      <c r="AM476" s="72"/>
      <c r="AN476" s="72"/>
      <c r="AO476" s="72"/>
      <c r="AP476" s="72"/>
      <c r="AQ476" s="72"/>
      <c r="AR476" s="72"/>
      <c r="AS476" s="72"/>
      <c r="AT476" s="72"/>
      <c r="AU476" s="72"/>
      <c r="AV476" s="72"/>
      <c r="AW476" s="72"/>
    </row>
    <row r="477" ht="14.25" customHeight="1">
      <c r="A477" s="65"/>
      <c r="B477" s="65"/>
      <c r="C477" s="66"/>
      <c r="D477" s="67"/>
      <c r="E477" s="68"/>
      <c r="F477" s="68"/>
      <c r="G477" s="68"/>
      <c r="H477" s="68"/>
      <c r="I477" s="68"/>
      <c r="J477" s="68"/>
      <c r="K477" s="68"/>
      <c r="L477" s="68"/>
      <c r="M477" s="68"/>
      <c r="O477" s="68"/>
      <c r="P477" s="68"/>
      <c r="Q477" s="68"/>
      <c r="R477" s="68"/>
      <c r="S477" s="68"/>
      <c r="U477" s="68"/>
      <c r="V477" s="72"/>
      <c r="W477" s="72"/>
      <c r="X477" s="72"/>
      <c r="Y477" s="68"/>
      <c r="Z477" s="68"/>
      <c r="AA477" s="72"/>
      <c r="AB477" s="68"/>
      <c r="AC477" s="68"/>
      <c r="AD477" s="72"/>
      <c r="AE477" s="72"/>
      <c r="AF477" s="72"/>
      <c r="AG477" s="72"/>
      <c r="AH477" s="72"/>
      <c r="AI477" s="72"/>
      <c r="AJ477" s="72"/>
      <c r="AK477" s="72"/>
      <c r="AL477" s="72"/>
      <c r="AM477" s="72"/>
      <c r="AN477" s="72"/>
      <c r="AO477" s="72"/>
      <c r="AP477" s="72"/>
      <c r="AQ477" s="72"/>
      <c r="AR477" s="72"/>
      <c r="AS477" s="72"/>
      <c r="AT477" s="72"/>
      <c r="AU477" s="72"/>
      <c r="AV477" s="72"/>
      <c r="AW477" s="72"/>
    </row>
    <row r="478" ht="14.25" customHeight="1">
      <c r="A478" s="65"/>
      <c r="B478" s="65"/>
      <c r="C478" s="66"/>
      <c r="D478" s="67"/>
      <c r="E478" s="68"/>
      <c r="F478" s="68"/>
      <c r="G478" s="68"/>
      <c r="H478" s="68"/>
      <c r="I478" s="68"/>
      <c r="J478" s="68"/>
      <c r="K478" s="68"/>
      <c r="L478" s="68"/>
      <c r="M478" s="68"/>
      <c r="O478" s="68"/>
      <c r="P478" s="68"/>
      <c r="Q478" s="68"/>
      <c r="R478" s="68"/>
      <c r="S478" s="68"/>
      <c r="U478" s="68"/>
      <c r="V478" s="72"/>
      <c r="W478" s="72"/>
      <c r="X478" s="72"/>
      <c r="Y478" s="68"/>
      <c r="Z478" s="68"/>
      <c r="AA478" s="72"/>
      <c r="AB478" s="68"/>
      <c r="AC478" s="68"/>
      <c r="AD478" s="72"/>
      <c r="AE478" s="72"/>
      <c r="AF478" s="72"/>
      <c r="AG478" s="72"/>
      <c r="AH478" s="72"/>
      <c r="AI478" s="72"/>
      <c r="AJ478" s="72"/>
      <c r="AK478" s="72"/>
      <c r="AL478" s="72"/>
      <c r="AM478" s="72"/>
      <c r="AN478" s="72"/>
      <c r="AO478" s="72"/>
      <c r="AP478" s="72"/>
      <c r="AQ478" s="72"/>
      <c r="AR478" s="72"/>
      <c r="AS478" s="72"/>
      <c r="AT478" s="72"/>
      <c r="AU478" s="72"/>
      <c r="AV478" s="72"/>
      <c r="AW478" s="72"/>
    </row>
    <row r="479" ht="14.25" customHeight="1">
      <c r="A479" s="65"/>
      <c r="B479" s="65"/>
      <c r="C479" s="66"/>
      <c r="D479" s="67"/>
      <c r="E479" s="68"/>
      <c r="F479" s="68"/>
      <c r="G479" s="68"/>
      <c r="H479" s="68"/>
      <c r="I479" s="68"/>
      <c r="J479" s="68"/>
      <c r="K479" s="68"/>
      <c r="L479" s="68"/>
      <c r="M479" s="68"/>
      <c r="O479" s="68"/>
      <c r="P479" s="68"/>
      <c r="Q479" s="68"/>
      <c r="R479" s="68"/>
      <c r="S479" s="68"/>
      <c r="U479" s="68"/>
      <c r="V479" s="72"/>
      <c r="W479" s="72"/>
      <c r="X479" s="72"/>
      <c r="Y479" s="68"/>
      <c r="Z479" s="68"/>
      <c r="AA479" s="72"/>
      <c r="AB479" s="68"/>
      <c r="AC479" s="68"/>
      <c r="AD479" s="72"/>
      <c r="AE479" s="72"/>
      <c r="AF479" s="72"/>
      <c r="AG479" s="72"/>
      <c r="AH479" s="72"/>
      <c r="AI479" s="72"/>
      <c r="AJ479" s="72"/>
      <c r="AK479" s="72"/>
      <c r="AL479" s="72"/>
      <c r="AM479" s="72"/>
      <c r="AN479" s="72"/>
      <c r="AO479" s="72"/>
      <c r="AP479" s="72"/>
      <c r="AQ479" s="72"/>
      <c r="AR479" s="72"/>
      <c r="AS479" s="72"/>
      <c r="AT479" s="72"/>
      <c r="AU479" s="72"/>
      <c r="AV479" s="72"/>
      <c r="AW479" s="72"/>
    </row>
    <row r="480" ht="14.25" customHeight="1">
      <c r="A480" s="65"/>
      <c r="B480" s="65"/>
      <c r="C480" s="66"/>
      <c r="D480" s="67"/>
      <c r="E480" s="68"/>
      <c r="F480" s="68"/>
      <c r="G480" s="68"/>
      <c r="H480" s="68"/>
      <c r="I480" s="68"/>
      <c r="J480" s="68"/>
      <c r="K480" s="68"/>
      <c r="L480" s="68"/>
      <c r="M480" s="68"/>
      <c r="O480" s="68"/>
      <c r="P480" s="68"/>
      <c r="Q480" s="68"/>
      <c r="R480" s="68"/>
      <c r="S480" s="68"/>
      <c r="U480" s="68"/>
      <c r="V480" s="72"/>
      <c r="W480" s="72"/>
      <c r="X480" s="72"/>
      <c r="Y480" s="68"/>
      <c r="Z480" s="68"/>
      <c r="AA480" s="72"/>
      <c r="AB480" s="68"/>
      <c r="AC480" s="68"/>
      <c r="AD480" s="72"/>
      <c r="AE480" s="72"/>
      <c r="AF480" s="72"/>
      <c r="AG480" s="72"/>
      <c r="AH480" s="72"/>
      <c r="AI480" s="72"/>
      <c r="AJ480" s="72"/>
      <c r="AK480" s="72"/>
      <c r="AL480" s="72"/>
      <c r="AM480" s="72"/>
      <c r="AN480" s="72"/>
      <c r="AO480" s="72"/>
      <c r="AP480" s="72"/>
      <c r="AQ480" s="72"/>
      <c r="AR480" s="72"/>
      <c r="AS480" s="72"/>
      <c r="AT480" s="72"/>
      <c r="AU480" s="72"/>
      <c r="AV480" s="72"/>
      <c r="AW480" s="72"/>
    </row>
    <row r="481" ht="14.25" customHeight="1">
      <c r="A481" s="65"/>
      <c r="B481" s="65"/>
      <c r="C481" s="66"/>
      <c r="D481" s="67"/>
      <c r="E481" s="68"/>
      <c r="F481" s="68"/>
      <c r="G481" s="68"/>
      <c r="H481" s="68"/>
      <c r="I481" s="68"/>
      <c r="J481" s="68"/>
      <c r="K481" s="68"/>
      <c r="L481" s="68"/>
      <c r="M481" s="68"/>
      <c r="O481" s="68"/>
      <c r="P481" s="68"/>
      <c r="Q481" s="68"/>
      <c r="R481" s="68"/>
      <c r="S481" s="68"/>
      <c r="U481" s="68"/>
      <c r="V481" s="72"/>
      <c r="W481" s="72"/>
      <c r="X481" s="72"/>
      <c r="Y481" s="68"/>
      <c r="Z481" s="68"/>
      <c r="AA481" s="72"/>
      <c r="AB481" s="68"/>
      <c r="AC481" s="68"/>
      <c r="AD481" s="72"/>
      <c r="AE481" s="72"/>
      <c r="AF481" s="72"/>
      <c r="AG481" s="72"/>
      <c r="AH481" s="72"/>
      <c r="AI481" s="72"/>
      <c r="AJ481" s="72"/>
      <c r="AK481" s="72"/>
      <c r="AL481" s="72"/>
      <c r="AM481" s="72"/>
      <c r="AN481" s="72"/>
      <c r="AO481" s="72"/>
      <c r="AP481" s="72"/>
      <c r="AQ481" s="72"/>
      <c r="AR481" s="72"/>
      <c r="AS481" s="72"/>
      <c r="AT481" s="72"/>
      <c r="AU481" s="72"/>
      <c r="AV481" s="72"/>
      <c r="AW481" s="72"/>
    </row>
    <row r="482" ht="14.25" customHeight="1">
      <c r="A482" s="65"/>
      <c r="B482" s="65"/>
      <c r="C482" s="66"/>
      <c r="D482" s="67"/>
      <c r="E482" s="68"/>
      <c r="F482" s="68"/>
      <c r="G482" s="68"/>
      <c r="H482" s="68"/>
      <c r="I482" s="68"/>
      <c r="J482" s="68"/>
      <c r="K482" s="68"/>
      <c r="L482" s="68"/>
      <c r="M482" s="68"/>
      <c r="O482" s="68"/>
      <c r="P482" s="68"/>
      <c r="Q482" s="68"/>
      <c r="R482" s="68"/>
      <c r="S482" s="68"/>
      <c r="U482" s="68"/>
      <c r="V482" s="72"/>
      <c r="W482" s="72"/>
      <c r="X482" s="72"/>
      <c r="Y482" s="68"/>
      <c r="Z482" s="68"/>
      <c r="AA482" s="72"/>
      <c r="AB482" s="68"/>
      <c r="AC482" s="68"/>
      <c r="AD482" s="72"/>
      <c r="AE482" s="72"/>
      <c r="AF482" s="72"/>
      <c r="AG482" s="72"/>
      <c r="AH482" s="72"/>
      <c r="AI482" s="72"/>
      <c r="AJ482" s="72"/>
      <c r="AK482" s="72"/>
      <c r="AL482" s="72"/>
      <c r="AM482" s="72"/>
      <c r="AN482" s="72"/>
      <c r="AO482" s="72"/>
      <c r="AP482" s="72"/>
      <c r="AQ482" s="72"/>
      <c r="AR482" s="72"/>
      <c r="AS482" s="72"/>
      <c r="AT482" s="72"/>
      <c r="AU482" s="72"/>
      <c r="AV482" s="72"/>
      <c r="AW482" s="72"/>
    </row>
    <row r="483" ht="14.25" customHeight="1">
      <c r="A483" s="65"/>
      <c r="B483" s="65"/>
      <c r="C483" s="66"/>
      <c r="D483" s="67"/>
      <c r="E483" s="68"/>
      <c r="F483" s="68"/>
      <c r="G483" s="68"/>
      <c r="H483" s="68"/>
      <c r="I483" s="68"/>
      <c r="J483" s="68"/>
      <c r="K483" s="68"/>
      <c r="L483" s="68"/>
      <c r="M483" s="68"/>
      <c r="O483" s="68"/>
      <c r="P483" s="68"/>
      <c r="Q483" s="68"/>
      <c r="R483" s="68"/>
      <c r="S483" s="68"/>
      <c r="U483" s="68"/>
      <c r="V483" s="72"/>
      <c r="W483" s="72"/>
      <c r="X483" s="72"/>
      <c r="Y483" s="68"/>
      <c r="Z483" s="68"/>
      <c r="AA483" s="72"/>
      <c r="AB483" s="68"/>
      <c r="AC483" s="68"/>
      <c r="AD483" s="72"/>
      <c r="AE483" s="72"/>
      <c r="AF483" s="72"/>
      <c r="AG483" s="72"/>
      <c r="AH483" s="72"/>
      <c r="AI483" s="72"/>
      <c r="AJ483" s="72"/>
      <c r="AK483" s="72"/>
      <c r="AL483" s="72"/>
      <c r="AM483" s="72"/>
      <c r="AN483" s="72"/>
      <c r="AO483" s="72"/>
      <c r="AP483" s="72"/>
      <c r="AQ483" s="72"/>
      <c r="AR483" s="72"/>
      <c r="AS483" s="72"/>
      <c r="AT483" s="72"/>
      <c r="AU483" s="72"/>
      <c r="AV483" s="72"/>
      <c r="AW483" s="72"/>
    </row>
    <row r="484" ht="14.25" customHeight="1">
      <c r="A484" s="65"/>
      <c r="B484" s="65"/>
      <c r="C484" s="66"/>
      <c r="D484" s="67"/>
      <c r="E484" s="68"/>
      <c r="F484" s="68"/>
      <c r="G484" s="68"/>
      <c r="H484" s="68"/>
      <c r="I484" s="68"/>
      <c r="J484" s="68"/>
      <c r="K484" s="68"/>
      <c r="L484" s="68"/>
      <c r="M484" s="68"/>
      <c r="O484" s="68"/>
      <c r="P484" s="68"/>
      <c r="Q484" s="68"/>
      <c r="R484" s="68"/>
      <c r="S484" s="68"/>
      <c r="U484" s="68"/>
      <c r="V484" s="72"/>
      <c r="W484" s="72"/>
      <c r="X484" s="72"/>
      <c r="Y484" s="68"/>
      <c r="Z484" s="68"/>
      <c r="AA484" s="72"/>
      <c r="AB484" s="68"/>
      <c r="AC484" s="68"/>
      <c r="AD484" s="72"/>
      <c r="AE484" s="72"/>
      <c r="AF484" s="72"/>
      <c r="AG484" s="72"/>
      <c r="AH484" s="72"/>
      <c r="AI484" s="72"/>
      <c r="AJ484" s="72"/>
      <c r="AK484" s="72"/>
      <c r="AL484" s="72"/>
      <c r="AM484" s="72"/>
      <c r="AN484" s="72"/>
      <c r="AO484" s="72"/>
      <c r="AP484" s="72"/>
      <c r="AQ484" s="72"/>
      <c r="AR484" s="72"/>
      <c r="AS484" s="72"/>
      <c r="AT484" s="72"/>
      <c r="AU484" s="72"/>
      <c r="AV484" s="72"/>
      <c r="AW484" s="72"/>
    </row>
    <row r="485" ht="14.25" customHeight="1">
      <c r="A485" s="65"/>
      <c r="B485" s="65"/>
      <c r="C485" s="66"/>
      <c r="D485" s="67"/>
      <c r="E485" s="68"/>
      <c r="F485" s="68"/>
      <c r="G485" s="68"/>
      <c r="H485" s="68"/>
      <c r="I485" s="68"/>
      <c r="J485" s="68"/>
      <c r="K485" s="68"/>
      <c r="L485" s="68"/>
      <c r="M485" s="68"/>
      <c r="O485" s="68"/>
      <c r="P485" s="68"/>
      <c r="Q485" s="68"/>
      <c r="R485" s="68"/>
      <c r="S485" s="68"/>
      <c r="U485" s="68"/>
      <c r="V485" s="72"/>
      <c r="W485" s="72"/>
      <c r="X485" s="72"/>
      <c r="Y485" s="68"/>
      <c r="Z485" s="68"/>
      <c r="AA485" s="72"/>
      <c r="AB485" s="68"/>
      <c r="AC485" s="68"/>
      <c r="AD485" s="72"/>
      <c r="AE485" s="72"/>
      <c r="AF485" s="72"/>
      <c r="AG485" s="72"/>
      <c r="AH485" s="72"/>
      <c r="AI485" s="72"/>
      <c r="AJ485" s="72"/>
      <c r="AK485" s="72"/>
      <c r="AL485" s="72"/>
      <c r="AM485" s="72"/>
      <c r="AN485" s="72"/>
      <c r="AO485" s="72"/>
      <c r="AP485" s="72"/>
      <c r="AQ485" s="72"/>
      <c r="AR485" s="72"/>
      <c r="AS485" s="72"/>
      <c r="AT485" s="72"/>
      <c r="AU485" s="72"/>
      <c r="AV485" s="72"/>
      <c r="AW485" s="72"/>
    </row>
    <row r="486" ht="14.25" customHeight="1">
      <c r="A486" s="65"/>
      <c r="B486" s="65"/>
      <c r="C486" s="66"/>
      <c r="D486" s="67"/>
      <c r="E486" s="68"/>
      <c r="F486" s="68"/>
      <c r="G486" s="68"/>
      <c r="H486" s="68"/>
      <c r="I486" s="68"/>
      <c r="J486" s="68"/>
      <c r="K486" s="68"/>
      <c r="L486" s="68"/>
      <c r="M486" s="68"/>
      <c r="O486" s="68"/>
      <c r="P486" s="68"/>
      <c r="Q486" s="68"/>
      <c r="R486" s="68"/>
      <c r="S486" s="68"/>
      <c r="U486" s="68"/>
      <c r="V486" s="72"/>
      <c r="W486" s="72"/>
      <c r="X486" s="72"/>
      <c r="Y486" s="68"/>
      <c r="Z486" s="68"/>
      <c r="AA486" s="72"/>
      <c r="AB486" s="68"/>
      <c r="AC486" s="68"/>
      <c r="AD486" s="72"/>
      <c r="AE486" s="72"/>
      <c r="AF486" s="72"/>
      <c r="AG486" s="72"/>
      <c r="AH486" s="72"/>
      <c r="AI486" s="72"/>
      <c r="AJ486" s="72"/>
      <c r="AK486" s="72"/>
      <c r="AL486" s="72"/>
      <c r="AM486" s="72"/>
      <c r="AN486" s="72"/>
      <c r="AO486" s="72"/>
      <c r="AP486" s="72"/>
      <c r="AQ486" s="72"/>
      <c r="AR486" s="72"/>
      <c r="AS486" s="72"/>
      <c r="AT486" s="72"/>
      <c r="AU486" s="72"/>
      <c r="AV486" s="72"/>
      <c r="AW486" s="72"/>
    </row>
    <row r="487" ht="14.25" customHeight="1">
      <c r="A487" s="65"/>
      <c r="B487" s="65"/>
      <c r="C487" s="66"/>
      <c r="D487" s="67"/>
      <c r="E487" s="68"/>
      <c r="F487" s="68"/>
      <c r="G487" s="68"/>
      <c r="H487" s="68"/>
      <c r="I487" s="68"/>
      <c r="J487" s="68"/>
      <c r="K487" s="68"/>
      <c r="L487" s="68"/>
      <c r="M487" s="68"/>
      <c r="O487" s="68"/>
      <c r="P487" s="68"/>
      <c r="Q487" s="68"/>
      <c r="R487" s="68"/>
      <c r="S487" s="68"/>
      <c r="U487" s="68"/>
      <c r="V487" s="72"/>
      <c r="W487" s="72"/>
      <c r="X487" s="72"/>
      <c r="Y487" s="68"/>
      <c r="Z487" s="68"/>
      <c r="AA487" s="72"/>
      <c r="AB487" s="68"/>
      <c r="AC487" s="68"/>
      <c r="AD487" s="72"/>
      <c r="AE487" s="72"/>
      <c r="AF487" s="72"/>
      <c r="AG487" s="72"/>
      <c r="AH487" s="72"/>
      <c r="AI487" s="72"/>
      <c r="AJ487" s="72"/>
      <c r="AK487" s="72"/>
      <c r="AL487" s="72"/>
      <c r="AM487" s="72"/>
      <c r="AN487" s="72"/>
      <c r="AO487" s="72"/>
      <c r="AP487" s="72"/>
      <c r="AQ487" s="72"/>
      <c r="AR487" s="72"/>
      <c r="AS487" s="72"/>
      <c r="AT487" s="72"/>
      <c r="AU487" s="72"/>
      <c r="AV487" s="72"/>
      <c r="AW487" s="72"/>
    </row>
    <row r="488" ht="14.25" customHeight="1">
      <c r="A488" s="65"/>
      <c r="B488" s="65"/>
      <c r="C488" s="66"/>
      <c r="D488" s="67"/>
      <c r="E488" s="68"/>
      <c r="F488" s="68"/>
      <c r="G488" s="68"/>
      <c r="H488" s="68"/>
      <c r="I488" s="68"/>
      <c r="J488" s="68"/>
      <c r="K488" s="68"/>
      <c r="L488" s="68"/>
      <c r="M488" s="68"/>
      <c r="O488" s="68"/>
      <c r="P488" s="68"/>
      <c r="Q488" s="68"/>
      <c r="R488" s="68"/>
      <c r="S488" s="68"/>
      <c r="U488" s="68"/>
      <c r="V488" s="72"/>
      <c r="W488" s="72"/>
      <c r="X488" s="72"/>
      <c r="Y488" s="68"/>
      <c r="Z488" s="68"/>
      <c r="AA488" s="72"/>
      <c r="AB488" s="68"/>
      <c r="AC488" s="68"/>
      <c r="AD488" s="72"/>
      <c r="AE488" s="72"/>
      <c r="AF488" s="72"/>
      <c r="AG488" s="72"/>
      <c r="AH488" s="72"/>
      <c r="AI488" s="72"/>
      <c r="AJ488" s="72"/>
      <c r="AK488" s="72"/>
      <c r="AL488" s="72"/>
      <c r="AM488" s="72"/>
      <c r="AN488" s="72"/>
      <c r="AO488" s="72"/>
      <c r="AP488" s="72"/>
      <c r="AQ488" s="72"/>
      <c r="AR488" s="72"/>
      <c r="AS488" s="72"/>
      <c r="AT488" s="72"/>
      <c r="AU488" s="72"/>
      <c r="AV488" s="72"/>
      <c r="AW488" s="72"/>
    </row>
    <row r="489" ht="14.25" customHeight="1">
      <c r="A489" s="65"/>
      <c r="B489" s="65"/>
      <c r="C489" s="66"/>
      <c r="D489" s="67"/>
      <c r="E489" s="68"/>
      <c r="F489" s="68"/>
      <c r="G489" s="68"/>
      <c r="H489" s="68"/>
      <c r="I489" s="68"/>
      <c r="J489" s="68"/>
      <c r="K489" s="68"/>
      <c r="L489" s="68"/>
      <c r="M489" s="68"/>
      <c r="O489" s="68"/>
      <c r="P489" s="68"/>
      <c r="Q489" s="68"/>
      <c r="R489" s="68"/>
      <c r="S489" s="68"/>
      <c r="U489" s="68"/>
      <c r="V489" s="72"/>
      <c r="W489" s="72"/>
      <c r="X489" s="72"/>
      <c r="Y489" s="68"/>
      <c r="Z489" s="68"/>
      <c r="AA489" s="72"/>
      <c r="AB489" s="68"/>
      <c r="AC489" s="68"/>
      <c r="AD489" s="72"/>
      <c r="AE489" s="72"/>
      <c r="AF489" s="72"/>
      <c r="AG489" s="72"/>
      <c r="AH489" s="72"/>
      <c r="AI489" s="72"/>
      <c r="AJ489" s="72"/>
      <c r="AK489" s="72"/>
      <c r="AL489" s="72"/>
      <c r="AM489" s="72"/>
      <c r="AN489" s="72"/>
      <c r="AO489" s="72"/>
      <c r="AP489" s="72"/>
      <c r="AQ489" s="72"/>
      <c r="AR489" s="72"/>
      <c r="AS489" s="72"/>
      <c r="AT489" s="72"/>
      <c r="AU489" s="72"/>
      <c r="AV489" s="72"/>
      <c r="AW489" s="72"/>
    </row>
    <row r="490" ht="14.25" customHeight="1">
      <c r="A490" s="65"/>
      <c r="B490" s="65"/>
      <c r="C490" s="66"/>
      <c r="D490" s="67"/>
      <c r="E490" s="68"/>
      <c r="F490" s="68"/>
      <c r="G490" s="68"/>
      <c r="H490" s="68"/>
      <c r="I490" s="68"/>
      <c r="J490" s="68"/>
      <c r="K490" s="68"/>
      <c r="L490" s="68"/>
      <c r="M490" s="68"/>
      <c r="O490" s="68"/>
      <c r="P490" s="68"/>
      <c r="Q490" s="68"/>
      <c r="R490" s="68"/>
      <c r="S490" s="68"/>
      <c r="U490" s="68"/>
      <c r="V490" s="72"/>
      <c r="W490" s="72"/>
      <c r="X490" s="72"/>
      <c r="Y490" s="68"/>
      <c r="Z490" s="68"/>
      <c r="AA490" s="72"/>
      <c r="AB490" s="68"/>
      <c r="AC490" s="68"/>
      <c r="AD490" s="72"/>
      <c r="AE490" s="72"/>
      <c r="AF490" s="72"/>
      <c r="AG490" s="72"/>
      <c r="AH490" s="72"/>
      <c r="AI490" s="72"/>
      <c r="AJ490" s="72"/>
      <c r="AK490" s="72"/>
      <c r="AL490" s="72"/>
      <c r="AM490" s="72"/>
      <c r="AN490" s="72"/>
      <c r="AO490" s="72"/>
      <c r="AP490" s="72"/>
      <c r="AQ490" s="72"/>
      <c r="AR490" s="72"/>
      <c r="AS490" s="72"/>
      <c r="AT490" s="72"/>
      <c r="AU490" s="72"/>
      <c r="AV490" s="72"/>
      <c r="AW490" s="72"/>
    </row>
    <row r="491" ht="14.25" customHeight="1">
      <c r="A491" s="65"/>
      <c r="B491" s="65"/>
      <c r="C491" s="66"/>
      <c r="D491" s="67"/>
      <c r="E491" s="68"/>
      <c r="F491" s="68"/>
      <c r="G491" s="68"/>
      <c r="H491" s="68"/>
      <c r="I491" s="68"/>
      <c r="J491" s="68"/>
      <c r="K491" s="68"/>
      <c r="L491" s="68"/>
      <c r="M491" s="68"/>
      <c r="O491" s="68"/>
      <c r="P491" s="68"/>
      <c r="Q491" s="68"/>
      <c r="R491" s="68"/>
      <c r="S491" s="68"/>
      <c r="U491" s="68"/>
      <c r="V491" s="72"/>
      <c r="W491" s="72"/>
      <c r="X491" s="72"/>
      <c r="Y491" s="68"/>
      <c r="Z491" s="68"/>
      <c r="AA491" s="72"/>
      <c r="AB491" s="68"/>
      <c r="AC491" s="68"/>
      <c r="AD491" s="72"/>
      <c r="AE491" s="72"/>
      <c r="AF491" s="72"/>
      <c r="AG491" s="72"/>
      <c r="AH491" s="72"/>
      <c r="AI491" s="72"/>
      <c r="AJ491" s="72"/>
      <c r="AK491" s="72"/>
      <c r="AL491" s="72"/>
      <c r="AM491" s="72"/>
      <c r="AN491" s="72"/>
      <c r="AO491" s="72"/>
      <c r="AP491" s="72"/>
      <c r="AQ491" s="72"/>
      <c r="AR491" s="72"/>
      <c r="AS491" s="72"/>
      <c r="AT491" s="72"/>
      <c r="AU491" s="72"/>
      <c r="AV491" s="72"/>
      <c r="AW491" s="72"/>
    </row>
    <row r="492" ht="14.25" customHeight="1">
      <c r="A492" s="65"/>
      <c r="B492" s="65"/>
      <c r="C492" s="66"/>
      <c r="D492" s="67"/>
      <c r="E492" s="68"/>
      <c r="F492" s="68"/>
      <c r="G492" s="68"/>
      <c r="H492" s="68"/>
      <c r="I492" s="68"/>
      <c r="J492" s="68"/>
      <c r="K492" s="68"/>
      <c r="L492" s="68"/>
      <c r="M492" s="68"/>
      <c r="O492" s="68"/>
      <c r="P492" s="68"/>
      <c r="Q492" s="68"/>
      <c r="R492" s="68"/>
      <c r="S492" s="68"/>
      <c r="U492" s="68"/>
      <c r="V492" s="72"/>
      <c r="W492" s="72"/>
      <c r="X492" s="72"/>
      <c r="Y492" s="68"/>
      <c r="Z492" s="68"/>
      <c r="AA492" s="72"/>
      <c r="AB492" s="68"/>
      <c r="AC492" s="68"/>
      <c r="AD492" s="72"/>
      <c r="AE492" s="72"/>
      <c r="AF492" s="72"/>
      <c r="AG492" s="72"/>
      <c r="AH492" s="72"/>
      <c r="AI492" s="72"/>
      <c r="AJ492" s="72"/>
      <c r="AK492" s="72"/>
      <c r="AL492" s="72"/>
      <c r="AM492" s="72"/>
      <c r="AN492" s="72"/>
      <c r="AO492" s="72"/>
      <c r="AP492" s="72"/>
      <c r="AQ492" s="72"/>
      <c r="AR492" s="72"/>
      <c r="AS492" s="72"/>
      <c r="AT492" s="72"/>
      <c r="AU492" s="72"/>
      <c r="AV492" s="72"/>
      <c r="AW492" s="72"/>
    </row>
    <row r="493" ht="14.25" customHeight="1">
      <c r="A493" s="65"/>
      <c r="B493" s="65"/>
      <c r="C493" s="66"/>
      <c r="D493" s="67"/>
      <c r="E493" s="68"/>
      <c r="F493" s="68"/>
      <c r="G493" s="68"/>
      <c r="H493" s="68"/>
      <c r="I493" s="68"/>
      <c r="J493" s="68"/>
      <c r="K493" s="68"/>
      <c r="L493" s="68"/>
      <c r="M493" s="68"/>
      <c r="O493" s="68"/>
      <c r="P493" s="68"/>
      <c r="Q493" s="68"/>
      <c r="R493" s="68"/>
      <c r="S493" s="68"/>
      <c r="U493" s="68"/>
      <c r="V493" s="72"/>
      <c r="W493" s="72"/>
      <c r="X493" s="72"/>
      <c r="Y493" s="68"/>
      <c r="Z493" s="68"/>
      <c r="AA493" s="72"/>
      <c r="AB493" s="68"/>
      <c r="AC493" s="68"/>
      <c r="AD493" s="72"/>
      <c r="AE493" s="72"/>
      <c r="AF493" s="72"/>
      <c r="AG493" s="72"/>
      <c r="AH493" s="72"/>
      <c r="AI493" s="72"/>
      <c r="AJ493" s="72"/>
      <c r="AK493" s="72"/>
      <c r="AL493" s="72"/>
      <c r="AM493" s="72"/>
      <c r="AN493" s="72"/>
      <c r="AO493" s="72"/>
      <c r="AP493" s="72"/>
      <c r="AQ493" s="72"/>
      <c r="AR493" s="72"/>
      <c r="AS493" s="72"/>
      <c r="AT493" s="72"/>
      <c r="AU493" s="72"/>
      <c r="AV493" s="72"/>
      <c r="AW493" s="72"/>
    </row>
    <row r="494" ht="14.25" customHeight="1">
      <c r="A494" s="65"/>
      <c r="B494" s="65"/>
      <c r="C494" s="66"/>
      <c r="D494" s="67"/>
      <c r="E494" s="68"/>
      <c r="F494" s="68"/>
      <c r="G494" s="68"/>
      <c r="H494" s="68"/>
      <c r="I494" s="68"/>
      <c r="J494" s="68"/>
      <c r="K494" s="68"/>
      <c r="L494" s="68"/>
      <c r="M494" s="68"/>
      <c r="O494" s="68"/>
      <c r="P494" s="68"/>
      <c r="Q494" s="68"/>
      <c r="R494" s="68"/>
      <c r="S494" s="68"/>
      <c r="U494" s="68"/>
      <c r="V494" s="72"/>
      <c r="W494" s="72"/>
      <c r="X494" s="72"/>
      <c r="Y494" s="68"/>
      <c r="Z494" s="68"/>
      <c r="AA494" s="72"/>
      <c r="AB494" s="68"/>
      <c r="AC494" s="68"/>
      <c r="AD494" s="72"/>
      <c r="AE494" s="72"/>
      <c r="AF494" s="72"/>
      <c r="AG494" s="72"/>
      <c r="AH494" s="72"/>
      <c r="AI494" s="72"/>
      <c r="AJ494" s="72"/>
      <c r="AK494" s="72"/>
      <c r="AL494" s="72"/>
      <c r="AM494" s="72"/>
      <c r="AN494" s="72"/>
      <c r="AO494" s="72"/>
      <c r="AP494" s="72"/>
      <c r="AQ494" s="72"/>
      <c r="AR494" s="72"/>
      <c r="AS494" s="72"/>
      <c r="AT494" s="72"/>
      <c r="AU494" s="72"/>
      <c r="AV494" s="72"/>
      <c r="AW494" s="72"/>
    </row>
    <row r="495" ht="14.25" customHeight="1">
      <c r="A495" s="65"/>
      <c r="B495" s="65"/>
      <c r="C495" s="66"/>
      <c r="D495" s="67"/>
      <c r="E495" s="68"/>
      <c r="F495" s="68"/>
      <c r="G495" s="68"/>
      <c r="H495" s="68"/>
      <c r="I495" s="68"/>
      <c r="J495" s="68"/>
      <c r="K495" s="68"/>
      <c r="L495" s="68"/>
      <c r="M495" s="68"/>
      <c r="O495" s="68"/>
      <c r="P495" s="68"/>
      <c r="Q495" s="68"/>
      <c r="R495" s="68"/>
      <c r="S495" s="68"/>
      <c r="U495" s="68"/>
      <c r="V495" s="72"/>
      <c r="W495" s="72"/>
      <c r="X495" s="72"/>
      <c r="Y495" s="68"/>
      <c r="Z495" s="68"/>
      <c r="AA495" s="72"/>
      <c r="AB495" s="68"/>
      <c r="AC495" s="68"/>
      <c r="AD495" s="72"/>
      <c r="AE495" s="72"/>
      <c r="AF495" s="72"/>
      <c r="AG495" s="72"/>
      <c r="AH495" s="72"/>
      <c r="AI495" s="72"/>
      <c r="AJ495" s="72"/>
      <c r="AK495" s="72"/>
      <c r="AL495" s="72"/>
      <c r="AM495" s="72"/>
      <c r="AN495" s="72"/>
      <c r="AO495" s="72"/>
      <c r="AP495" s="72"/>
      <c r="AQ495" s="72"/>
      <c r="AR495" s="72"/>
      <c r="AS495" s="72"/>
      <c r="AT495" s="72"/>
      <c r="AU495" s="72"/>
      <c r="AV495" s="72"/>
      <c r="AW495" s="72"/>
    </row>
    <row r="496" ht="14.25" customHeight="1">
      <c r="A496" s="65"/>
      <c r="B496" s="65"/>
      <c r="C496" s="66"/>
      <c r="D496" s="67"/>
      <c r="E496" s="68"/>
      <c r="F496" s="68"/>
      <c r="G496" s="68"/>
      <c r="H496" s="68"/>
      <c r="I496" s="68"/>
      <c r="J496" s="68"/>
      <c r="K496" s="68"/>
      <c r="L496" s="68"/>
      <c r="M496" s="68"/>
      <c r="O496" s="68"/>
      <c r="P496" s="68"/>
      <c r="Q496" s="68"/>
      <c r="R496" s="68"/>
      <c r="S496" s="68"/>
      <c r="U496" s="68"/>
      <c r="V496" s="72"/>
      <c r="W496" s="72"/>
      <c r="X496" s="72"/>
      <c r="Y496" s="68"/>
      <c r="Z496" s="68"/>
      <c r="AA496" s="72"/>
      <c r="AB496" s="68"/>
      <c r="AC496" s="68"/>
      <c r="AD496" s="72"/>
      <c r="AE496" s="72"/>
      <c r="AF496" s="72"/>
      <c r="AG496" s="72"/>
      <c r="AH496" s="72"/>
      <c r="AI496" s="72"/>
      <c r="AJ496" s="72"/>
      <c r="AK496" s="72"/>
      <c r="AL496" s="72"/>
      <c r="AM496" s="72"/>
      <c r="AN496" s="72"/>
      <c r="AO496" s="72"/>
      <c r="AP496" s="72"/>
      <c r="AQ496" s="72"/>
      <c r="AR496" s="72"/>
      <c r="AS496" s="72"/>
      <c r="AT496" s="72"/>
      <c r="AU496" s="72"/>
      <c r="AV496" s="72"/>
      <c r="AW496" s="72"/>
    </row>
    <row r="497" ht="14.25" customHeight="1">
      <c r="A497" s="65"/>
      <c r="B497" s="65"/>
      <c r="C497" s="66"/>
      <c r="D497" s="67"/>
      <c r="E497" s="68"/>
      <c r="F497" s="68"/>
      <c r="G497" s="68"/>
      <c r="H497" s="68"/>
      <c r="I497" s="68"/>
      <c r="J497" s="68"/>
      <c r="K497" s="68"/>
      <c r="L497" s="68"/>
      <c r="M497" s="68"/>
      <c r="O497" s="68"/>
      <c r="P497" s="68"/>
      <c r="Q497" s="68"/>
      <c r="R497" s="68"/>
      <c r="S497" s="68"/>
      <c r="U497" s="68"/>
      <c r="V497" s="72"/>
      <c r="W497" s="72"/>
      <c r="X497" s="72"/>
      <c r="Y497" s="68"/>
      <c r="Z497" s="68"/>
      <c r="AA497" s="72"/>
      <c r="AB497" s="68"/>
      <c r="AC497" s="68"/>
      <c r="AD497" s="72"/>
      <c r="AE497" s="72"/>
      <c r="AF497" s="72"/>
      <c r="AG497" s="72"/>
      <c r="AH497" s="72"/>
      <c r="AI497" s="72"/>
      <c r="AJ497" s="72"/>
      <c r="AK497" s="72"/>
      <c r="AL497" s="72"/>
      <c r="AM497" s="72"/>
      <c r="AN497" s="72"/>
      <c r="AO497" s="72"/>
      <c r="AP497" s="72"/>
      <c r="AQ497" s="72"/>
      <c r="AR497" s="72"/>
      <c r="AS497" s="72"/>
      <c r="AT497" s="72"/>
      <c r="AU497" s="72"/>
      <c r="AV497" s="72"/>
      <c r="AW497" s="72"/>
    </row>
    <row r="498" ht="14.25" customHeight="1">
      <c r="A498" s="65"/>
      <c r="B498" s="65"/>
      <c r="C498" s="66"/>
      <c r="D498" s="67"/>
      <c r="E498" s="68"/>
      <c r="F498" s="68"/>
      <c r="G498" s="68"/>
      <c r="H498" s="68"/>
      <c r="I498" s="68"/>
      <c r="J498" s="68"/>
      <c r="K498" s="68"/>
      <c r="L498" s="68"/>
      <c r="M498" s="68"/>
      <c r="O498" s="68"/>
      <c r="P498" s="68"/>
      <c r="Q498" s="68"/>
      <c r="R498" s="68"/>
      <c r="S498" s="68"/>
      <c r="U498" s="68"/>
      <c r="V498" s="72"/>
      <c r="W498" s="72"/>
      <c r="X498" s="72"/>
      <c r="Y498" s="68"/>
      <c r="Z498" s="68"/>
      <c r="AA498" s="72"/>
      <c r="AB498" s="68"/>
      <c r="AC498" s="68"/>
      <c r="AD498" s="72"/>
      <c r="AE498" s="72"/>
      <c r="AF498" s="72"/>
      <c r="AG498" s="72"/>
      <c r="AH498" s="72"/>
      <c r="AI498" s="72"/>
      <c r="AJ498" s="72"/>
      <c r="AK498" s="72"/>
      <c r="AL498" s="72"/>
      <c r="AM498" s="72"/>
      <c r="AN498" s="72"/>
      <c r="AO498" s="72"/>
      <c r="AP498" s="72"/>
      <c r="AQ498" s="72"/>
      <c r="AR498" s="72"/>
      <c r="AS498" s="72"/>
      <c r="AT498" s="72"/>
      <c r="AU498" s="72"/>
      <c r="AV498" s="72"/>
      <c r="AW498" s="72"/>
    </row>
    <row r="499" ht="14.25" customHeight="1">
      <c r="A499" s="65"/>
      <c r="B499" s="65"/>
      <c r="C499" s="66"/>
      <c r="D499" s="67"/>
      <c r="E499" s="68"/>
      <c r="F499" s="68"/>
      <c r="G499" s="68"/>
      <c r="H499" s="68"/>
      <c r="I499" s="68"/>
      <c r="J499" s="68"/>
      <c r="K499" s="68"/>
      <c r="L499" s="68"/>
      <c r="M499" s="68"/>
      <c r="O499" s="68"/>
      <c r="P499" s="68"/>
      <c r="Q499" s="68"/>
      <c r="R499" s="68"/>
      <c r="S499" s="68"/>
      <c r="U499" s="68"/>
      <c r="V499" s="72"/>
      <c r="W499" s="72"/>
      <c r="X499" s="72"/>
      <c r="Y499" s="68"/>
      <c r="Z499" s="68"/>
      <c r="AA499" s="72"/>
      <c r="AB499" s="68"/>
      <c r="AC499" s="68"/>
      <c r="AD499" s="72"/>
      <c r="AE499" s="72"/>
      <c r="AF499" s="72"/>
      <c r="AG499" s="72"/>
      <c r="AH499" s="72"/>
      <c r="AI499" s="72"/>
      <c r="AJ499" s="72"/>
      <c r="AK499" s="72"/>
      <c r="AL499" s="72"/>
      <c r="AM499" s="72"/>
      <c r="AN499" s="72"/>
      <c r="AO499" s="72"/>
      <c r="AP499" s="72"/>
      <c r="AQ499" s="72"/>
      <c r="AR499" s="72"/>
      <c r="AS499" s="72"/>
      <c r="AT499" s="72"/>
      <c r="AU499" s="72"/>
      <c r="AV499" s="72"/>
      <c r="AW499" s="72"/>
    </row>
    <row r="500" ht="14.25" customHeight="1">
      <c r="A500" s="65"/>
      <c r="B500" s="65"/>
      <c r="C500" s="66"/>
      <c r="D500" s="67"/>
      <c r="E500" s="68"/>
      <c r="F500" s="68"/>
      <c r="G500" s="68"/>
      <c r="H500" s="68"/>
      <c r="I500" s="68"/>
      <c r="J500" s="68"/>
      <c r="K500" s="68"/>
      <c r="L500" s="68"/>
      <c r="M500" s="68"/>
      <c r="O500" s="68"/>
      <c r="P500" s="68"/>
      <c r="Q500" s="68"/>
      <c r="R500" s="68"/>
      <c r="S500" s="68"/>
      <c r="U500" s="68"/>
      <c r="V500" s="72"/>
      <c r="W500" s="72"/>
      <c r="X500" s="72"/>
      <c r="Y500" s="68"/>
      <c r="Z500" s="68"/>
      <c r="AA500" s="72"/>
      <c r="AB500" s="68"/>
      <c r="AC500" s="68"/>
      <c r="AD500" s="72"/>
      <c r="AE500" s="72"/>
      <c r="AF500" s="72"/>
      <c r="AG500" s="72"/>
      <c r="AH500" s="72"/>
      <c r="AI500" s="72"/>
      <c r="AJ500" s="72"/>
      <c r="AK500" s="72"/>
      <c r="AL500" s="72"/>
      <c r="AM500" s="72"/>
      <c r="AN500" s="72"/>
      <c r="AO500" s="72"/>
      <c r="AP500" s="72"/>
      <c r="AQ500" s="72"/>
      <c r="AR500" s="72"/>
      <c r="AS500" s="72"/>
      <c r="AT500" s="72"/>
      <c r="AU500" s="72"/>
      <c r="AV500" s="72"/>
      <c r="AW500" s="72"/>
    </row>
    <row r="501" ht="14.25" customHeight="1">
      <c r="A501" s="65"/>
      <c r="B501" s="65"/>
      <c r="C501" s="66"/>
      <c r="D501" s="67"/>
      <c r="E501" s="68"/>
      <c r="F501" s="68"/>
      <c r="G501" s="68"/>
      <c r="H501" s="68"/>
      <c r="I501" s="68"/>
      <c r="J501" s="68"/>
      <c r="K501" s="68"/>
      <c r="L501" s="68"/>
      <c r="M501" s="68"/>
      <c r="O501" s="68"/>
      <c r="P501" s="68"/>
      <c r="Q501" s="68"/>
      <c r="R501" s="68"/>
      <c r="S501" s="68"/>
      <c r="U501" s="68"/>
      <c r="V501" s="72"/>
      <c r="W501" s="72"/>
      <c r="X501" s="72"/>
      <c r="Y501" s="68"/>
      <c r="Z501" s="68"/>
      <c r="AA501" s="72"/>
      <c r="AB501" s="68"/>
      <c r="AC501" s="68"/>
      <c r="AD501" s="72"/>
      <c r="AE501" s="72"/>
      <c r="AF501" s="72"/>
      <c r="AG501" s="72"/>
      <c r="AH501" s="72"/>
      <c r="AI501" s="72"/>
      <c r="AJ501" s="72"/>
      <c r="AK501" s="72"/>
      <c r="AL501" s="72"/>
      <c r="AM501" s="72"/>
      <c r="AN501" s="72"/>
      <c r="AO501" s="72"/>
      <c r="AP501" s="72"/>
      <c r="AQ501" s="72"/>
      <c r="AR501" s="72"/>
      <c r="AS501" s="72"/>
      <c r="AT501" s="72"/>
      <c r="AU501" s="72"/>
      <c r="AV501" s="72"/>
      <c r="AW501" s="72"/>
    </row>
    <row r="502" ht="14.25" customHeight="1">
      <c r="A502" s="65"/>
      <c r="B502" s="65"/>
      <c r="C502" s="66"/>
      <c r="D502" s="67"/>
      <c r="E502" s="68"/>
      <c r="F502" s="68"/>
      <c r="G502" s="68"/>
      <c r="H502" s="68"/>
      <c r="I502" s="68"/>
      <c r="J502" s="68"/>
      <c r="K502" s="68"/>
      <c r="L502" s="68"/>
      <c r="M502" s="68"/>
      <c r="O502" s="68"/>
      <c r="P502" s="68"/>
      <c r="Q502" s="68"/>
      <c r="R502" s="68"/>
      <c r="S502" s="68"/>
      <c r="U502" s="68"/>
      <c r="V502" s="72"/>
      <c r="W502" s="72"/>
      <c r="X502" s="72"/>
      <c r="Y502" s="68"/>
      <c r="Z502" s="68"/>
      <c r="AA502" s="72"/>
      <c r="AB502" s="68"/>
      <c r="AC502" s="68"/>
      <c r="AD502" s="72"/>
      <c r="AE502" s="72"/>
      <c r="AF502" s="72"/>
      <c r="AG502" s="72"/>
      <c r="AH502" s="72"/>
      <c r="AI502" s="72"/>
      <c r="AJ502" s="72"/>
      <c r="AK502" s="72"/>
      <c r="AL502" s="72"/>
      <c r="AM502" s="72"/>
      <c r="AN502" s="72"/>
      <c r="AO502" s="72"/>
      <c r="AP502" s="72"/>
      <c r="AQ502" s="72"/>
      <c r="AR502" s="72"/>
      <c r="AS502" s="72"/>
      <c r="AT502" s="72"/>
      <c r="AU502" s="72"/>
      <c r="AV502" s="72"/>
      <c r="AW502" s="72"/>
    </row>
    <row r="503" ht="14.25" customHeight="1">
      <c r="A503" s="65"/>
      <c r="B503" s="65"/>
      <c r="C503" s="66"/>
      <c r="D503" s="67"/>
      <c r="E503" s="68"/>
      <c r="F503" s="68"/>
      <c r="G503" s="68"/>
      <c r="H503" s="68"/>
      <c r="I503" s="68"/>
      <c r="J503" s="68"/>
      <c r="K503" s="68"/>
      <c r="L503" s="68"/>
      <c r="M503" s="68"/>
      <c r="O503" s="68"/>
      <c r="P503" s="68"/>
      <c r="Q503" s="68"/>
      <c r="R503" s="68"/>
      <c r="S503" s="68"/>
      <c r="U503" s="68"/>
      <c r="V503" s="72"/>
      <c r="W503" s="72"/>
      <c r="X503" s="72"/>
      <c r="Y503" s="68"/>
      <c r="Z503" s="68"/>
      <c r="AA503" s="72"/>
      <c r="AB503" s="68"/>
      <c r="AC503" s="68"/>
      <c r="AD503" s="72"/>
      <c r="AE503" s="72"/>
      <c r="AF503" s="72"/>
      <c r="AG503" s="72"/>
      <c r="AH503" s="72"/>
      <c r="AI503" s="72"/>
      <c r="AJ503" s="72"/>
      <c r="AK503" s="72"/>
      <c r="AL503" s="72"/>
      <c r="AM503" s="72"/>
      <c r="AN503" s="72"/>
      <c r="AO503" s="72"/>
      <c r="AP503" s="72"/>
      <c r="AQ503" s="72"/>
      <c r="AR503" s="72"/>
      <c r="AS503" s="72"/>
      <c r="AT503" s="72"/>
      <c r="AU503" s="72"/>
      <c r="AV503" s="72"/>
      <c r="AW503" s="72"/>
    </row>
    <row r="504" ht="14.25" customHeight="1">
      <c r="A504" s="65"/>
      <c r="B504" s="65"/>
      <c r="C504" s="66"/>
      <c r="D504" s="67"/>
      <c r="E504" s="68"/>
      <c r="F504" s="68"/>
      <c r="G504" s="68"/>
      <c r="H504" s="68"/>
      <c r="I504" s="68"/>
      <c r="J504" s="68"/>
      <c r="K504" s="68"/>
      <c r="L504" s="68"/>
      <c r="M504" s="68"/>
      <c r="O504" s="68"/>
      <c r="P504" s="68"/>
      <c r="Q504" s="68"/>
      <c r="R504" s="68"/>
      <c r="S504" s="68"/>
      <c r="U504" s="68"/>
      <c r="V504" s="72"/>
      <c r="W504" s="72"/>
      <c r="X504" s="72"/>
      <c r="Y504" s="68"/>
      <c r="Z504" s="68"/>
      <c r="AA504" s="72"/>
      <c r="AB504" s="68"/>
      <c r="AC504" s="68"/>
      <c r="AD504" s="72"/>
      <c r="AE504" s="72"/>
      <c r="AF504" s="72"/>
      <c r="AG504" s="72"/>
      <c r="AH504" s="72"/>
      <c r="AI504" s="72"/>
      <c r="AJ504" s="72"/>
      <c r="AK504" s="72"/>
      <c r="AL504" s="72"/>
      <c r="AM504" s="72"/>
      <c r="AN504" s="72"/>
      <c r="AO504" s="72"/>
      <c r="AP504" s="72"/>
      <c r="AQ504" s="72"/>
      <c r="AR504" s="72"/>
      <c r="AS504" s="72"/>
      <c r="AT504" s="72"/>
      <c r="AU504" s="72"/>
      <c r="AV504" s="72"/>
      <c r="AW504" s="72"/>
    </row>
    <row r="505" ht="14.25" customHeight="1">
      <c r="A505" s="65"/>
      <c r="B505" s="65"/>
      <c r="C505" s="66"/>
      <c r="D505" s="67"/>
      <c r="E505" s="68"/>
      <c r="F505" s="68"/>
      <c r="G505" s="68"/>
      <c r="H505" s="68"/>
      <c r="I505" s="68"/>
      <c r="J505" s="68"/>
      <c r="K505" s="68"/>
      <c r="L505" s="68"/>
      <c r="M505" s="68"/>
      <c r="O505" s="68"/>
      <c r="P505" s="68"/>
      <c r="Q505" s="68"/>
      <c r="R505" s="68"/>
      <c r="S505" s="68"/>
      <c r="U505" s="68"/>
      <c r="V505" s="72"/>
      <c r="W505" s="72"/>
      <c r="X505" s="72"/>
      <c r="Y505" s="68"/>
      <c r="Z505" s="68"/>
      <c r="AA505" s="72"/>
      <c r="AB505" s="68"/>
      <c r="AC505" s="68"/>
      <c r="AD505" s="72"/>
      <c r="AE505" s="72"/>
      <c r="AF505" s="72"/>
      <c r="AG505" s="72"/>
      <c r="AH505" s="72"/>
      <c r="AI505" s="72"/>
      <c r="AJ505" s="72"/>
      <c r="AK505" s="72"/>
      <c r="AL505" s="72"/>
      <c r="AM505" s="72"/>
      <c r="AN505" s="72"/>
      <c r="AO505" s="72"/>
      <c r="AP505" s="72"/>
      <c r="AQ505" s="72"/>
      <c r="AR505" s="72"/>
      <c r="AS505" s="72"/>
      <c r="AT505" s="72"/>
      <c r="AU505" s="72"/>
      <c r="AV505" s="72"/>
      <c r="AW505" s="72"/>
    </row>
    <row r="506" ht="14.25" customHeight="1">
      <c r="A506" s="65"/>
      <c r="B506" s="65"/>
      <c r="C506" s="66"/>
      <c r="D506" s="67"/>
      <c r="E506" s="68"/>
      <c r="F506" s="68"/>
      <c r="G506" s="68"/>
      <c r="H506" s="68"/>
      <c r="I506" s="68"/>
      <c r="J506" s="68"/>
      <c r="K506" s="68"/>
      <c r="L506" s="68"/>
      <c r="M506" s="68"/>
      <c r="O506" s="68"/>
      <c r="P506" s="68"/>
      <c r="Q506" s="68"/>
      <c r="R506" s="68"/>
      <c r="S506" s="68"/>
      <c r="U506" s="68"/>
      <c r="V506" s="72"/>
      <c r="W506" s="72"/>
      <c r="X506" s="72"/>
      <c r="Y506" s="68"/>
      <c r="Z506" s="68"/>
      <c r="AA506" s="72"/>
      <c r="AB506" s="68"/>
      <c r="AC506" s="68"/>
      <c r="AD506" s="72"/>
      <c r="AE506" s="72"/>
      <c r="AF506" s="72"/>
      <c r="AG506" s="72"/>
      <c r="AH506" s="72"/>
      <c r="AI506" s="72"/>
      <c r="AJ506" s="72"/>
      <c r="AK506" s="72"/>
      <c r="AL506" s="72"/>
      <c r="AM506" s="72"/>
      <c r="AN506" s="72"/>
      <c r="AO506" s="72"/>
      <c r="AP506" s="72"/>
      <c r="AQ506" s="72"/>
      <c r="AR506" s="72"/>
      <c r="AS506" s="72"/>
      <c r="AT506" s="72"/>
      <c r="AU506" s="72"/>
      <c r="AV506" s="72"/>
      <c r="AW506" s="72"/>
    </row>
    <row r="507" ht="14.25" customHeight="1">
      <c r="A507" s="65"/>
      <c r="B507" s="65"/>
      <c r="C507" s="66"/>
      <c r="D507" s="67"/>
      <c r="E507" s="68"/>
      <c r="F507" s="68"/>
      <c r="G507" s="68"/>
      <c r="H507" s="68"/>
      <c r="I507" s="68"/>
      <c r="J507" s="68"/>
      <c r="K507" s="68"/>
      <c r="L507" s="68"/>
      <c r="M507" s="68"/>
      <c r="O507" s="68"/>
      <c r="P507" s="68"/>
      <c r="Q507" s="68"/>
      <c r="R507" s="68"/>
      <c r="S507" s="68"/>
      <c r="U507" s="68"/>
      <c r="V507" s="72"/>
      <c r="W507" s="72"/>
      <c r="X507" s="72"/>
      <c r="Y507" s="68"/>
      <c r="Z507" s="68"/>
      <c r="AA507" s="72"/>
      <c r="AB507" s="68"/>
      <c r="AC507" s="68"/>
      <c r="AD507" s="72"/>
      <c r="AE507" s="72"/>
      <c r="AF507" s="72"/>
      <c r="AG507" s="72"/>
      <c r="AH507" s="72"/>
      <c r="AI507" s="72"/>
      <c r="AJ507" s="72"/>
      <c r="AK507" s="72"/>
      <c r="AL507" s="72"/>
      <c r="AM507" s="72"/>
      <c r="AN507" s="72"/>
      <c r="AO507" s="72"/>
      <c r="AP507" s="72"/>
      <c r="AQ507" s="72"/>
      <c r="AR507" s="72"/>
      <c r="AS507" s="72"/>
      <c r="AT507" s="72"/>
      <c r="AU507" s="72"/>
      <c r="AV507" s="72"/>
      <c r="AW507" s="72"/>
    </row>
    <row r="508" ht="14.25" customHeight="1">
      <c r="A508" s="65"/>
      <c r="B508" s="65"/>
      <c r="C508" s="66"/>
      <c r="D508" s="67"/>
      <c r="E508" s="68"/>
      <c r="F508" s="68"/>
      <c r="G508" s="68"/>
      <c r="H508" s="68"/>
      <c r="I508" s="68"/>
      <c r="J508" s="68"/>
      <c r="K508" s="68"/>
      <c r="L508" s="68"/>
      <c r="M508" s="68"/>
      <c r="O508" s="68"/>
      <c r="P508" s="68"/>
      <c r="Q508" s="68"/>
      <c r="R508" s="68"/>
      <c r="S508" s="68"/>
      <c r="U508" s="68"/>
      <c r="V508" s="72"/>
      <c r="W508" s="72"/>
      <c r="X508" s="72"/>
      <c r="Y508" s="68"/>
      <c r="Z508" s="68"/>
      <c r="AA508" s="72"/>
      <c r="AB508" s="68"/>
      <c r="AC508" s="68"/>
      <c r="AD508" s="72"/>
      <c r="AE508" s="72"/>
      <c r="AF508" s="72"/>
      <c r="AG508" s="72"/>
      <c r="AH508" s="72"/>
      <c r="AI508" s="72"/>
      <c r="AJ508" s="72"/>
      <c r="AK508" s="72"/>
      <c r="AL508" s="72"/>
      <c r="AM508" s="72"/>
      <c r="AN508" s="72"/>
      <c r="AO508" s="72"/>
      <c r="AP508" s="72"/>
      <c r="AQ508" s="72"/>
      <c r="AR508" s="72"/>
      <c r="AS508" s="72"/>
      <c r="AT508" s="72"/>
      <c r="AU508" s="72"/>
      <c r="AV508" s="72"/>
      <c r="AW508" s="72"/>
    </row>
    <row r="509" ht="14.25" customHeight="1">
      <c r="A509" s="65"/>
      <c r="B509" s="65"/>
      <c r="C509" s="66"/>
      <c r="D509" s="67"/>
      <c r="E509" s="68"/>
      <c r="F509" s="68"/>
      <c r="G509" s="68"/>
      <c r="H509" s="68"/>
      <c r="I509" s="68"/>
      <c r="J509" s="68"/>
      <c r="K509" s="68"/>
      <c r="L509" s="68"/>
      <c r="M509" s="68"/>
      <c r="O509" s="68"/>
      <c r="P509" s="68"/>
      <c r="Q509" s="68"/>
      <c r="R509" s="68"/>
      <c r="S509" s="68"/>
      <c r="U509" s="68"/>
      <c r="V509" s="72"/>
      <c r="W509" s="72"/>
      <c r="X509" s="72"/>
      <c r="Y509" s="68"/>
      <c r="Z509" s="68"/>
      <c r="AA509" s="72"/>
      <c r="AB509" s="68"/>
      <c r="AC509" s="68"/>
      <c r="AD509" s="72"/>
      <c r="AE509" s="72"/>
      <c r="AF509" s="72"/>
      <c r="AG509" s="72"/>
      <c r="AH509" s="72"/>
      <c r="AI509" s="72"/>
      <c r="AJ509" s="72"/>
      <c r="AK509" s="72"/>
      <c r="AL509" s="72"/>
      <c r="AM509" s="72"/>
      <c r="AN509" s="72"/>
      <c r="AO509" s="72"/>
      <c r="AP509" s="72"/>
      <c r="AQ509" s="72"/>
      <c r="AR509" s="72"/>
      <c r="AS509" s="72"/>
      <c r="AT509" s="72"/>
      <c r="AU509" s="72"/>
      <c r="AV509" s="72"/>
      <c r="AW509" s="72"/>
    </row>
    <row r="510" ht="14.25" customHeight="1">
      <c r="A510" s="65"/>
      <c r="B510" s="65"/>
      <c r="C510" s="66"/>
      <c r="D510" s="67"/>
      <c r="E510" s="68"/>
      <c r="F510" s="68"/>
      <c r="G510" s="68"/>
      <c r="H510" s="68"/>
      <c r="I510" s="68"/>
      <c r="J510" s="68"/>
      <c r="K510" s="68"/>
      <c r="L510" s="68"/>
      <c r="M510" s="68"/>
      <c r="O510" s="68"/>
      <c r="P510" s="68"/>
      <c r="Q510" s="68"/>
      <c r="R510" s="68"/>
      <c r="S510" s="68"/>
      <c r="U510" s="68"/>
      <c r="V510" s="72"/>
      <c r="W510" s="72"/>
      <c r="X510" s="72"/>
      <c r="Y510" s="68"/>
      <c r="Z510" s="68"/>
      <c r="AA510" s="72"/>
      <c r="AB510" s="68"/>
      <c r="AC510" s="68"/>
      <c r="AD510" s="72"/>
      <c r="AE510" s="72"/>
      <c r="AF510" s="72"/>
      <c r="AG510" s="72"/>
      <c r="AH510" s="72"/>
      <c r="AI510" s="72"/>
      <c r="AJ510" s="72"/>
      <c r="AK510" s="72"/>
      <c r="AL510" s="72"/>
      <c r="AM510" s="72"/>
      <c r="AN510" s="72"/>
      <c r="AO510" s="72"/>
      <c r="AP510" s="72"/>
      <c r="AQ510" s="72"/>
      <c r="AR510" s="72"/>
      <c r="AS510" s="72"/>
      <c r="AT510" s="72"/>
      <c r="AU510" s="72"/>
      <c r="AV510" s="72"/>
      <c r="AW510" s="72"/>
    </row>
    <row r="511" ht="14.25" customHeight="1">
      <c r="A511" s="65"/>
      <c r="B511" s="65"/>
      <c r="C511" s="66"/>
      <c r="D511" s="67"/>
      <c r="E511" s="68"/>
      <c r="F511" s="68"/>
      <c r="G511" s="68"/>
      <c r="H511" s="68"/>
      <c r="I511" s="68"/>
      <c r="J511" s="68"/>
      <c r="K511" s="68"/>
      <c r="L511" s="68"/>
      <c r="M511" s="68"/>
      <c r="O511" s="68"/>
      <c r="P511" s="68"/>
      <c r="Q511" s="68"/>
      <c r="R511" s="68"/>
      <c r="S511" s="68"/>
      <c r="U511" s="68"/>
      <c r="V511" s="72"/>
      <c r="W511" s="72"/>
      <c r="X511" s="72"/>
      <c r="Y511" s="68"/>
      <c r="Z511" s="68"/>
      <c r="AA511" s="72"/>
      <c r="AB511" s="68"/>
      <c r="AC511" s="68"/>
      <c r="AD511" s="72"/>
      <c r="AE511" s="72"/>
      <c r="AF511" s="72"/>
      <c r="AG511" s="72"/>
      <c r="AH511" s="72"/>
      <c r="AI511" s="72"/>
      <c r="AJ511" s="72"/>
      <c r="AK511" s="72"/>
      <c r="AL511" s="72"/>
      <c r="AM511" s="72"/>
      <c r="AN511" s="72"/>
      <c r="AO511" s="72"/>
      <c r="AP511" s="72"/>
      <c r="AQ511" s="72"/>
      <c r="AR511" s="72"/>
      <c r="AS511" s="72"/>
      <c r="AT511" s="72"/>
      <c r="AU511" s="72"/>
      <c r="AV511" s="72"/>
      <c r="AW511" s="72"/>
    </row>
    <row r="512" ht="14.25" customHeight="1">
      <c r="A512" s="65"/>
      <c r="B512" s="65"/>
      <c r="C512" s="66"/>
      <c r="D512" s="67"/>
      <c r="E512" s="68"/>
      <c r="F512" s="68"/>
      <c r="G512" s="68"/>
      <c r="H512" s="68"/>
      <c r="I512" s="68"/>
      <c r="J512" s="68"/>
      <c r="K512" s="68"/>
      <c r="L512" s="68"/>
      <c r="M512" s="68"/>
      <c r="O512" s="68"/>
      <c r="P512" s="68"/>
      <c r="Q512" s="68"/>
      <c r="R512" s="68"/>
      <c r="S512" s="68"/>
      <c r="U512" s="68"/>
      <c r="V512" s="72"/>
      <c r="W512" s="72"/>
      <c r="X512" s="72"/>
      <c r="Y512" s="68"/>
      <c r="Z512" s="68"/>
      <c r="AA512" s="72"/>
      <c r="AB512" s="68"/>
      <c r="AC512" s="68"/>
      <c r="AD512" s="72"/>
      <c r="AE512" s="72"/>
      <c r="AF512" s="72"/>
      <c r="AG512" s="72"/>
      <c r="AH512" s="72"/>
      <c r="AI512" s="72"/>
      <c r="AJ512" s="72"/>
      <c r="AK512" s="72"/>
      <c r="AL512" s="72"/>
      <c r="AM512" s="72"/>
      <c r="AN512" s="72"/>
      <c r="AO512" s="72"/>
      <c r="AP512" s="72"/>
      <c r="AQ512" s="72"/>
      <c r="AR512" s="72"/>
      <c r="AS512" s="72"/>
      <c r="AT512" s="72"/>
      <c r="AU512" s="72"/>
      <c r="AV512" s="72"/>
      <c r="AW512" s="72"/>
    </row>
    <row r="513" ht="14.25" customHeight="1">
      <c r="A513" s="65"/>
      <c r="B513" s="65"/>
      <c r="C513" s="66"/>
      <c r="D513" s="67"/>
      <c r="E513" s="68"/>
      <c r="F513" s="68"/>
      <c r="G513" s="68"/>
      <c r="H513" s="68"/>
      <c r="I513" s="68"/>
      <c r="J513" s="68"/>
      <c r="K513" s="68"/>
      <c r="L513" s="68"/>
      <c r="M513" s="68"/>
      <c r="O513" s="68"/>
      <c r="P513" s="68"/>
      <c r="Q513" s="68"/>
      <c r="R513" s="68"/>
      <c r="S513" s="68"/>
      <c r="U513" s="68"/>
      <c r="V513" s="72"/>
      <c r="W513" s="72"/>
      <c r="X513" s="72"/>
      <c r="Y513" s="68"/>
      <c r="Z513" s="68"/>
      <c r="AA513" s="72"/>
      <c r="AB513" s="68"/>
      <c r="AC513" s="68"/>
      <c r="AD513" s="72"/>
      <c r="AE513" s="72"/>
      <c r="AF513" s="72"/>
      <c r="AG513" s="72"/>
      <c r="AH513" s="72"/>
      <c r="AI513" s="72"/>
      <c r="AJ513" s="72"/>
      <c r="AK513" s="72"/>
      <c r="AL513" s="72"/>
      <c r="AM513" s="72"/>
      <c r="AN513" s="72"/>
      <c r="AO513" s="72"/>
      <c r="AP513" s="72"/>
      <c r="AQ513" s="72"/>
      <c r="AR513" s="72"/>
      <c r="AS513" s="72"/>
      <c r="AT513" s="72"/>
      <c r="AU513" s="72"/>
      <c r="AV513" s="72"/>
      <c r="AW513" s="72"/>
    </row>
    <row r="514" ht="14.25" customHeight="1">
      <c r="A514" s="65"/>
      <c r="B514" s="65"/>
      <c r="C514" s="66"/>
      <c r="D514" s="67"/>
      <c r="E514" s="68"/>
      <c r="F514" s="68"/>
      <c r="G514" s="68"/>
      <c r="H514" s="68"/>
      <c r="I514" s="68"/>
      <c r="J514" s="68"/>
      <c r="K514" s="68"/>
      <c r="L514" s="68"/>
      <c r="M514" s="68"/>
      <c r="O514" s="68"/>
      <c r="P514" s="68"/>
      <c r="Q514" s="68"/>
      <c r="R514" s="68"/>
      <c r="S514" s="68"/>
      <c r="U514" s="68"/>
      <c r="V514" s="72"/>
      <c r="W514" s="72"/>
      <c r="X514" s="72"/>
      <c r="Y514" s="68"/>
      <c r="Z514" s="68"/>
      <c r="AA514" s="72"/>
      <c r="AB514" s="68"/>
      <c r="AC514" s="68"/>
      <c r="AD514" s="72"/>
      <c r="AE514" s="72"/>
      <c r="AF514" s="72"/>
      <c r="AG514" s="72"/>
      <c r="AH514" s="72"/>
      <c r="AI514" s="72"/>
      <c r="AJ514" s="72"/>
      <c r="AK514" s="72"/>
      <c r="AL514" s="72"/>
      <c r="AM514" s="72"/>
      <c r="AN514" s="72"/>
      <c r="AO514" s="72"/>
      <c r="AP514" s="72"/>
      <c r="AQ514" s="72"/>
      <c r="AR514" s="72"/>
      <c r="AS514" s="72"/>
      <c r="AT514" s="72"/>
      <c r="AU514" s="72"/>
      <c r="AV514" s="72"/>
      <c r="AW514" s="72"/>
    </row>
    <row r="515" ht="14.25" customHeight="1">
      <c r="A515" s="65"/>
      <c r="B515" s="65"/>
      <c r="C515" s="66"/>
      <c r="D515" s="67"/>
      <c r="E515" s="68"/>
      <c r="F515" s="68"/>
      <c r="G515" s="68"/>
      <c r="H515" s="68"/>
      <c r="I515" s="68"/>
      <c r="J515" s="68"/>
      <c r="K515" s="68"/>
      <c r="L515" s="68"/>
      <c r="M515" s="68"/>
      <c r="O515" s="68"/>
      <c r="P515" s="68"/>
      <c r="Q515" s="68"/>
      <c r="R515" s="68"/>
      <c r="S515" s="68"/>
      <c r="U515" s="68"/>
      <c r="V515" s="72"/>
      <c r="W515" s="72"/>
      <c r="X515" s="72"/>
      <c r="Y515" s="68"/>
      <c r="Z515" s="68"/>
      <c r="AA515" s="72"/>
      <c r="AB515" s="68"/>
      <c r="AC515" s="68"/>
      <c r="AD515" s="72"/>
      <c r="AE515" s="72"/>
      <c r="AF515" s="72"/>
      <c r="AG515" s="72"/>
      <c r="AH515" s="72"/>
      <c r="AI515" s="72"/>
      <c r="AJ515" s="72"/>
      <c r="AK515" s="72"/>
      <c r="AL515" s="72"/>
      <c r="AM515" s="72"/>
      <c r="AN515" s="72"/>
      <c r="AO515" s="72"/>
      <c r="AP515" s="72"/>
      <c r="AQ515" s="72"/>
      <c r="AR515" s="72"/>
      <c r="AS515" s="72"/>
      <c r="AT515" s="72"/>
      <c r="AU515" s="72"/>
      <c r="AV515" s="72"/>
      <c r="AW515" s="72"/>
    </row>
    <row r="516" ht="14.25" customHeight="1">
      <c r="A516" s="65"/>
      <c r="B516" s="65"/>
      <c r="C516" s="66"/>
      <c r="D516" s="67"/>
      <c r="E516" s="68"/>
      <c r="F516" s="68"/>
      <c r="G516" s="68"/>
      <c r="H516" s="68"/>
      <c r="I516" s="68"/>
      <c r="J516" s="68"/>
      <c r="K516" s="68"/>
      <c r="L516" s="68"/>
      <c r="M516" s="68"/>
      <c r="O516" s="68"/>
      <c r="P516" s="68"/>
      <c r="Q516" s="68"/>
      <c r="R516" s="68"/>
      <c r="S516" s="68"/>
      <c r="U516" s="68"/>
      <c r="V516" s="72"/>
      <c r="W516" s="72"/>
      <c r="X516" s="72"/>
      <c r="Y516" s="68"/>
      <c r="Z516" s="68"/>
      <c r="AA516" s="72"/>
      <c r="AB516" s="68"/>
      <c r="AC516" s="68"/>
      <c r="AD516" s="72"/>
      <c r="AE516" s="72"/>
      <c r="AF516" s="72"/>
      <c r="AG516" s="72"/>
      <c r="AH516" s="72"/>
      <c r="AI516" s="72"/>
      <c r="AJ516" s="72"/>
      <c r="AK516" s="72"/>
      <c r="AL516" s="72"/>
      <c r="AM516" s="72"/>
      <c r="AN516" s="72"/>
      <c r="AO516" s="72"/>
      <c r="AP516" s="72"/>
      <c r="AQ516" s="72"/>
      <c r="AR516" s="72"/>
      <c r="AS516" s="72"/>
      <c r="AT516" s="72"/>
      <c r="AU516" s="72"/>
      <c r="AV516" s="72"/>
      <c r="AW516" s="72"/>
    </row>
    <row r="517" ht="14.25" customHeight="1">
      <c r="A517" s="65"/>
      <c r="B517" s="65"/>
      <c r="C517" s="66"/>
      <c r="D517" s="67"/>
      <c r="E517" s="68"/>
      <c r="F517" s="68"/>
      <c r="G517" s="68"/>
      <c r="H517" s="68"/>
      <c r="I517" s="68"/>
      <c r="J517" s="68"/>
      <c r="K517" s="68"/>
      <c r="L517" s="68"/>
      <c r="M517" s="68"/>
      <c r="O517" s="68"/>
      <c r="P517" s="68"/>
      <c r="Q517" s="68"/>
      <c r="R517" s="68"/>
      <c r="S517" s="68"/>
      <c r="U517" s="68"/>
      <c r="V517" s="72"/>
      <c r="W517" s="72"/>
      <c r="X517" s="72"/>
      <c r="Y517" s="68"/>
      <c r="Z517" s="68"/>
      <c r="AA517" s="72"/>
      <c r="AB517" s="68"/>
      <c r="AC517" s="68"/>
      <c r="AD517" s="72"/>
      <c r="AE517" s="72"/>
      <c r="AF517" s="72"/>
      <c r="AG517" s="72"/>
      <c r="AH517" s="72"/>
      <c r="AI517" s="72"/>
      <c r="AJ517" s="72"/>
      <c r="AK517" s="72"/>
      <c r="AL517" s="72"/>
      <c r="AM517" s="72"/>
      <c r="AN517" s="72"/>
      <c r="AO517" s="72"/>
      <c r="AP517" s="72"/>
      <c r="AQ517" s="72"/>
      <c r="AR517" s="72"/>
      <c r="AS517" s="72"/>
      <c r="AT517" s="72"/>
      <c r="AU517" s="72"/>
      <c r="AV517" s="72"/>
      <c r="AW517" s="72"/>
    </row>
    <row r="518" ht="14.25" customHeight="1">
      <c r="A518" s="65"/>
      <c r="B518" s="65"/>
      <c r="C518" s="66"/>
      <c r="D518" s="67"/>
      <c r="E518" s="68"/>
      <c r="F518" s="68"/>
      <c r="G518" s="68"/>
      <c r="H518" s="68"/>
      <c r="I518" s="68"/>
      <c r="J518" s="68"/>
      <c r="K518" s="68"/>
      <c r="L518" s="68"/>
      <c r="M518" s="68"/>
      <c r="O518" s="68"/>
      <c r="P518" s="68"/>
      <c r="Q518" s="68"/>
      <c r="R518" s="68"/>
      <c r="S518" s="68"/>
      <c r="U518" s="68"/>
      <c r="V518" s="72"/>
      <c r="W518" s="72"/>
      <c r="X518" s="72"/>
      <c r="Y518" s="68"/>
      <c r="Z518" s="68"/>
      <c r="AA518" s="72"/>
      <c r="AB518" s="68"/>
      <c r="AC518" s="68"/>
      <c r="AD518" s="72"/>
      <c r="AE518" s="72"/>
      <c r="AF518" s="72"/>
      <c r="AG518" s="72"/>
      <c r="AH518" s="72"/>
      <c r="AI518" s="72"/>
      <c r="AJ518" s="72"/>
      <c r="AK518" s="72"/>
      <c r="AL518" s="72"/>
      <c r="AM518" s="72"/>
      <c r="AN518" s="72"/>
      <c r="AO518" s="72"/>
      <c r="AP518" s="72"/>
      <c r="AQ518" s="72"/>
      <c r="AR518" s="72"/>
      <c r="AS518" s="72"/>
      <c r="AT518" s="72"/>
      <c r="AU518" s="72"/>
      <c r="AV518" s="72"/>
      <c r="AW518" s="72"/>
    </row>
    <row r="519" ht="14.25" customHeight="1">
      <c r="A519" s="65"/>
      <c r="B519" s="65"/>
      <c r="C519" s="66"/>
      <c r="D519" s="67"/>
      <c r="E519" s="68"/>
      <c r="F519" s="68"/>
      <c r="G519" s="68"/>
      <c r="H519" s="68"/>
      <c r="I519" s="68"/>
      <c r="J519" s="68"/>
      <c r="K519" s="68"/>
      <c r="L519" s="68"/>
      <c r="M519" s="68"/>
      <c r="O519" s="68"/>
      <c r="P519" s="68"/>
      <c r="Q519" s="68"/>
      <c r="R519" s="68"/>
      <c r="S519" s="68"/>
      <c r="U519" s="68"/>
      <c r="V519" s="72"/>
      <c r="W519" s="72"/>
      <c r="X519" s="72"/>
      <c r="Y519" s="68"/>
      <c r="Z519" s="68"/>
      <c r="AA519" s="72"/>
      <c r="AB519" s="68"/>
      <c r="AC519" s="68"/>
      <c r="AD519" s="72"/>
      <c r="AE519" s="72"/>
      <c r="AF519" s="72"/>
      <c r="AG519" s="72"/>
      <c r="AH519" s="72"/>
      <c r="AI519" s="72"/>
      <c r="AJ519" s="72"/>
      <c r="AK519" s="72"/>
      <c r="AL519" s="72"/>
      <c r="AM519" s="72"/>
      <c r="AN519" s="72"/>
      <c r="AO519" s="72"/>
      <c r="AP519" s="72"/>
      <c r="AQ519" s="72"/>
      <c r="AR519" s="72"/>
      <c r="AS519" s="72"/>
      <c r="AT519" s="72"/>
      <c r="AU519" s="72"/>
      <c r="AV519" s="72"/>
      <c r="AW519" s="72"/>
    </row>
    <row r="520" ht="14.25" customHeight="1">
      <c r="A520" s="65"/>
      <c r="B520" s="65"/>
      <c r="C520" s="66"/>
      <c r="D520" s="67"/>
      <c r="E520" s="68"/>
      <c r="F520" s="68"/>
      <c r="G520" s="68"/>
      <c r="H520" s="68"/>
      <c r="I520" s="68"/>
      <c r="J520" s="68"/>
      <c r="K520" s="68"/>
      <c r="L520" s="68"/>
      <c r="M520" s="68"/>
      <c r="O520" s="68"/>
      <c r="P520" s="68"/>
      <c r="Q520" s="68"/>
      <c r="R520" s="68"/>
      <c r="S520" s="68"/>
      <c r="U520" s="68"/>
      <c r="V520" s="72"/>
      <c r="W520" s="72"/>
      <c r="X520" s="72"/>
      <c r="Y520" s="68"/>
      <c r="Z520" s="68"/>
      <c r="AA520" s="72"/>
      <c r="AB520" s="68"/>
      <c r="AC520" s="68"/>
      <c r="AD520" s="72"/>
      <c r="AE520" s="72"/>
      <c r="AF520" s="72"/>
      <c r="AG520" s="72"/>
      <c r="AH520" s="72"/>
      <c r="AI520" s="72"/>
      <c r="AJ520" s="72"/>
      <c r="AK520" s="72"/>
      <c r="AL520" s="72"/>
      <c r="AM520" s="72"/>
      <c r="AN520" s="72"/>
      <c r="AO520" s="72"/>
      <c r="AP520" s="72"/>
      <c r="AQ520" s="72"/>
      <c r="AR520" s="72"/>
      <c r="AS520" s="72"/>
      <c r="AT520" s="72"/>
      <c r="AU520" s="72"/>
      <c r="AV520" s="72"/>
      <c r="AW520" s="72"/>
    </row>
    <row r="521" ht="14.25" customHeight="1">
      <c r="A521" s="65"/>
      <c r="B521" s="65"/>
      <c r="C521" s="66"/>
      <c r="D521" s="67"/>
      <c r="E521" s="68"/>
      <c r="F521" s="68"/>
      <c r="G521" s="68"/>
      <c r="H521" s="68"/>
      <c r="I521" s="68"/>
      <c r="J521" s="68"/>
      <c r="K521" s="68"/>
      <c r="L521" s="68"/>
      <c r="M521" s="68"/>
      <c r="O521" s="68"/>
      <c r="P521" s="68"/>
      <c r="Q521" s="68"/>
      <c r="R521" s="68"/>
      <c r="S521" s="68"/>
      <c r="U521" s="68"/>
      <c r="V521" s="72"/>
      <c r="W521" s="72"/>
      <c r="X521" s="72"/>
      <c r="Y521" s="68"/>
      <c r="Z521" s="68"/>
      <c r="AA521" s="72"/>
      <c r="AB521" s="68"/>
      <c r="AC521" s="68"/>
      <c r="AD521" s="72"/>
      <c r="AE521" s="72"/>
      <c r="AF521" s="72"/>
      <c r="AG521" s="72"/>
      <c r="AH521" s="72"/>
      <c r="AI521" s="72"/>
      <c r="AJ521" s="72"/>
      <c r="AK521" s="72"/>
      <c r="AL521" s="72"/>
      <c r="AM521" s="72"/>
      <c r="AN521" s="72"/>
      <c r="AO521" s="72"/>
      <c r="AP521" s="72"/>
      <c r="AQ521" s="72"/>
      <c r="AR521" s="72"/>
      <c r="AS521" s="72"/>
      <c r="AT521" s="72"/>
      <c r="AU521" s="72"/>
      <c r="AV521" s="72"/>
      <c r="AW521" s="72"/>
    </row>
    <row r="522" ht="14.25" customHeight="1">
      <c r="A522" s="65"/>
      <c r="B522" s="65"/>
      <c r="C522" s="66"/>
      <c r="D522" s="67"/>
      <c r="E522" s="68"/>
      <c r="F522" s="68"/>
      <c r="G522" s="68"/>
      <c r="H522" s="68"/>
      <c r="I522" s="68"/>
      <c r="J522" s="68"/>
      <c r="K522" s="68"/>
      <c r="L522" s="68"/>
      <c r="M522" s="68"/>
      <c r="O522" s="68"/>
      <c r="P522" s="68"/>
      <c r="Q522" s="68"/>
      <c r="R522" s="68"/>
      <c r="S522" s="68"/>
      <c r="U522" s="68"/>
      <c r="V522" s="72"/>
      <c r="W522" s="72"/>
      <c r="X522" s="72"/>
      <c r="Y522" s="68"/>
      <c r="Z522" s="68"/>
      <c r="AA522" s="72"/>
      <c r="AB522" s="68"/>
      <c r="AC522" s="68"/>
      <c r="AD522" s="72"/>
      <c r="AE522" s="72"/>
      <c r="AF522" s="72"/>
      <c r="AG522" s="72"/>
      <c r="AH522" s="72"/>
      <c r="AI522" s="72"/>
      <c r="AJ522" s="72"/>
      <c r="AK522" s="72"/>
      <c r="AL522" s="72"/>
      <c r="AM522" s="72"/>
      <c r="AN522" s="72"/>
      <c r="AO522" s="72"/>
      <c r="AP522" s="72"/>
      <c r="AQ522" s="72"/>
      <c r="AR522" s="72"/>
      <c r="AS522" s="72"/>
      <c r="AT522" s="72"/>
      <c r="AU522" s="72"/>
      <c r="AV522" s="72"/>
      <c r="AW522" s="72"/>
    </row>
    <row r="523" ht="14.25" customHeight="1">
      <c r="A523" s="65"/>
      <c r="B523" s="65"/>
      <c r="C523" s="66"/>
      <c r="D523" s="67"/>
      <c r="E523" s="68"/>
      <c r="F523" s="68"/>
      <c r="G523" s="68"/>
      <c r="H523" s="68"/>
      <c r="I523" s="68"/>
      <c r="J523" s="68"/>
      <c r="K523" s="68"/>
      <c r="L523" s="68"/>
      <c r="M523" s="68"/>
      <c r="O523" s="68"/>
      <c r="P523" s="68"/>
      <c r="Q523" s="68"/>
      <c r="R523" s="68"/>
      <c r="S523" s="68"/>
      <c r="U523" s="68"/>
      <c r="V523" s="72"/>
      <c r="W523" s="72"/>
      <c r="X523" s="72"/>
      <c r="Y523" s="68"/>
      <c r="Z523" s="68"/>
      <c r="AA523" s="72"/>
      <c r="AB523" s="68"/>
      <c r="AC523" s="68"/>
      <c r="AD523" s="72"/>
      <c r="AE523" s="72"/>
      <c r="AF523" s="72"/>
      <c r="AG523" s="72"/>
      <c r="AH523" s="72"/>
      <c r="AI523" s="72"/>
      <c r="AJ523" s="72"/>
      <c r="AK523" s="72"/>
      <c r="AL523" s="72"/>
      <c r="AM523" s="72"/>
      <c r="AN523" s="72"/>
      <c r="AO523" s="72"/>
      <c r="AP523" s="72"/>
      <c r="AQ523" s="72"/>
      <c r="AR523" s="72"/>
      <c r="AS523" s="72"/>
      <c r="AT523" s="72"/>
      <c r="AU523" s="72"/>
      <c r="AV523" s="72"/>
      <c r="AW523" s="72"/>
    </row>
    <row r="524" ht="14.25" customHeight="1">
      <c r="A524" s="65"/>
      <c r="B524" s="65"/>
      <c r="C524" s="66"/>
      <c r="D524" s="67"/>
      <c r="E524" s="68"/>
      <c r="F524" s="68"/>
      <c r="G524" s="68"/>
      <c r="H524" s="68"/>
      <c r="I524" s="68"/>
      <c r="J524" s="68"/>
      <c r="K524" s="68"/>
      <c r="L524" s="68"/>
      <c r="M524" s="68"/>
      <c r="O524" s="68"/>
      <c r="P524" s="68"/>
      <c r="Q524" s="68"/>
      <c r="R524" s="68"/>
      <c r="S524" s="68"/>
      <c r="U524" s="68"/>
      <c r="V524" s="72"/>
      <c r="W524" s="72"/>
      <c r="X524" s="72"/>
      <c r="Y524" s="68"/>
      <c r="Z524" s="68"/>
      <c r="AA524" s="72"/>
      <c r="AB524" s="68"/>
      <c r="AC524" s="68"/>
      <c r="AD524" s="72"/>
      <c r="AE524" s="72"/>
      <c r="AF524" s="72"/>
      <c r="AG524" s="72"/>
      <c r="AH524" s="72"/>
      <c r="AI524" s="72"/>
      <c r="AJ524" s="72"/>
      <c r="AK524" s="72"/>
      <c r="AL524" s="72"/>
      <c r="AM524" s="72"/>
      <c r="AN524" s="72"/>
      <c r="AO524" s="72"/>
      <c r="AP524" s="72"/>
      <c r="AQ524" s="72"/>
      <c r="AR524" s="72"/>
      <c r="AS524" s="72"/>
      <c r="AT524" s="72"/>
      <c r="AU524" s="72"/>
      <c r="AV524" s="72"/>
      <c r="AW524" s="72"/>
    </row>
    <row r="525" ht="14.25" customHeight="1">
      <c r="A525" s="65"/>
      <c r="B525" s="65"/>
      <c r="C525" s="66"/>
      <c r="D525" s="67"/>
      <c r="E525" s="68"/>
      <c r="F525" s="68"/>
      <c r="G525" s="68"/>
      <c r="H525" s="68"/>
      <c r="I525" s="68"/>
      <c r="J525" s="68"/>
      <c r="K525" s="68"/>
      <c r="L525" s="68"/>
      <c r="M525" s="68"/>
      <c r="O525" s="68"/>
      <c r="P525" s="68"/>
      <c r="Q525" s="68"/>
      <c r="R525" s="68"/>
      <c r="S525" s="68"/>
      <c r="U525" s="68"/>
      <c r="V525" s="72"/>
      <c r="W525" s="72"/>
      <c r="X525" s="72"/>
      <c r="Y525" s="68"/>
      <c r="Z525" s="68"/>
      <c r="AA525" s="72"/>
      <c r="AB525" s="68"/>
      <c r="AC525" s="68"/>
      <c r="AD525" s="72"/>
      <c r="AE525" s="72"/>
      <c r="AF525" s="72"/>
      <c r="AG525" s="72"/>
      <c r="AH525" s="72"/>
      <c r="AI525" s="72"/>
      <c r="AJ525" s="72"/>
      <c r="AK525" s="72"/>
      <c r="AL525" s="72"/>
      <c r="AM525" s="72"/>
      <c r="AN525" s="72"/>
      <c r="AO525" s="72"/>
      <c r="AP525" s="72"/>
      <c r="AQ525" s="72"/>
      <c r="AR525" s="72"/>
      <c r="AS525" s="72"/>
      <c r="AT525" s="72"/>
      <c r="AU525" s="72"/>
      <c r="AV525" s="72"/>
      <c r="AW525" s="72"/>
    </row>
    <row r="526" ht="14.25" customHeight="1">
      <c r="A526" s="65"/>
      <c r="B526" s="65"/>
      <c r="C526" s="66"/>
      <c r="D526" s="67"/>
      <c r="E526" s="68"/>
      <c r="F526" s="68"/>
      <c r="G526" s="68"/>
      <c r="H526" s="68"/>
      <c r="I526" s="68"/>
      <c r="J526" s="68"/>
      <c r="K526" s="68"/>
      <c r="L526" s="68"/>
      <c r="M526" s="68"/>
      <c r="O526" s="68"/>
      <c r="P526" s="68"/>
      <c r="Q526" s="68"/>
      <c r="R526" s="68"/>
      <c r="S526" s="68"/>
      <c r="U526" s="68"/>
      <c r="V526" s="72"/>
      <c r="W526" s="72"/>
      <c r="X526" s="72"/>
      <c r="Y526" s="68"/>
      <c r="Z526" s="68"/>
      <c r="AA526" s="72"/>
      <c r="AB526" s="68"/>
      <c r="AC526" s="68"/>
      <c r="AD526" s="72"/>
      <c r="AE526" s="72"/>
      <c r="AF526" s="72"/>
      <c r="AG526" s="72"/>
      <c r="AH526" s="72"/>
      <c r="AI526" s="72"/>
      <c r="AJ526" s="72"/>
      <c r="AK526" s="72"/>
      <c r="AL526" s="72"/>
      <c r="AM526" s="72"/>
      <c r="AN526" s="72"/>
      <c r="AO526" s="72"/>
      <c r="AP526" s="72"/>
      <c r="AQ526" s="72"/>
      <c r="AR526" s="72"/>
      <c r="AS526" s="72"/>
      <c r="AT526" s="72"/>
      <c r="AU526" s="72"/>
      <c r="AV526" s="72"/>
      <c r="AW526" s="72"/>
    </row>
    <row r="527" ht="14.25" customHeight="1">
      <c r="A527" s="65"/>
      <c r="B527" s="65"/>
      <c r="C527" s="66"/>
      <c r="D527" s="67"/>
      <c r="E527" s="68"/>
      <c r="F527" s="68"/>
      <c r="G527" s="68"/>
      <c r="H527" s="68"/>
      <c r="I527" s="68"/>
      <c r="J527" s="68"/>
      <c r="K527" s="68"/>
      <c r="L527" s="68"/>
      <c r="M527" s="68"/>
      <c r="O527" s="68"/>
      <c r="P527" s="68"/>
      <c r="Q527" s="68"/>
      <c r="R527" s="68"/>
      <c r="S527" s="68"/>
      <c r="U527" s="68"/>
      <c r="V527" s="72"/>
      <c r="W527" s="72"/>
      <c r="X527" s="72"/>
      <c r="Y527" s="68"/>
      <c r="Z527" s="68"/>
      <c r="AA527" s="72"/>
      <c r="AB527" s="68"/>
      <c r="AC527" s="68"/>
      <c r="AD527" s="72"/>
      <c r="AE527" s="72"/>
      <c r="AF527" s="72"/>
      <c r="AG527" s="72"/>
      <c r="AH527" s="72"/>
      <c r="AI527" s="72"/>
      <c r="AJ527" s="72"/>
      <c r="AK527" s="72"/>
      <c r="AL527" s="72"/>
      <c r="AM527" s="72"/>
      <c r="AN527" s="72"/>
      <c r="AO527" s="72"/>
      <c r="AP527" s="72"/>
      <c r="AQ527" s="72"/>
      <c r="AR527" s="72"/>
      <c r="AS527" s="72"/>
      <c r="AT527" s="72"/>
      <c r="AU527" s="72"/>
      <c r="AV527" s="72"/>
      <c r="AW527" s="72"/>
    </row>
    <row r="528" ht="14.25" customHeight="1">
      <c r="A528" s="65"/>
      <c r="B528" s="65"/>
      <c r="C528" s="66"/>
      <c r="D528" s="67"/>
      <c r="E528" s="68"/>
      <c r="F528" s="68"/>
      <c r="G528" s="68"/>
      <c r="H528" s="68"/>
      <c r="I528" s="68"/>
      <c r="J528" s="68"/>
      <c r="K528" s="68"/>
      <c r="L528" s="68"/>
      <c r="M528" s="68"/>
      <c r="O528" s="68"/>
      <c r="P528" s="68"/>
      <c r="Q528" s="68"/>
      <c r="R528" s="68"/>
      <c r="S528" s="68"/>
      <c r="U528" s="68"/>
      <c r="V528" s="72"/>
      <c r="W528" s="72"/>
      <c r="X528" s="72"/>
      <c r="Y528" s="68"/>
      <c r="Z528" s="68"/>
      <c r="AA528" s="72"/>
      <c r="AB528" s="68"/>
      <c r="AC528" s="68"/>
      <c r="AD528" s="72"/>
      <c r="AE528" s="72"/>
      <c r="AF528" s="72"/>
      <c r="AG528" s="72"/>
      <c r="AH528" s="72"/>
      <c r="AI528" s="72"/>
      <c r="AJ528" s="72"/>
      <c r="AK528" s="72"/>
      <c r="AL528" s="72"/>
      <c r="AM528" s="72"/>
      <c r="AN528" s="72"/>
      <c r="AO528" s="72"/>
      <c r="AP528" s="72"/>
      <c r="AQ528" s="72"/>
      <c r="AR528" s="72"/>
      <c r="AS528" s="72"/>
      <c r="AT528" s="72"/>
      <c r="AU528" s="72"/>
      <c r="AV528" s="72"/>
      <c r="AW528" s="72"/>
    </row>
    <row r="529" ht="14.25" customHeight="1">
      <c r="A529" s="65"/>
      <c r="B529" s="65"/>
      <c r="C529" s="66"/>
      <c r="D529" s="67"/>
      <c r="E529" s="68"/>
      <c r="F529" s="68"/>
      <c r="G529" s="68"/>
      <c r="H529" s="68"/>
      <c r="I529" s="68"/>
      <c r="J529" s="68"/>
      <c r="K529" s="68"/>
      <c r="L529" s="68"/>
      <c r="M529" s="68"/>
      <c r="O529" s="68"/>
      <c r="P529" s="68"/>
      <c r="Q529" s="68"/>
      <c r="R529" s="68"/>
      <c r="S529" s="68"/>
      <c r="U529" s="68"/>
      <c r="V529" s="72"/>
      <c r="W529" s="72"/>
      <c r="X529" s="72"/>
      <c r="Y529" s="68"/>
      <c r="Z529" s="68"/>
      <c r="AA529" s="72"/>
      <c r="AB529" s="68"/>
      <c r="AC529" s="68"/>
      <c r="AD529" s="72"/>
      <c r="AE529" s="72"/>
      <c r="AF529" s="72"/>
      <c r="AG529" s="72"/>
      <c r="AH529" s="72"/>
      <c r="AI529" s="72"/>
      <c r="AJ529" s="72"/>
      <c r="AK529" s="72"/>
      <c r="AL529" s="72"/>
      <c r="AM529" s="72"/>
      <c r="AN529" s="72"/>
      <c r="AO529" s="72"/>
      <c r="AP529" s="72"/>
      <c r="AQ529" s="72"/>
      <c r="AR529" s="72"/>
      <c r="AS529" s="72"/>
      <c r="AT529" s="72"/>
      <c r="AU529" s="72"/>
      <c r="AV529" s="72"/>
      <c r="AW529" s="72"/>
    </row>
    <row r="530" ht="14.25" customHeight="1">
      <c r="A530" s="65"/>
      <c r="B530" s="65"/>
      <c r="C530" s="66"/>
      <c r="D530" s="67"/>
      <c r="E530" s="68"/>
      <c r="F530" s="68"/>
      <c r="G530" s="68"/>
      <c r="H530" s="68"/>
      <c r="I530" s="68"/>
      <c r="J530" s="68"/>
      <c r="K530" s="68"/>
      <c r="L530" s="68"/>
      <c r="M530" s="68"/>
      <c r="O530" s="68"/>
      <c r="P530" s="68"/>
      <c r="Q530" s="68"/>
      <c r="R530" s="68"/>
      <c r="S530" s="68"/>
      <c r="U530" s="68"/>
      <c r="V530" s="72"/>
      <c r="W530" s="72"/>
      <c r="X530" s="72"/>
      <c r="Y530" s="68"/>
      <c r="Z530" s="68"/>
      <c r="AA530" s="72"/>
      <c r="AB530" s="68"/>
      <c r="AC530" s="68"/>
      <c r="AD530" s="72"/>
      <c r="AE530" s="72"/>
      <c r="AF530" s="72"/>
      <c r="AG530" s="72"/>
      <c r="AH530" s="72"/>
      <c r="AI530" s="72"/>
      <c r="AJ530" s="72"/>
      <c r="AK530" s="72"/>
      <c r="AL530" s="72"/>
      <c r="AM530" s="72"/>
      <c r="AN530" s="72"/>
      <c r="AO530" s="72"/>
      <c r="AP530" s="72"/>
      <c r="AQ530" s="72"/>
      <c r="AR530" s="72"/>
      <c r="AS530" s="72"/>
      <c r="AT530" s="72"/>
      <c r="AU530" s="72"/>
      <c r="AV530" s="72"/>
      <c r="AW530" s="72"/>
    </row>
    <row r="531" ht="14.25" customHeight="1">
      <c r="A531" s="65"/>
      <c r="B531" s="65"/>
      <c r="C531" s="66"/>
      <c r="D531" s="67"/>
      <c r="E531" s="68"/>
      <c r="F531" s="68"/>
      <c r="G531" s="68"/>
      <c r="H531" s="68"/>
      <c r="I531" s="68"/>
      <c r="J531" s="68"/>
      <c r="K531" s="68"/>
      <c r="L531" s="68"/>
      <c r="M531" s="68"/>
      <c r="O531" s="68"/>
      <c r="P531" s="68"/>
      <c r="Q531" s="68"/>
      <c r="R531" s="68"/>
      <c r="S531" s="68"/>
      <c r="U531" s="68"/>
      <c r="V531" s="72"/>
      <c r="W531" s="72"/>
      <c r="X531" s="72"/>
      <c r="Y531" s="68"/>
      <c r="Z531" s="68"/>
      <c r="AA531" s="72"/>
      <c r="AB531" s="68"/>
      <c r="AC531" s="68"/>
      <c r="AD531" s="72"/>
      <c r="AE531" s="72"/>
      <c r="AF531" s="72"/>
      <c r="AG531" s="72"/>
      <c r="AH531" s="72"/>
      <c r="AI531" s="72"/>
      <c r="AJ531" s="72"/>
      <c r="AK531" s="72"/>
      <c r="AL531" s="72"/>
      <c r="AM531" s="72"/>
      <c r="AN531" s="72"/>
      <c r="AO531" s="72"/>
      <c r="AP531" s="72"/>
      <c r="AQ531" s="72"/>
      <c r="AR531" s="72"/>
      <c r="AS531" s="72"/>
      <c r="AT531" s="72"/>
      <c r="AU531" s="72"/>
      <c r="AV531" s="72"/>
      <c r="AW531" s="72"/>
    </row>
    <row r="532" ht="14.25" customHeight="1">
      <c r="A532" s="65"/>
      <c r="B532" s="65"/>
      <c r="C532" s="66"/>
      <c r="D532" s="67"/>
      <c r="E532" s="68"/>
      <c r="F532" s="68"/>
      <c r="G532" s="68"/>
      <c r="H532" s="68"/>
      <c r="I532" s="68"/>
      <c r="J532" s="68"/>
      <c r="K532" s="68"/>
      <c r="L532" s="68"/>
      <c r="M532" s="68"/>
      <c r="O532" s="68"/>
      <c r="P532" s="68"/>
      <c r="Q532" s="68"/>
      <c r="R532" s="68"/>
      <c r="S532" s="68"/>
      <c r="U532" s="68"/>
      <c r="V532" s="72"/>
      <c r="W532" s="72"/>
      <c r="X532" s="72"/>
      <c r="Y532" s="68"/>
      <c r="Z532" s="68"/>
      <c r="AA532" s="72"/>
      <c r="AB532" s="68"/>
      <c r="AC532" s="68"/>
      <c r="AD532" s="72"/>
      <c r="AE532" s="72"/>
      <c r="AF532" s="72"/>
      <c r="AG532" s="72"/>
      <c r="AH532" s="72"/>
      <c r="AI532" s="72"/>
      <c r="AJ532" s="72"/>
      <c r="AK532" s="72"/>
      <c r="AL532" s="72"/>
      <c r="AM532" s="72"/>
      <c r="AN532" s="72"/>
      <c r="AO532" s="72"/>
      <c r="AP532" s="72"/>
      <c r="AQ532" s="72"/>
      <c r="AR532" s="72"/>
      <c r="AS532" s="72"/>
      <c r="AT532" s="72"/>
      <c r="AU532" s="72"/>
      <c r="AV532" s="72"/>
      <c r="AW532" s="72"/>
    </row>
    <row r="533" ht="14.25" customHeight="1">
      <c r="A533" s="65"/>
      <c r="B533" s="65"/>
      <c r="C533" s="66"/>
      <c r="D533" s="67"/>
      <c r="E533" s="68"/>
      <c r="F533" s="68"/>
      <c r="G533" s="68"/>
      <c r="H533" s="68"/>
      <c r="I533" s="68"/>
      <c r="J533" s="68"/>
      <c r="K533" s="68"/>
      <c r="L533" s="68"/>
      <c r="M533" s="68"/>
      <c r="O533" s="68"/>
      <c r="P533" s="68"/>
      <c r="Q533" s="68"/>
      <c r="R533" s="68"/>
      <c r="S533" s="68"/>
      <c r="U533" s="68"/>
      <c r="V533" s="72"/>
      <c r="W533" s="72"/>
      <c r="X533" s="72"/>
      <c r="Y533" s="68"/>
      <c r="Z533" s="68"/>
      <c r="AA533" s="72"/>
      <c r="AB533" s="68"/>
      <c r="AC533" s="68"/>
      <c r="AD533" s="72"/>
      <c r="AE533" s="72"/>
      <c r="AF533" s="72"/>
      <c r="AG533" s="72"/>
      <c r="AH533" s="72"/>
      <c r="AI533" s="72"/>
      <c r="AJ533" s="72"/>
      <c r="AK533" s="72"/>
      <c r="AL533" s="72"/>
      <c r="AM533" s="72"/>
      <c r="AN533" s="72"/>
      <c r="AO533" s="72"/>
      <c r="AP533" s="72"/>
      <c r="AQ533" s="72"/>
      <c r="AR533" s="72"/>
      <c r="AS533" s="72"/>
      <c r="AT533" s="72"/>
      <c r="AU533" s="72"/>
      <c r="AV533" s="72"/>
      <c r="AW533" s="72"/>
    </row>
    <row r="534" ht="14.25" customHeight="1">
      <c r="A534" s="65"/>
      <c r="B534" s="65"/>
      <c r="C534" s="66"/>
      <c r="D534" s="67"/>
      <c r="E534" s="68"/>
      <c r="F534" s="68"/>
      <c r="G534" s="68"/>
      <c r="H534" s="68"/>
      <c r="I534" s="68"/>
      <c r="J534" s="68"/>
      <c r="K534" s="68"/>
      <c r="L534" s="68"/>
      <c r="M534" s="68"/>
      <c r="O534" s="68"/>
      <c r="P534" s="68"/>
      <c r="Q534" s="68"/>
      <c r="R534" s="68"/>
      <c r="S534" s="68"/>
      <c r="U534" s="68"/>
      <c r="V534" s="72"/>
      <c r="W534" s="72"/>
      <c r="X534" s="72"/>
      <c r="Y534" s="68"/>
      <c r="Z534" s="68"/>
      <c r="AA534" s="72"/>
      <c r="AB534" s="68"/>
      <c r="AC534" s="68"/>
      <c r="AD534" s="72"/>
      <c r="AE534" s="72"/>
      <c r="AF534" s="72"/>
      <c r="AG534" s="72"/>
      <c r="AH534" s="72"/>
      <c r="AI534" s="72"/>
      <c r="AJ534" s="72"/>
      <c r="AK534" s="72"/>
      <c r="AL534" s="72"/>
      <c r="AM534" s="72"/>
      <c r="AN534" s="72"/>
      <c r="AO534" s="72"/>
      <c r="AP534" s="72"/>
      <c r="AQ534" s="72"/>
      <c r="AR534" s="72"/>
      <c r="AS534" s="72"/>
      <c r="AT534" s="72"/>
      <c r="AU534" s="72"/>
      <c r="AV534" s="72"/>
      <c r="AW534" s="72"/>
    </row>
    <row r="535" ht="14.25" customHeight="1">
      <c r="A535" s="65"/>
      <c r="B535" s="65"/>
      <c r="C535" s="66"/>
      <c r="D535" s="67"/>
      <c r="E535" s="68"/>
      <c r="F535" s="68"/>
      <c r="G535" s="68"/>
      <c r="H535" s="68"/>
      <c r="I535" s="68"/>
      <c r="J535" s="68"/>
      <c r="K535" s="68"/>
      <c r="L535" s="68"/>
      <c r="M535" s="68"/>
      <c r="O535" s="68"/>
      <c r="P535" s="68"/>
      <c r="Q535" s="68"/>
      <c r="R535" s="68"/>
      <c r="S535" s="68"/>
      <c r="U535" s="68"/>
      <c r="V535" s="72"/>
      <c r="W535" s="72"/>
      <c r="X535" s="72"/>
      <c r="Y535" s="68"/>
      <c r="Z535" s="68"/>
      <c r="AA535" s="72"/>
      <c r="AB535" s="68"/>
      <c r="AC535" s="68"/>
      <c r="AD535" s="72"/>
      <c r="AE535" s="72"/>
      <c r="AF535" s="72"/>
      <c r="AG535" s="72"/>
      <c r="AH535" s="72"/>
      <c r="AI535" s="72"/>
      <c r="AJ535" s="72"/>
      <c r="AK535" s="72"/>
      <c r="AL535" s="72"/>
      <c r="AM535" s="72"/>
      <c r="AN535" s="72"/>
      <c r="AO535" s="72"/>
      <c r="AP535" s="72"/>
      <c r="AQ535" s="72"/>
      <c r="AR535" s="72"/>
      <c r="AS535" s="72"/>
      <c r="AT535" s="72"/>
      <c r="AU535" s="72"/>
      <c r="AV535" s="72"/>
      <c r="AW535" s="72"/>
    </row>
    <row r="536" ht="14.25" customHeight="1">
      <c r="A536" s="65"/>
      <c r="B536" s="65"/>
      <c r="C536" s="66"/>
      <c r="D536" s="67"/>
      <c r="E536" s="68"/>
      <c r="F536" s="68"/>
      <c r="G536" s="68"/>
      <c r="H536" s="68"/>
      <c r="I536" s="68"/>
      <c r="J536" s="68"/>
      <c r="K536" s="68"/>
      <c r="L536" s="68"/>
      <c r="M536" s="68"/>
      <c r="O536" s="68"/>
      <c r="P536" s="68"/>
      <c r="Q536" s="68"/>
      <c r="R536" s="68"/>
      <c r="S536" s="68"/>
      <c r="U536" s="68"/>
      <c r="V536" s="72"/>
      <c r="W536" s="72"/>
      <c r="X536" s="72"/>
      <c r="Y536" s="68"/>
      <c r="Z536" s="68"/>
      <c r="AA536" s="72"/>
      <c r="AB536" s="68"/>
      <c r="AC536" s="68"/>
      <c r="AD536" s="72"/>
      <c r="AE536" s="72"/>
      <c r="AF536" s="72"/>
      <c r="AG536" s="72"/>
      <c r="AH536" s="72"/>
      <c r="AI536" s="72"/>
      <c r="AJ536" s="72"/>
      <c r="AK536" s="72"/>
      <c r="AL536" s="72"/>
      <c r="AM536" s="72"/>
      <c r="AN536" s="72"/>
      <c r="AO536" s="72"/>
      <c r="AP536" s="72"/>
      <c r="AQ536" s="72"/>
      <c r="AR536" s="72"/>
      <c r="AS536" s="72"/>
      <c r="AT536" s="72"/>
      <c r="AU536" s="72"/>
      <c r="AV536" s="72"/>
      <c r="AW536" s="72"/>
    </row>
    <row r="537" ht="14.25" customHeight="1">
      <c r="A537" s="65"/>
      <c r="B537" s="65"/>
      <c r="C537" s="66"/>
      <c r="D537" s="67"/>
      <c r="E537" s="68"/>
      <c r="F537" s="68"/>
      <c r="G537" s="68"/>
      <c r="H537" s="68"/>
      <c r="I537" s="68"/>
      <c r="J537" s="68"/>
      <c r="K537" s="68"/>
      <c r="L537" s="68"/>
      <c r="M537" s="68"/>
      <c r="O537" s="68"/>
      <c r="P537" s="68"/>
      <c r="Q537" s="68"/>
      <c r="R537" s="68"/>
      <c r="S537" s="68"/>
      <c r="U537" s="68"/>
      <c r="V537" s="72"/>
      <c r="W537" s="72"/>
      <c r="X537" s="72"/>
      <c r="Y537" s="68"/>
      <c r="Z537" s="68"/>
      <c r="AA537" s="72"/>
      <c r="AB537" s="68"/>
      <c r="AC537" s="68"/>
      <c r="AD537" s="72"/>
      <c r="AE537" s="72"/>
      <c r="AF537" s="72"/>
      <c r="AG537" s="72"/>
      <c r="AH537" s="72"/>
      <c r="AI537" s="72"/>
      <c r="AJ537" s="72"/>
      <c r="AK537" s="72"/>
      <c r="AL537" s="72"/>
      <c r="AM537" s="72"/>
      <c r="AN537" s="72"/>
      <c r="AO537" s="72"/>
      <c r="AP537" s="72"/>
      <c r="AQ537" s="72"/>
      <c r="AR537" s="72"/>
      <c r="AS537" s="72"/>
      <c r="AT537" s="72"/>
      <c r="AU537" s="72"/>
      <c r="AV537" s="72"/>
      <c r="AW537" s="72"/>
    </row>
    <row r="538" ht="14.25" customHeight="1">
      <c r="A538" s="65"/>
      <c r="B538" s="65"/>
      <c r="C538" s="66"/>
      <c r="D538" s="67"/>
      <c r="E538" s="68"/>
      <c r="F538" s="68"/>
      <c r="G538" s="68"/>
      <c r="H538" s="68"/>
      <c r="I538" s="68"/>
      <c r="J538" s="68"/>
      <c r="K538" s="68"/>
      <c r="L538" s="68"/>
      <c r="M538" s="68"/>
      <c r="O538" s="68"/>
      <c r="P538" s="68"/>
      <c r="Q538" s="68"/>
      <c r="R538" s="68"/>
      <c r="S538" s="68"/>
      <c r="U538" s="68"/>
      <c r="V538" s="72"/>
      <c r="W538" s="72"/>
      <c r="X538" s="72"/>
      <c r="Y538" s="68"/>
      <c r="Z538" s="68"/>
      <c r="AA538" s="72"/>
      <c r="AB538" s="68"/>
      <c r="AC538" s="68"/>
      <c r="AD538" s="72"/>
      <c r="AE538" s="72"/>
      <c r="AF538" s="72"/>
      <c r="AG538" s="72"/>
      <c r="AH538" s="72"/>
      <c r="AI538" s="72"/>
      <c r="AJ538" s="72"/>
      <c r="AK538" s="72"/>
      <c r="AL538" s="72"/>
      <c r="AM538" s="72"/>
      <c r="AN538" s="72"/>
      <c r="AO538" s="72"/>
      <c r="AP538" s="72"/>
      <c r="AQ538" s="72"/>
      <c r="AR538" s="72"/>
      <c r="AS538" s="72"/>
      <c r="AT538" s="72"/>
      <c r="AU538" s="72"/>
      <c r="AV538" s="72"/>
      <c r="AW538" s="72"/>
    </row>
    <row r="539" ht="14.25" customHeight="1">
      <c r="A539" s="65"/>
      <c r="B539" s="65"/>
      <c r="C539" s="66"/>
      <c r="D539" s="67"/>
      <c r="E539" s="68"/>
      <c r="F539" s="68"/>
      <c r="G539" s="68"/>
      <c r="H539" s="68"/>
      <c r="I539" s="68"/>
      <c r="J539" s="68"/>
      <c r="K539" s="68"/>
      <c r="L539" s="68"/>
      <c r="M539" s="68"/>
      <c r="O539" s="68"/>
      <c r="P539" s="68"/>
      <c r="Q539" s="68"/>
      <c r="R539" s="68"/>
      <c r="S539" s="68"/>
      <c r="U539" s="68"/>
      <c r="V539" s="72"/>
      <c r="W539" s="72"/>
      <c r="X539" s="72"/>
      <c r="Y539" s="68"/>
      <c r="Z539" s="68"/>
      <c r="AA539" s="72"/>
      <c r="AB539" s="68"/>
      <c r="AC539" s="68"/>
      <c r="AD539" s="72"/>
      <c r="AE539" s="72"/>
      <c r="AF539" s="72"/>
      <c r="AG539" s="72"/>
      <c r="AH539" s="72"/>
      <c r="AI539" s="72"/>
      <c r="AJ539" s="72"/>
      <c r="AK539" s="72"/>
      <c r="AL539" s="72"/>
      <c r="AM539" s="72"/>
      <c r="AN539" s="72"/>
      <c r="AO539" s="72"/>
      <c r="AP539" s="72"/>
      <c r="AQ539" s="72"/>
      <c r="AR539" s="72"/>
      <c r="AS539" s="72"/>
      <c r="AT539" s="72"/>
      <c r="AU539" s="72"/>
      <c r="AV539" s="72"/>
      <c r="AW539" s="72"/>
    </row>
    <row r="540" ht="14.25" customHeight="1">
      <c r="A540" s="65"/>
      <c r="B540" s="65"/>
      <c r="C540" s="66"/>
      <c r="D540" s="67"/>
      <c r="E540" s="68"/>
      <c r="F540" s="68"/>
      <c r="G540" s="68"/>
      <c r="H540" s="68"/>
      <c r="I540" s="68"/>
      <c r="J540" s="68"/>
      <c r="K540" s="68"/>
      <c r="L540" s="68"/>
      <c r="M540" s="68"/>
      <c r="O540" s="68"/>
      <c r="P540" s="68"/>
      <c r="Q540" s="68"/>
      <c r="R540" s="68"/>
      <c r="S540" s="68"/>
      <c r="U540" s="68"/>
      <c r="V540" s="72"/>
      <c r="W540" s="72"/>
      <c r="X540" s="72"/>
      <c r="Y540" s="68"/>
      <c r="Z540" s="68"/>
      <c r="AA540" s="72"/>
      <c r="AB540" s="68"/>
      <c r="AC540" s="68"/>
      <c r="AD540" s="72"/>
      <c r="AE540" s="72"/>
      <c r="AF540" s="72"/>
      <c r="AG540" s="72"/>
      <c r="AH540" s="72"/>
      <c r="AI540" s="72"/>
      <c r="AJ540" s="72"/>
      <c r="AK540" s="72"/>
      <c r="AL540" s="72"/>
      <c r="AM540" s="72"/>
      <c r="AN540" s="72"/>
      <c r="AO540" s="72"/>
      <c r="AP540" s="72"/>
      <c r="AQ540" s="72"/>
      <c r="AR540" s="72"/>
      <c r="AS540" s="72"/>
      <c r="AT540" s="72"/>
      <c r="AU540" s="72"/>
      <c r="AV540" s="72"/>
      <c r="AW540" s="72"/>
    </row>
    <row r="541" ht="14.25" customHeight="1">
      <c r="A541" s="65"/>
      <c r="B541" s="65"/>
      <c r="C541" s="66"/>
      <c r="D541" s="67"/>
      <c r="E541" s="68"/>
      <c r="F541" s="68"/>
      <c r="G541" s="68"/>
      <c r="H541" s="68"/>
      <c r="I541" s="68"/>
      <c r="J541" s="68"/>
      <c r="K541" s="68"/>
      <c r="L541" s="68"/>
      <c r="M541" s="68"/>
      <c r="O541" s="68"/>
      <c r="P541" s="68"/>
      <c r="Q541" s="68"/>
      <c r="R541" s="68"/>
      <c r="S541" s="68"/>
      <c r="U541" s="68"/>
      <c r="V541" s="72"/>
      <c r="W541" s="72"/>
      <c r="X541" s="72"/>
      <c r="Y541" s="68"/>
      <c r="Z541" s="68"/>
      <c r="AA541" s="72"/>
      <c r="AB541" s="68"/>
      <c r="AC541" s="68"/>
      <c r="AD541" s="72"/>
      <c r="AE541" s="72"/>
      <c r="AF541" s="72"/>
      <c r="AG541" s="72"/>
      <c r="AH541" s="72"/>
      <c r="AI541" s="72"/>
      <c r="AJ541" s="72"/>
      <c r="AK541" s="72"/>
      <c r="AL541" s="72"/>
      <c r="AM541" s="72"/>
      <c r="AN541" s="72"/>
      <c r="AO541" s="72"/>
      <c r="AP541" s="72"/>
      <c r="AQ541" s="72"/>
      <c r="AR541" s="72"/>
      <c r="AS541" s="72"/>
      <c r="AT541" s="72"/>
      <c r="AU541" s="72"/>
      <c r="AV541" s="72"/>
      <c r="AW541" s="72"/>
    </row>
    <row r="542" ht="14.25" customHeight="1">
      <c r="A542" s="65"/>
      <c r="B542" s="65"/>
      <c r="C542" s="66"/>
      <c r="D542" s="67"/>
      <c r="E542" s="68"/>
      <c r="F542" s="68"/>
      <c r="G542" s="68"/>
      <c r="H542" s="68"/>
      <c r="I542" s="68"/>
      <c r="J542" s="68"/>
      <c r="K542" s="68"/>
      <c r="L542" s="68"/>
      <c r="M542" s="68"/>
      <c r="O542" s="68"/>
      <c r="P542" s="68"/>
      <c r="Q542" s="68"/>
      <c r="R542" s="68"/>
      <c r="S542" s="68"/>
      <c r="U542" s="68"/>
      <c r="V542" s="72"/>
      <c r="W542" s="72"/>
      <c r="X542" s="72"/>
      <c r="Y542" s="68"/>
      <c r="Z542" s="68"/>
      <c r="AA542" s="72"/>
      <c r="AB542" s="68"/>
      <c r="AC542" s="68"/>
      <c r="AD542" s="72"/>
      <c r="AE542" s="72"/>
      <c r="AF542" s="72"/>
      <c r="AG542" s="72"/>
      <c r="AH542" s="72"/>
      <c r="AI542" s="72"/>
      <c r="AJ542" s="72"/>
      <c r="AK542" s="72"/>
      <c r="AL542" s="72"/>
      <c r="AM542" s="72"/>
      <c r="AN542" s="72"/>
      <c r="AO542" s="72"/>
      <c r="AP542" s="72"/>
      <c r="AQ542" s="72"/>
      <c r="AR542" s="72"/>
      <c r="AS542" s="72"/>
      <c r="AT542" s="72"/>
      <c r="AU542" s="72"/>
      <c r="AV542" s="72"/>
      <c r="AW542" s="72"/>
    </row>
    <row r="543" ht="14.25" customHeight="1">
      <c r="A543" s="65"/>
      <c r="B543" s="65"/>
      <c r="C543" s="66"/>
      <c r="D543" s="67"/>
      <c r="E543" s="68"/>
      <c r="F543" s="68"/>
      <c r="G543" s="68"/>
      <c r="H543" s="68"/>
      <c r="I543" s="68"/>
      <c r="J543" s="68"/>
      <c r="K543" s="68"/>
      <c r="L543" s="68"/>
      <c r="M543" s="68"/>
      <c r="O543" s="68"/>
      <c r="P543" s="68"/>
      <c r="Q543" s="68"/>
      <c r="R543" s="68"/>
      <c r="S543" s="68"/>
      <c r="U543" s="68"/>
      <c r="V543" s="72"/>
      <c r="W543" s="72"/>
      <c r="X543" s="72"/>
      <c r="Y543" s="68"/>
      <c r="Z543" s="68"/>
      <c r="AA543" s="72"/>
      <c r="AB543" s="68"/>
      <c r="AC543" s="68"/>
      <c r="AD543" s="72"/>
      <c r="AE543" s="72"/>
      <c r="AF543" s="72"/>
      <c r="AG543" s="72"/>
      <c r="AH543" s="72"/>
      <c r="AI543" s="72"/>
      <c r="AJ543" s="72"/>
      <c r="AK543" s="72"/>
      <c r="AL543" s="72"/>
      <c r="AM543" s="72"/>
      <c r="AN543" s="72"/>
      <c r="AO543" s="72"/>
      <c r="AP543" s="72"/>
      <c r="AQ543" s="72"/>
      <c r="AR543" s="72"/>
      <c r="AS543" s="72"/>
      <c r="AT543" s="72"/>
      <c r="AU543" s="72"/>
      <c r="AV543" s="72"/>
      <c r="AW543" s="72"/>
    </row>
    <row r="544" ht="14.25" customHeight="1">
      <c r="A544" s="65"/>
      <c r="B544" s="65"/>
      <c r="C544" s="66"/>
      <c r="D544" s="67"/>
      <c r="E544" s="68"/>
      <c r="F544" s="68"/>
      <c r="G544" s="68"/>
      <c r="H544" s="68"/>
      <c r="I544" s="68"/>
      <c r="J544" s="68"/>
      <c r="K544" s="68"/>
      <c r="L544" s="68"/>
      <c r="M544" s="68"/>
      <c r="O544" s="68"/>
      <c r="P544" s="68"/>
      <c r="Q544" s="68"/>
      <c r="R544" s="68"/>
      <c r="S544" s="68"/>
      <c r="U544" s="68"/>
      <c r="V544" s="72"/>
      <c r="W544" s="72"/>
      <c r="X544" s="72"/>
      <c r="Y544" s="68"/>
      <c r="Z544" s="68"/>
      <c r="AA544" s="72"/>
      <c r="AB544" s="68"/>
      <c r="AC544" s="68"/>
      <c r="AD544" s="72"/>
      <c r="AE544" s="72"/>
      <c r="AF544" s="72"/>
      <c r="AG544" s="72"/>
      <c r="AH544" s="72"/>
      <c r="AI544" s="72"/>
      <c r="AJ544" s="72"/>
      <c r="AK544" s="72"/>
      <c r="AL544" s="72"/>
      <c r="AM544" s="72"/>
      <c r="AN544" s="72"/>
      <c r="AO544" s="72"/>
      <c r="AP544" s="72"/>
      <c r="AQ544" s="72"/>
      <c r="AR544" s="72"/>
      <c r="AS544" s="72"/>
      <c r="AT544" s="72"/>
      <c r="AU544" s="72"/>
      <c r="AV544" s="72"/>
      <c r="AW544" s="72"/>
    </row>
    <row r="545" ht="14.25" customHeight="1">
      <c r="A545" s="65"/>
      <c r="B545" s="65"/>
      <c r="C545" s="66"/>
      <c r="D545" s="67"/>
      <c r="E545" s="68"/>
      <c r="F545" s="68"/>
      <c r="G545" s="68"/>
      <c r="H545" s="68"/>
      <c r="I545" s="68"/>
      <c r="J545" s="68"/>
      <c r="K545" s="68"/>
      <c r="L545" s="68"/>
      <c r="M545" s="68"/>
      <c r="O545" s="68"/>
      <c r="P545" s="68"/>
      <c r="Q545" s="68"/>
      <c r="R545" s="68"/>
      <c r="S545" s="68"/>
      <c r="U545" s="68"/>
      <c r="V545" s="72"/>
      <c r="W545" s="72"/>
      <c r="X545" s="72"/>
      <c r="Y545" s="68"/>
      <c r="Z545" s="68"/>
      <c r="AA545" s="72"/>
      <c r="AB545" s="68"/>
      <c r="AC545" s="68"/>
      <c r="AD545" s="72"/>
      <c r="AE545" s="72"/>
      <c r="AF545" s="72"/>
      <c r="AG545" s="72"/>
      <c r="AH545" s="72"/>
      <c r="AI545" s="72"/>
      <c r="AJ545" s="72"/>
      <c r="AK545" s="72"/>
      <c r="AL545" s="72"/>
      <c r="AM545" s="72"/>
      <c r="AN545" s="72"/>
      <c r="AO545" s="72"/>
      <c r="AP545" s="72"/>
      <c r="AQ545" s="72"/>
      <c r="AR545" s="72"/>
      <c r="AS545" s="72"/>
      <c r="AT545" s="72"/>
      <c r="AU545" s="72"/>
      <c r="AV545" s="72"/>
      <c r="AW545" s="72"/>
    </row>
    <row r="546" ht="14.25" customHeight="1">
      <c r="A546" s="65"/>
      <c r="B546" s="65"/>
      <c r="C546" s="66"/>
      <c r="D546" s="67"/>
      <c r="E546" s="68"/>
      <c r="F546" s="68"/>
      <c r="G546" s="68"/>
      <c r="H546" s="68"/>
      <c r="I546" s="68"/>
      <c r="J546" s="68"/>
      <c r="K546" s="68"/>
      <c r="L546" s="68"/>
      <c r="M546" s="68"/>
      <c r="O546" s="68"/>
      <c r="P546" s="68"/>
      <c r="Q546" s="68"/>
      <c r="R546" s="68"/>
      <c r="S546" s="68"/>
      <c r="U546" s="68"/>
      <c r="V546" s="72"/>
      <c r="W546" s="72"/>
      <c r="X546" s="72"/>
      <c r="Y546" s="68"/>
      <c r="Z546" s="68"/>
      <c r="AA546" s="72"/>
      <c r="AB546" s="68"/>
      <c r="AC546" s="68"/>
      <c r="AD546" s="72"/>
      <c r="AE546" s="72"/>
      <c r="AF546" s="72"/>
      <c r="AG546" s="72"/>
      <c r="AH546" s="72"/>
      <c r="AI546" s="72"/>
      <c r="AJ546" s="72"/>
      <c r="AK546" s="72"/>
      <c r="AL546" s="72"/>
      <c r="AM546" s="72"/>
      <c r="AN546" s="72"/>
      <c r="AO546" s="72"/>
      <c r="AP546" s="72"/>
      <c r="AQ546" s="72"/>
      <c r="AR546" s="72"/>
      <c r="AS546" s="72"/>
      <c r="AT546" s="72"/>
      <c r="AU546" s="72"/>
      <c r="AV546" s="72"/>
      <c r="AW546" s="72"/>
    </row>
    <row r="547" ht="14.25" customHeight="1">
      <c r="A547" s="65"/>
      <c r="B547" s="65"/>
      <c r="C547" s="66"/>
      <c r="D547" s="67"/>
      <c r="E547" s="68"/>
      <c r="F547" s="68"/>
      <c r="G547" s="68"/>
      <c r="H547" s="68"/>
      <c r="I547" s="68"/>
      <c r="J547" s="68"/>
      <c r="K547" s="68"/>
      <c r="L547" s="68"/>
      <c r="M547" s="68"/>
      <c r="O547" s="68"/>
      <c r="P547" s="68"/>
      <c r="Q547" s="68"/>
      <c r="R547" s="68"/>
      <c r="S547" s="68"/>
      <c r="U547" s="68"/>
      <c r="V547" s="72"/>
      <c r="W547" s="72"/>
      <c r="X547" s="72"/>
      <c r="Y547" s="68"/>
      <c r="Z547" s="68"/>
      <c r="AA547" s="72"/>
      <c r="AB547" s="68"/>
      <c r="AC547" s="68"/>
      <c r="AD547" s="72"/>
      <c r="AE547" s="72"/>
      <c r="AF547" s="72"/>
      <c r="AG547" s="72"/>
      <c r="AH547" s="72"/>
      <c r="AI547" s="72"/>
      <c r="AJ547" s="72"/>
      <c r="AK547" s="72"/>
      <c r="AL547" s="72"/>
      <c r="AM547" s="72"/>
      <c r="AN547" s="72"/>
      <c r="AO547" s="72"/>
      <c r="AP547" s="72"/>
      <c r="AQ547" s="72"/>
      <c r="AR547" s="72"/>
      <c r="AS547" s="72"/>
      <c r="AT547" s="72"/>
      <c r="AU547" s="72"/>
      <c r="AV547" s="72"/>
      <c r="AW547" s="72"/>
    </row>
    <row r="548" ht="14.25" customHeight="1">
      <c r="A548" s="65"/>
      <c r="B548" s="65"/>
      <c r="C548" s="66"/>
      <c r="D548" s="67"/>
      <c r="E548" s="68"/>
      <c r="F548" s="68"/>
      <c r="G548" s="68"/>
      <c r="H548" s="68"/>
      <c r="I548" s="68"/>
      <c r="J548" s="68"/>
      <c r="K548" s="68"/>
      <c r="L548" s="68"/>
      <c r="M548" s="68"/>
      <c r="O548" s="68"/>
      <c r="P548" s="68"/>
      <c r="Q548" s="68"/>
      <c r="R548" s="68"/>
      <c r="S548" s="68"/>
      <c r="U548" s="68"/>
      <c r="V548" s="72"/>
      <c r="W548" s="72"/>
      <c r="X548" s="72"/>
      <c r="Y548" s="68"/>
      <c r="Z548" s="68"/>
      <c r="AA548" s="72"/>
      <c r="AB548" s="68"/>
      <c r="AC548" s="68"/>
      <c r="AD548" s="72"/>
      <c r="AE548" s="72"/>
      <c r="AF548" s="72"/>
      <c r="AG548" s="72"/>
      <c r="AH548" s="72"/>
      <c r="AI548" s="72"/>
      <c r="AJ548" s="72"/>
      <c r="AK548" s="72"/>
      <c r="AL548" s="72"/>
      <c r="AM548" s="72"/>
      <c r="AN548" s="72"/>
      <c r="AO548" s="72"/>
      <c r="AP548" s="72"/>
      <c r="AQ548" s="72"/>
      <c r="AR548" s="72"/>
      <c r="AS548" s="72"/>
      <c r="AT548" s="72"/>
      <c r="AU548" s="72"/>
      <c r="AV548" s="72"/>
      <c r="AW548" s="72"/>
    </row>
    <row r="549" ht="14.25" customHeight="1">
      <c r="A549" s="65"/>
      <c r="B549" s="65"/>
      <c r="C549" s="66"/>
      <c r="D549" s="67"/>
      <c r="E549" s="68"/>
      <c r="F549" s="68"/>
      <c r="G549" s="68"/>
      <c r="H549" s="68"/>
      <c r="I549" s="68"/>
      <c r="J549" s="68"/>
      <c r="K549" s="68"/>
      <c r="L549" s="68"/>
      <c r="M549" s="68"/>
      <c r="O549" s="68"/>
      <c r="P549" s="68"/>
      <c r="Q549" s="68"/>
      <c r="R549" s="68"/>
      <c r="S549" s="68"/>
      <c r="U549" s="68"/>
      <c r="V549" s="72"/>
      <c r="W549" s="72"/>
      <c r="X549" s="72"/>
      <c r="Y549" s="68"/>
      <c r="Z549" s="68"/>
      <c r="AA549" s="72"/>
      <c r="AB549" s="68"/>
      <c r="AC549" s="68"/>
      <c r="AD549" s="72"/>
      <c r="AE549" s="72"/>
      <c r="AF549" s="72"/>
      <c r="AG549" s="72"/>
      <c r="AH549" s="72"/>
      <c r="AI549" s="72"/>
      <c r="AJ549" s="72"/>
      <c r="AK549" s="72"/>
      <c r="AL549" s="72"/>
      <c r="AM549" s="72"/>
      <c r="AN549" s="72"/>
      <c r="AO549" s="72"/>
      <c r="AP549" s="72"/>
      <c r="AQ549" s="72"/>
      <c r="AR549" s="72"/>
      <c r="AS549" s="72"/>
      <c r="AT549" s="72"/>
      <c r="AU549" s="72"/>
      <c r="AV549" s="72"/>
      <c r="AW549" s="72"/>
    </row>
    <row r="550" ht="14.25" customHeight="1">
      <c r="A550" s="65"/>
      <c r="B550" s="65"/>
      <c r="C550" s="66"/>
      <c r="D550" s="67"/>
      <c r="E550" s="68"/>
      <c r="F550" s="68"/>
      <c r="G550" s="68"/>
      <c r="H550" s="68"/>
      <c r="I550" s="68"/>
      <c r="J550" s="68"/>
      <c r="K550" s="68"/>
      <c r="L550" s="68"/>
      <c r="M550" s="68"/>
      <c r="O550" s="68"/>
      <c r="P550" s="68"/>
      <c r="Q550" s="68"/>
      <c r="R550" s="68"/>
      <c r="S550" s="68"/>
      <c r="U550" s="68"/>
      <c r="V550" s="72"/>
      <c r="W550" s="72"/>
      <c r="X550" s="72"/>
      <c r="Y550" s="68"/>
      <c r="Z550" s="68"/>
      <c r="AA550" s="72"/>
      <c r="AB550" s="68"/>
      <c r="AC550" s="68"/>
      <c r="AD550" s="72"/>
      <c r="AE550" s="72"/>
      <c r="AF550" s="72"/>
      <c r="AG550" s="72"/>
      <c r="AH550" s="72"/>
      <c r="AI550" s="72"/>
      <c r="AJ550" s="72"/>
      <c r="AK550" s="72"/>
      <c r="AL550" s="72"/>
      <c r="AM550" s="72"/>
      <c r="AN550" s="72"/>
      <c r="AO550" s="72"/>
      <c r="AP550" s="72"/>
      <c r="AQ550" s="72"/>
      <c r="AR550" s="72"/>
      <c r="AS550" s="72"/>
      <c r="AT550" s="72"/>
      <c r="AU550" s="72"/>
      <c r="AV550" s="72"/>
      <c r="AW550" s="72"/>
    </row>
    <row r="551" ht="14.25" customHeight="1">
      <c r="A551" s="65"/>
      <c r="B551" s="65"/>
      <c r="C551" s="66"/>
      <c r="D551" s="67"/>
      <c r="E551" s="68"/>
      <c r="F551" s="68"/>
      <c r="G551" s="68"/>
      <c r="H551" s="68"/>
      <c r="I551" s="68"/>
      <c r="J551" s="68"/>
      <c r="K551" s="68"/>
      <c r="L551" s="68"/>
      <c r="M551" s="68"/>
      <c r="O551" s="68"/>
      <c r="P551" s="68"/>
      <c r="Q551" s="68"/>
      <c r="R551" s="68"/>
      <c r="S551" s="68"/>
      <c r="U551" s="68"/>
      <c r="V551" s="72"/>
      <c r="W551" s="72"/>
      <c r="X551" s="72"/>
      <c r="Y551" s="68"/>
      <c r="Z551" s="68"/>
      <c r="AA551" s="72"/>
      <c r="AB551" s="68"/>
      <c r="AC551" s="68"/>
      <c r="AD551" s="72"/>
      <c r="AE551" s="72"/>
      <c r="AF551" s="72"/>
      <c r="AG551" s="72"/>
      <c r="AH551" s="72"/>
      <c r="AI551" s="72"/>
      <c r="AJ551" s="72"/>
      <c r="AK551" s="72"/>
      <c r="AL551" s="72"/>
      <c r="AM551" s="72"/>
      <c r="AN551" s="72"/>
      <c r="AO551" s="72"/>
      <c r="AP551" s="72"/>
      <c r="AQ551" s="72"/>
      <c r="AR551" s="72"/>
      <c r="AS551" s="72"/>
      <c r="AT551" s="72"/>
      <c r="AU551" s="72"/>
      <c r="AV551" s="72"/>
      <c r="AW551" s="72"/>
    </row>
    <row r="552" ht="14.25" customHeight="1">
      <c r="A552" s="65"/>
      <c r="B552" s="65"/>
      <c r="C552" s="66"/>
      <c r="D552" s="67"/>
      <c r="E552" s="68"/>
      <c r="F552" s="68"/>
      <c r="G552" s="68"/>
      <c r="H552" s="68"/>
      <c r="I552" s="68"/>
      <c r="J552" s="68"/>
      <c r="K552" s="68"/>
      <c r="L552" s="68"/>
      <c r="M552" s="68"/>
      <c r="O552" s="68"/>
      <c r="P552" s="68"/>
      <c r="Q552" s="68"/>
      <c r="R552" s="68"/>
      <c r="S552" s="68"/>
      <c r="U552" s="68"/>
      <c r="V552" s="72"/>
      <c r="W552" s="72"/>
      <c r="X552" s="72"/>
      <c r="Y552" s="68"/>
      <c r="Z552" s="68"/>
      <c r="AA552" s="72"/>
      <c r="AB552" s="68"/>
      <c r="AC552" s="68"/>
      <c r="AD552" s="72"/>
      <c r="AE552" s="72"/>
      <c r="AF552" s="72"/>
      <c r="AG552" s="72"/>
      <c r="AH552" s="72"/>
      <c r="AI552" s="72"/>
      <c r="AJ552" s="72"/>
      <c r="AK552" s="72"/>
      <c r="AL552" s="72"/>
      <c r="AM552" s="72"/>
      <c r="AN552" s="72"/>
      <c r="AO552" s="72"/>
      <c r="AP552" s="72"/>
      <c r="AQ552" s="72"/>
      <c r="AR552" s="72"/>
      <c r="AS552" s="72"/>
      <c r="AT552" s="72"/>
      <c r="AU552" s="72"/>
      <c r="AV552" s="72"/>
      <c r="AW552" s="72"/>
    </row>
    <row r="553" ht="14.25" customHeight="1">
      <c r="A553" s="65"/>
      <c r="B553" s="65"/>
      <c r="C553" s="66"/>
      <c r="D553" s="67"/>
      <c r="E553" s="68"/>
      <c r="F553" s="68"/>
      <c r="G553" s="68"/>
      <c r="H553" s="68"/>
      <c r="I553" s="68"/>
      <c r="J553" s="68"/>
      <c r="K553" s="68"/>
      <c r="L553" s="68"/>
      <c r="M553" s="68"/>
      <c r="O553" s="68"/>
      <c r="P553" s="68"/>
      <c r="Q553" s="68"/>
      <c r="R553" s="68"/>
      <c r="S553" s="68"/>
      <c r="U553" s="68"/>
      <c r="V553" s="72"/>
      <c r="W553" s="72"/>
      <c r="X553" s="72"/>
      <c r="Y553" s="68"/>
      <c r="Z553" s="68"/>
      <c r="AA553" s="72"/>
      <c r="AB553" s="68"/>
      <c r="AC553" s="68"/>
      <c r="AD553" s="72"/>
      <c r="AE553" s="72"/>
      <c r="AF553" s="72"/>
      <c r="AG553" s="72"/>
      <c r="AH553" s="72"/>
      <c r="AI553" s="72"/>
      <c r="AJ553" s="72"/>
      <c r="AK553" s="72"/>
      <c r="AL553" s="72"/>
      <c r="AM553" s="72"/>
      <c r="AN553" s="72"/>
      <c r="AO553" s="72"/>
      <c r="AP553" s="72"/>
      <c r="AQ553" s="72"/>
      <c r="AR553" s="72"/>
      <c r="AS553" s="72"/>
      <c r="AT553" s="72"/>
      <c r="AU553" s="72"/>
      <c r="AV553" s="72"/>
      <c r="AW553" s="72"/>
    </row>
    <row r="554" ht="14.25" customHeight="1">
      <c r="A554" s="65"/>
      <c r="B554" s="65"/>
      <c r="C554" s="66"/>
      <c r="D554" s="67"/>
      <c r="E554" s="68"/>
      <c r="F554" s="68"/>
      <c r="G554" s="68"/>
      <c r="H554" s="68"/>
      <c r="I554" s="68"/>
      <c r="J554" s="68"/>
      <c r="K554" s="68"/>
      <c r="L554" s="68"/>
      <c r="M554" s="68"/>
      <c r="O554" s="68"/>
      <c r="P554" s="68"/>
      <c r="Q554" s="68"/>
      <c r="R554" s="68"/>
      <c r="S554" s="68"/>
      <c r="U554" s="68"/>
      <c r="V554" s="72"/>
      <c r="W554" s="72"/>
      <c r="X554" s="72"/>
      <c r="Y554" s="68"/>
      <c r="Z554" s="68"/>
      <c r="AA554" s="72"/>
      <c r="AB554" s="68"/>
      <c r="AC554" s="68"/>
      <c r="AD554" s="72"/>
      <c r="AE554" s="72"/>
      <c r="AF554" s="72"/>
      <c r="AG554" s="72"/>
      <c r="AH554" s="72"/>
      <c r="AI554" s="72"/>
      <c r="AJ554" s="72"/>
      <c r="AK554" s="72"/>
      <c r="AL554" s="72"/>
      <c r="AM554" s="72"/>
      <c r="AN554" s="72"/>
      <c r="AO554" s="72"/>
      <c r="AP554" s="72"/>
      <c r="AQ554" s="72"/>
      <c r="AR554" s="72"/>
      <c r="AS554" s="72"/>
      <c r="AT554" s="72"/>
      <c r="AU554" s="72"/>
      <c r="AV554" s="72"/>
      <c r="AW554" s="72"/>
    </row>
    <row r="555" ht="14.25" customHeight="1">
      <c r="A555" s="65"/>
      <c r="B555" s="65"/>
      <c r="C555" s="66"/>
      <c r="D555" s="67"/>
      <c r="E555" s="68"/>
      <c r="F555" s="68"/>
      <c r="G555" s="68"/>
      <c r="H555" s="68"/>
      <c r="I555" s="68"/>
      <c r="J555" s="68"/>
      <c r="K555" s="68"/>
      <c r="L555" s="68"/>
      <c r="M555" s="68"/>
      <c r="O555" s="68"/>
      <c r="P555" s="68"/>
      <c r="Q555" s="68"/>
      <c r="R555" s="68"/>
      <c r="S555" s="68"/>
      <c r="U555" s="68"/>
      <c r="V555" s="72"/>
      <c r="W555" s="72"/>
      <c r="X555" s="72"/>
      <c r="Y555" s="68"/>
      <c r="Z555" s="68"/>
      <c r="AA555" s="72"/>
      <c r="AB555" s="68"/>
      <c r="AC555" s="68"/>
      <c r="AD555" s="72"/>
      <c r="AE555" s="72"/>
      <c r="AF555" s="72"/>
      <c r="AG555" s="72"/>
      <c r="AH555" s="72"/>
      <c r="AI555" s="72"/>
      <c r="AJ555" s="72"/>
      <c r="AK555" s="72"/>
      <c r="AL555" s="72"/>
      <c r="AM555" s="72"/>
      <c r="AN555" s="72"/>
      <c r="AO555" s="72"/>
      <c r="AP555" s="72"/>
      <c r="AQ555" s="72"/>
      <c r="AR555" s="72"/>
      <c r="AS555" s="72"/>
      <c r="AT555" s="72"/>
      <c r="AU555" s="72"/>
      <c r="AV555" s="72"/>
      <c r="AW555" s="72"/>
    </row>
    <row r="556" ht="14.25" customHeight="1">
      <c r="A556" s="65"/>
      <c r="B556" s="65"/>
      <c r="C556" s="66"/>
      <c r="D556" s="67"/>
      <c r="E556" s="68"/>
      <c r="F556" s="68"/>
      <c r="G556" s="68"/>
      <c r="H556" s="68"/>
      <c r="I556" s="68"/>
      <c r="J556" s="68"/>
      <c r="K556" s="68"/>
      <c r="L556" s="68"/>
      <c r="M556" s="68"/>
      <c r="O556" s="68"/>
      <c r="P556" s="68"/>
      <c r="Q556" s="68"/>
      <c r="R556" s="68"/>
      <c r="S556" s="68"/>
      <c r="U556" s="68"/>
      <c r="V556" s="72"/>
      <c r="W556" s="72"/>
      <c r="X556" s="72"/>
      <c r="Y556" s="68"/>
      <c r="Z556" s="68"/>
      <c r="AA556" s="72"/>
      <c r="AB556" s="68"/>
      <c r="AC556" s="68"/>
      <c r="AD556" s="72"/>
      <c r="AE556" s="72"/>
      <c r="AF556" s="72"/>
      <c r="AG556" s="72"/>
      <c r="AH556" s="72"/>
      <c r="AI556" s="72"/>
      <c r="AJ556" s="72"/>
      <c r="AK556" s="72"/>
      <c r="AL556" s="72"/>
      <c r="AM556" s="72"/>
      <c r="AN556" s="72"/>
      <c r="AO556" s="72"/>
      <c r="AP556" s="72"/>
      <c r="AQ556" s="72"/>
      <c r="AR556" s="72"/>
      <c r="AS556" s="72"/>
      <c r="AT556" s="72"/>
      <c r="AU556" s="72"/>
      <c r="AV556" s="72"/>
      <c r="AW556" s="72"/>
    </row>
    <row r="557" ht="14.25" customHeight="1">
      <c r="A557" s="65"/>
      <c r="B557" s="65"/>
      <c r="C557" s="66"/>
      <c r="D557" s="67"/>
      <c r="E557" s="68"/>
      <c r="F557" s="68"/>
      <c r="G557" s="68"/>
      <c r="H557" s="68"/>
      <c r="I557" s="68"/>
      <c r="J557" s="68"/>
      <c r="K557" s="68"/>
      <c r="L557" s="68"/>
      <c r="M557" s="68"/>
      <c r="O557" s="68"/>
      <c r="P557" s="68"/>
      <c r="Q557" s="68"/>
      <c r="R557" s="68"/>
      <c r="S557" s="68"/>
      <c r="U557" s="68"/>
      <c r="V557" s="72"/>
      <c r="W557" s="72"/>
      <c r="X557" s="72"/>
      <c r="Y557" s="68"/>
      <c r="Z557" s="68"/>
      <c r="AA557" s="72"/>
      <c r="AB557" s="68"/>
      <c r="AC557" s="68"/>
      <c r="AD557" s="72"/>
      <c r="AE557" s="72"/>
      <c r="AF557" s="72"/>
      <c r="AG557" s="72"/>
      <c r="AH557" s="72"/>
      <c r="AI557" s="72"/>
      <c r="AJ557" s="72"/>
      <c r="AK557" s="72"/>
      <c r="AL557" s="72"/>
      <c r="AM557" s="72"/>
      <c r="AN557" s="72"/>
      <c r="AO557" s="72"/>
      <c r="AP557" s="72"/>
      <c r="AQ557" s="72"/>
      <c r="AR557" s="72"/>
      <c r="AS557" s="72"/>
      <c r="AT557" s="72"/>
      <c r="AU557" s="72"/>
      <c r="AV557" s="72"/>
      <c r="AW557" s="72"/>
    </row>
    <row r="558" ht="14.25" customHeight="1">
      <c r="A558" s="65"/>
      <c r="B558" s="65"/>
      <c r="C558" s="66"/>
      <c r="D558" s="67"/>
      <c r="E558" s="68"/>
      <c r="F558" s="68"/>
      <c r="G558" s="68"/>
      <c r="H558" s="68"/>
      <c r="I558" s="68"/>
      <c r="J558" s="68"/>
      <c r="K558" s="68"/>
      <c r="L558" s="68"/>
      <c r="M558" s="68"/>
      <c r="O558" s="68"/>
      <c r="P558" s="68"/>
      <c r="Q558" s="68"/>
      <c r="R558" s="68"/>
      <c r="S558" s="68"/>
      <c r="U558" s="68"/>
      <c r="V558" s="72"/>
      <c r="W558" s="72"/>
      <c r="X558" s="72"/>
      <c r="Y558" s="68"/>
      <c r="Z558" s="68"/>
      <c r="AA558" s="72"/>
      <c r="AB558" s="68"/>
      <c r="AC558" s="68"/>
      <c r="AD558" s="72"/>
      <c r="AE558" s="72"/>
      <c r="AF558" s="72"/>
      <c r="AG558" s="72"/>
      <c r="AH558" s="72"/>
      <c r="AI558" s="72"/>
      <c r="AJ558" s="72"/>
      <c r="AK558" s="72"/>
      <c r="AL558" s="72"/>
      <c r="AM558" s="72"/>
      <c r="AN558" s="72"/>
      <c r="AO558" s="72"/>
      <c r="AP558" s="72"/>
      <c r="AQ558" s="72"/>
      <c r="AR558" s="72"/>
      <c r="AS558" s="72"/>
      <c r="AT558" s="72"/>
      <c r="AU558" s="72"/>
      <c r="AV558" s="72"/>
      <c r="AW558" s="72"/>
    </row>
    <row r="559" ht="14.25" customHeight="1">
      <c r="A559" s="65"/>
      <c r="B559" s="65"/>
      <c r="C559" s="66"/>
      <c r="D559" s="67"/>
      <c r="E559" s="68"/>
      <c r="F559" s="68"/>
      <c r="G559" s="68"/>
      <c r="H559" s="68"/>
      <c r="I559" s="68"/>
      <c r="J559" s="68"/>
      <c r="K559" s="68"/>
      <c r="L559" s="68"/>
      <c r="M559" s="68"/>
      <c r="O559" s="68"/>
      <c r="P559" s="68"/>
      <c r="Q559" s="68"/>
      <c r="R559" s="68"/>
      <c r="S559" s="68"/>
      <c r="U559" s="68"/>
      <c r="V559" s="72"/>
      <c r="W559" s="72"/>
      <c r="X559" s="72"/>
      <c r="Y559" s="68"/>
      <c r="Z559" s="68"/>
      <c r="AA559" s="72"/>
      <c r="AB559" s="68"/>
      <c r="AC559" s="68"/>
      <c r="AD559" s="72"/>
      <c r="AE559" s="72"/>
      <c r="AF559" s="72"/>
      <c r="AG559" s="72"/>
      <c r="AH559" s="72"/>
      <c r="AI559" s="72"/>
      <c r="AJ559" s="72"/>
      <c r="AK559" s="72"/>
      <c r="AL559" s="72"/>
      <c r="AM559" s="72"/>
      <c r="AN559" s="72"/>
      <c r="AO559" s="72"/>
      <c r="AP559" s="72"/>
      <c r="AQ559" s="72"/>
      <c r="AR559" s="72"/>
      <c r="AS559" s="72"/>
      <c r="AT559" s="72"/>
      <c r="AU559" s="72"/>
      <c r="AV559" s="72"/>
      <c r="AW559" s="72"/>
    </row>
    <row r="560" ht="14.25" customHeight="1">
      <c r="A560" s="65"/>
      <c r="B560" s="65"/>
      <c r="C560" s="66"/>
      <c r="D560" s="67"/>
      <c r="E560" s="68"/>
      <c r="F560" s="68"/>
      <c r="G560" s="68"/>
      <c r="H560" s="68"/>
      <c r="I560" s="68"/>
      <c r="J560" s="68"/>
      <c r="K560" s="68"/>
      <c r="L560" s="68"/>
      <c r="M560" s="68"/>
      <c r="O560" s="68"/>
      <c r="P560" s="68"/>
      <c r="Q560" s="68"/>
      <c r="R560" s="68"/>
      <c r="S560" s="68"/>
      <c r="U560" s="68"/>
      <c r="V560" s="72"/>
      <c r="W560" s="72"/>
      <c r="X560" s="72"/>
      <c r="Y560" s="68"/>
      <c r="Z560" s="68"/>
      <c r="AA560" s="72"/>
      <c r="AB560" s="68"/>
      <c r="AC560" s="68"/>
      <c r="AD560" s="72"/>
      <c r="AE560" s="72"/>
      <c r="AF560" s="72"/>
      <c r="AG560" s="72"/>
      <c r="AH560" s="72"/>
      <c r="AI560" s="72"/>
      <c r="AJ560" s="72"/>
      <c r="AK560" s="72"/>
      <c r="AL560" s="72"/>
      <c r="AM560" s="72"/>
      <c r="AN560" s="72"/>
      <c r="AO560" s="72"/>
      <c r="AP560" s="72"/>
      <c r="AQ560" s="72"/>
      <c r="AR560" s="72"/>
      <c r="AS560" s="72"/>
      <c r="AT560" s="72"/>
      <c r="AU560" s="72"/>
      <c r="AV560" s="72"/>
      <c r="AW560" s="72"/>
    </row>
    <row r="561" ht="14.25" customHeight="1">
      <c r="A561" s="65"/>
      <c r="B561" s="65"/>
      <c r="C561" s="66"/>
      <c r="D561" s="67"/>
      <c r="E561" s="68"/>
      <c r="F561" s="68"/>
      <c r="G561" s="68"/>
      <c r="H561" s="68"/>
      <c r="I561" s="68"/>
      <c r="J561" s="68"/>
      <c r="K561" s="68"/>
      <c r="L561" s="68"/>
      <c r="M561" s="68"/>
      <c r="O561" s="68"/>
      <c r="P561" s="68"/>
      <c r="Q561" s="68"/>
      <c r="R561" s="68"/>
      <c r="S561" s="68"/>
      <c r="U561" s="68"/>
      <c r="V561" s="72"/>
      <c r="W561" s="72"/>
      <c r="X561" s="72"/>
      <c r="Y561" s="68"/>
      <c r="Z561" s="68"/>
      <c r="AA561" s="72"/>
      <c r="AB561" s="68"/>
      <c r="AC561" s="68"/>
      <c r="AD561" s="72"/>
      <c r="AE561" s="72"/>
      <c r="AF561" s="72"/>
      <c r="AG561" s="72"/>
      <c r="AH561" s="72"/>
      <c r="AI561" s="72"/>
      <c r="AJ561" s="72"/>
      <c r="AK561" s="72"/>
      <c r="AL561" s="72"/>
      <c r="AM561" s="72"/>
      <c r="AN561" s="72"/>
      <c r="AO561" s="72"/>
      <c r="AP561" s="72"/>
      <c r="AQ561" s="72"/>
      <c r="AR561" s="72"/>
      <c r="AS561" s="72"/>
      <c r="AT561" s="72"/>
      <c r="AU561" s="72"/>
      <c r="AV561" s="72"/>
      <c r="AW561" s="72"/>
    </row>
    <row r="562" ht="14.25" customHeight="1">
      <c r="A562" s="65"/>
      <c r="B562" s="65"/>
      <c r="C562" s="66"/>
      <c r="D562" s="67"/>
      <c r="E562" s="68"/>
      <c r="F562" s="68"/>
      <c r="G562" s="68"/>
      <c r="H562" s="68"/>
      <c r="I562" s="68"/>
      <c r="J562" s="68"/>
      <c r="K562" s="68"/>
      <c r="L562" s="68"/>
      <c r="M562" s="68"/>
      <c r="O562" s="68"/>
      <c r="P562" s="68"/>
      <c r="Q562" s="68"/>
      <c r="R562" s="68"/>
      <c r="S562" s="68"/>
      <c r="U562" s="68"/>
      <c r="V562" s="72"/>
      <c r="W562" s="72"/>
      <c r="X562" s="72"/>
      <c r="Y562" s="68"/>
      <c r="Z562" s="68"/>
      <c r="AA562" s="72"/>
      <c r="AB562" s="68"/>
      <c r="AC562" s="68"/>
      <c r="AD562" s="72"/>
      <c r="AE562" s="72"/>
      <c r="AF562" s="72"/>
      <c r="AG562" s="72"/>
      <c r="AH562" s="72"/>
      <c r="AI562" s="72"/>
      <c r="AJ562" s="72"/>
      <c r="AK562" s="72"/>
      <c r="AL562" s="72"/>
      <c r="AM562" s="72"/>
      <c r="AN562" s="72"/>
      <c r="AO562" s="72"/>
      <c r="AP562" s="72"/>
      <c r="AQ562" s="72"/>
      <c r="AR562" s="72"/>
      <c r="AS562" s="72"/>
      <c r="AT562" s="72"/>
      <c r="AU562" s="72"/>
      <c r="AV562" s="72"/>
      <c r="AW562" s="72"/>
    </row>
    <row r="563" ht="14.25" customHeight="1">
      <c r="A563" s="65"/>
      <c r="B563" s="65"/>
      <c r="C563" s="66"/>
      <c r="D563" s="67"/>
      <c r="E563" s="68"/>
      <c r="F563" s="68"/>
      <c r="G563" s="68"/>
      <c r="H563" s="68"/>
      <c r="I563" s="68"/>
      <c r="J563" s="68"/>
      <c r="K563" s="68"/>
      <c r="L563" s="68"/>
      <c r="M563" s="68"/>
      <c r="O563" s="68"/>
      <c r="P563" s="68"/>
      <c r="Q563" s="68"/>
      <c r="R563" s="68"/>
      <c r="S563" s="68"/>
      <c r="U563" s="68"/>
      <c r="V563" s="72"/>
      <c r="W563" s="72"/>
      <c r="X563" s="72"/>
      <c r="Y563" s="68"/>
      <c r="Z563" s="68"/>
      <c r="AA563" s="72"/>
      <c r="AB563" s="68"/>
      <c r="AC563" s="68"/>
      <c r="AD563" s="72"/>
      <c r="AE563" s="72"/>
      <c r="AF563" s="72"/>
      <c r="AG563" s="72"/>
      <c r="AH563" s="72"/>
      <c r="AI563" s="72"/>
      <c r="AJ563" s="72"/>
      <c r="AK563" s="72"/>
      <c r="AL563" s="72"/>
      <c r="AM563" s="72"/>
      <c r="AN563" s="72"/>
      <c r="AO563" s="72"/>
      <c r="AP563" s="72"/>
      <c r="AQ563" s="72"/>
      <c r="AR563" s="72"/>
      <c r="AS563" s="72"/>
      <c r="AT563" s="72"/>
      <c r="AU563" s="72"/>
      <c r="AV563" s="72"/>
      <c r="AW563" s="72"/>
    </row>
    <row r="564" ht="14.25" customHeight="1">
      <c r="A564" s="65"/>
      <c r="B564" s="65"/>
      <c r="C564" s="66"/>
      <c r="D564" s="67"/>
      <c r="E564" s="68"/>
      <c r="F564" s="68"/>
      <c r="G564" s="68"/>
      <c r="H564" s="68"/>
      <c r="I564" s="68"/>
      <c r="J564" s="68"/>
      <c r="K564" s="68"/>
      <c r="L564" s="68"/>
      <c r="M564" s="68"/>
      <c r="O564" s="68"/>
      <c r="P564" s="68"/>
      <c r="Q564" s="68"/>
      <c r="R564" s="68"/>
      <c r="S564" s="68"/>
      <c r="U564" s="68"/>
      <c r="V564" s="72"/>
      <c r="W564" s="72"/>
      <c r="X564" s="72"/>
      <c r="Y564" s="68"/>
      <c r="Z564" s="68"/>
      <c r="AA564" s="72"/>
      <c r="AB564" s="68"/>
      <c r="AC564" s="68"/>
      <c r="AD564" s="72"/>
      <c r="AE564" s="72"/>
      <c r="AF564" s="72"/>
      <c r="AG564" s="72"/>
      <c r="AH564" s="72"/>
      <c r="AI564" s="72"/>
      <c r="AJ564" s="72"/>
      <c r="AK564" s="72"/>
      <c r="AL564" s="72"/>
      <c r="AM564" s="72"/>
      <c r="AN564" s="72"/>
      <c r="AO564" s="72"/>
      <c r="AP564" s="72"/>
      <c r="AQ564" s="72"/>
      <c r="AR564" s="72"/>
      <c r="AS564" s="72"/>
      <c r="AT564" s="72"/>
      <c r="AU564" s="72"/>
      <c r="AV564" s="72"/>
      <c r="AW564" s="72"/>
    </row>
    <row r="565" ht="14.25" customHeight="1">
      <c r="A565" s="65"/>
      <c r="B565" s="65"/>
      <c r="C565" s="66"/>
      <c r="D565" s="67"/>
      <c r="E565" s="68"/>
      <c r="F565" s="68"/>
      <c r="G565" s="68"/>
      <c r="H565" s="68"/>
      <c r="I565" s="68"/>
      <c r="J565" s="68"/>
      <c r="K565" s="68"/>
      <c r="L565" s="68"/>
      <c r="M565" s="68"/>
      <c r="O565" s="68"/>
      <c r="P565" s="68"/>
      <c r="Q565" s="68"/>
      <c r="R565" s="68"/>
      <c r="S565" s="68"/>
      <c r="U565" s="68"/>
      <c r="V565" s="72"/>
      <c r="W565" s="72"/>
      <c r="X565" s="72"/>
      <c r="Y565" s="68"/>
      <c r="Z565" s="68"/>
      <c r="AA565" s="72"/>
      <c r="AB565" s="68"/>
      <c r="AC565" s="68"/>
      <c r="AD565" s="72"/>
      <c r="AE565" s="72"/>
      <c r="AF565" s="72"/>
      <c r="AG565" s="72"/>
      <c r="AH565" s="72"/>
      <c r="AI565" s="72"/>
      <c r="AJ565" s="72"/>
      <c r="AK565" s="72"/>
      <c r="AL565" s="72"/>
      <c r="AM565" s="72"/>
      <c r="AN565" s="72"/>
      <c r="AO565" s="72"/>
      <c r="AP565" s="72"/>
      <c r="AQ565" s="72"/>
      <c r="AR565" s="72"/>
      <c r="AS565" s="72"/>
      <c r="AT565" s="72"/>
      <c r="AU565" s="72"/>
      <c r="AV565" s="72"/>
      <c r="AW565" s="72"/>
    </row>
    <row r="566" ht="14.25" customHeight="1">
      <c r="A566" s="65"/>
      <c r="B566" s="65"/>
      <c r="C566" s="66"/>
      <c r="D566" s="67"/>
      <c r="E566" s="68"/>
      <c r="F566" s="68"/>
      <c r="G566" s="68"/>
      <c r="H566" s="68"/>
      <c r="I566" s="68"/>
      <c r="J566" s="68"/>
      <c r="K566" s="68"/>
      <c r="L566" s="68"/>
      <c r="M566" s="68"/>
      <c r="O566" s="68"/>
      <c r="P566" s="68"/>
      <c r="Q566" s="68"/>
      <c r="R566" s="68"/>
      <c r="S566" s="68"/>
      <c r="U566" s="68"/>
      <c r="V566" s="72"/>
      <c r="W566" s="72"/>
      <c r="X566" s="72"/>
      <c r="Y566" s="68"/>
      <c r="Z566" s="68"/>
      <c r="AA566" s="72"/>
      <c r="AB566" s="68"/>
      <c r="AC566" s="68"/>
      <c r="AD566" s="72"/>
      <c r="AE566" s="72"/>
      <c r="AF566" s="72"/>
      <c r="AG566" s="72"/>
      <c r="AH566" s="72"/>
      <c r="AI566" s="72"/>
      <c r="AJ566" s="72"/>
      <c r="AK566" s="72"/>
      <c r="AL566" s="72"/>
      <c r="AM566" s="72"/>
      <c r="AN566" s="72"/>
      <c r="AO566" s="72"/>
      <c r="AP566" s="72"/>
      <c r="AQ566" s="72"/>
      <c r="AR566" s="72"/>
      <c r="AS566" s="72"/>
      <c r="AT566" s="72"/>
      <c r="AU566" s="72"/>
      <c r="AV566" s="72"/>
      <c r="AW566" s="72"/>
    </row>
    <row r="567" ht="14.25" customHeight="1">
      <c r="A567" s="65"/>
      <c r="B567" s="65"/>
      <c r="C567" s="66"/>
      <c r="D567" s="67"/>
      <c r="E567" s="68"/>
      <c r="F567" s="68"/>
      <c r="G567" s="68"/>
      <c r="H567" s="68"/>
      <c r="I567" s="68"/>
      <c r="J567" s="68"/>
      <c r="K567" s="68"/>
      <c r="L567" s="68"/>
      <c r="M567" s="68"/>
      <c r="O567" s="68"/>
      <c r="P567" s="68"/>
      <c r="Q567" s="68"/>
      <c r="R567" s="68"/>
      <c r="S567" s="68"/>
      <c r="U567" s="68"/>
      <c r="V567" s="72"/>
      <c r="W567" s="72"/>
      <c r="X567" s="72"/>
      <c r="Y567" s="68"/>
      <c r="Z567" s="68"/>
      <c r="AA567" s="72"/>
      <c r="AB567" s="68"/>
      <c r="AC567" s="68"/>
      <c r="AD567" s="72"/>
      <c r="AE567" s="72"/>
      <c r="AF567" s="72"/>
      <c r="AG567" s="72"/>
      <c r="AH567" s="72"/>
      <c r="AI567" s="72"/>
      <c r="AJ567" s="72"/>
      <c r="AK567" s="72"/>
      <c r="AL567" s="72"/>
      <c r="AM567" s="72"/>
      <c r="AN567" s="72"/>
      <c r="AO567" s="72"/>
      <c r="AP567" s="72"/>
      <c r="AQ567" s="72"/>
      <c r="AR567" s="72"/>
      <c r="AS567" s="72"/>
      <c r="AT567" s="72"/>
      <c r="AU567" s="72"/>
      <c r="AV567" s="72"/>
      <c r="AW567" s="72"/>
    </row>
    <row r="568" ht="14.25" customHeight="1">
      <c r="A568" s="65"/>
      <c r="B568" s="65"/>
      <c r="C568" s="66"/>
      <c r="D568" s="67"/>
      <c r="E568" s="68"/>
      <c r="F568" s="68"/>
      <c r="G568" s="68"/>
      <c r="H568" s="68"/>
      <c r="I568" s="68"/>
      <c r="J568" s="68"/>
      <c r="K568" s="68"/>
      <c r="L568" s="68"/>
      <c r="M568" s="68"/>
      <c r="O568" s="68"/>
      <c r="P568" s="68"/>
      <c r="Q568" s="68"/>
      <c r="R568" s="68"/>
      <c r="S568" s="68"/>
      <c r="U568" s="68"/>
      <c r="V568" s="72"/>
      <c r="W568" s="72"/>
      <c r="X568" s="72"/>
      <c r="Y568" s="68"/>
      <c r="Z568" s="68"/>
      <c r="AA568" s="72"/>
      <c r="AB568" s="68"/>
      <c r="AC568" s="68"/>
      <c r="AD568" s="72"/>
      <c r="AE568" s="72"/>
      <c r="AF568" s="72"/>
      <c r="AG568" s="72"/>
      <c r="AH568" s="72"/>
      <c r="AI568" s="72"/>
      <c r="AJ568" s="72"/>
      <c r="AK568" s="72"/>
      <c r="AL568" s="72"/>
      <c r="AM568" s="72"/>
      <c r="AN568" s="72"/>
      <c r="AO568" s="72"/>
      <c r="AP568" s="72"/>
      <c r="AQ568" s="72"/>
      <c r="AR568" s="72"/>
      <c r="AS568" s="72"/>
      <c r="AT568" s="72"/>
      <c r="AU568" s="72"/>
      <c r="AV568" s="72"/>
      <c r="AW568" s="72"/>
    </row>
    <row r="569" ht="14.25" customHeight="1">
      <c r="A569" s="65"/>
      <c r="B569" s="65"/>
      <c r="C569" s="66"/>
      <c r="D569" s="67"/>
      <c r="E569" s="68"/>
      <c r="F569" s="68"/>
      <c r="G569" s="68"/>
      <c r="H569" s="68"/>
      <c r="I569" s="68"/>
      <c r="J569" s="68"/>
      <c r="K569" s="68"/>
      <c r="L569" s="68"/>
      <c r="M569" s="68"/>
      <c r="O569" s="68"/>
      <c r="P569" s="68"/>
      <c r="Q569" s="68"/>
      <c r="R569" s="68"/>
      <c r="S569" s="68"/>
      <c r="U569" s="68"/>
      <c r="V569" s="72"/>
      <c r="W569" s="72"/>
      <c r="X569" s="72"/>
      <c r="Y569" s="68"/>
      <c r="Z569" s="68"/>
      <c r="AA569" s="72"/>
      <c r="AB569" s="68"/>
      <c r="AC569" s="68"/>
      <c r="AD569" s="72"/>
      <c r="AE569" s="72"/>
      <c r="AF569" s="72"/>
      <c r="AG569" s="72"/>
      <c r="AH569" s="72"/>
      <c r="AI569" s="72"/>
      <c r="AJ569" s="72"/>
      <c r="AK569" s="72"/>
      <c r="AL569" s="72"/>
      <c r="AM569" s="72"/>
      <c r="AN569" s="72"/>
      <c r="AO569" s="72"/>
      <c r="AP569" s="72"/>
      <c r="AQ569" s="72"/>
      <c r="AR569" s="72"/>
      <c r="AS569" s="72"/>
      <c r="AT569" s="72"/>
      <c r="AU569" s="72"/>
      <c r="AV569" s="72"/>
      <c r="AW569" s="72"/>
    </row>
    <row r="570" ht="14.25" customHeight="1">
      <c r="A570" s="65"/>
      <c r="B570" s="65"/>
      <c r="C570" s="66"/>
      <c r="D570" s="67"/>
      <c r="E570" s="68"/>
      <c r="F570" s="68"/>
      <c r="G570" s="68"/>
      <c r="H570" s="68"/>
      <c r="I570" s="68"/>
      <c r="J570" s="68"/>
      <c r="K570" s="68"/>
      <c r="L570" s="68"/>
      <c r="M570" s="68"/>
      <c r="O570" s="68"/>
      <c r="P570" s="68"/>
      <c r="Q570" s="68"/>
      <c r="R570" s="68"/>
      <c r="S570" s="68"/>
      <c r="U570" s="68"/>
      <c r="V570" s="72"/>
      <c r="W570" s="72"/>
      <c r="X570" s="72"/>
      <c r="Y570" s="68"/>
      <c r="Z570" s="68"/>
      <c r="AA570" s="72"/>
      <c r="AB570" s="68"/>
      <c r="AC570" s="68"/>
      <c r="AD570" s="72"/>
      <c r="AE570" s="72"/>
      <c r="AF570" s="72"/>
      <c r="AG570" s="72"/>
      <c r="AH570" s="72"/>
      <c r="AI570" s="72"/>
      <c r="AJ570" s="72"/>
      <c r="AK570" s="72"/>
      <c r="AL570" s="72"/>
      <c r="AM570" s="72"/>
      <c r="AN570" s="72"/>
      <c r="AO570" s="72"/>
      <c r="AP570" s="72"/>
      <c r="AQ570" s="72"/>
      <c r="AR570" s="72"/>
      <c r="AS570" s="72"/>
      <c r="AT570" s="72"/>
      <c r="AU570" s="72"/>
      <c r="AV570" s="72"/>
      <c r="AW570" s="72"/>
    </row>
    <row r="571" ht="14.25" customHeight="1">
      <c r="A571" s="65"/>
      <c r="B571" s="65"/>
      <c r="C571" s="66"/>
      <c r="D571" s="67"/>
      <c r="E571" s="68"/>
      <c r="F571" s="68"/>
      <c r="G571" s="68"/>
      <c r="H571" s="68"/>
      <c r="I571" s="68"/>
      <c r="J571" s="68"/>
      <c r="K571" s="68"/>
      <c r="L571" s="68"/>
      <c r="M571" s="68"/>
      <c r="O571" s="68"/>
      <c r="P571" s="68"/>
      <c r="Q571" s="68"/>
      <c r="R571" s="68"/>
      <c r="S571" s="68"/>
      <c r="U571" s="68"/>
      <c r="V571" s="72"/>
      <c r="W571" s="72"/>
      <c r="X571" s="72"/>
      <c r="Y571" s="68"/>
      <c r="Z571" s="68"/>
      <c r="AA571" s="72"/>
      <c r="AB571" s="68"/>
      <c r="AC571" s="68"/>
      <c r="AD571" s="72"/>
      <c r="AE571" s="72"/>
      <c r="AF571" s="72"/>
      <c r="AG571" s="72"/>
      <c r="AH571" s="72"/>
      <c r="AI571" s="72"/>
      <c r="AJ571" s="72"/>
      <c r="AK571" s="72"/>
      <c r="AL571" s="72"/>
      <c r="AM571" s="72"/>
      <c r="AN571" s="72"/>
      <c r="AO571" s="72"/>
      <c r="AP571" s="72"/>
      <c r="AQ571" s="72"/>
      <c r="AR571" s="72"/>
      <c r="AS571" s="72"/>
      <c r="AT571" s="72"/>
      <c r="AU571" s="72"/>
      <c r="AV571" s="72"/>
      <c r="AW571" s="72"/>
    </row>
    <row r="572" ht="14.25" customHeight="1">
      <c r="A572" s="65"/>
      <c r="B572" s="65"/>
      <c r="C572" s="66"/>
      <c r="D572" s="67"/>
      <c r="E572" s="68"/>
      <c r="F572" s="68"/>
      <c r="G572" s="68"/>
      <c r="H572" s="68"/>
      <c r="I572" s="68"/>
      <c r="J572" s="68"/>
      <c r="K572" s="68"/>
      <c r="L572" s="68"/>
      <c r="M572" s="68"/>
      <c r="O572" s="68"/>
      <c r="P572" s="68"/>
      <c r="Q572" s="68"/>
      <c r="R572" s="68"/>
      <c r="S572" s="68"/>
      <c r="U572" s="68"/>
      <c r="V572" s="72"/>
      <c r="W572" s="72"/>
      <c r="X572" s="72"/>
      <c r="Y572" s="68"/>
      <c r="Z572" s="68"/>
      <c r="AA572" s="72"/>
      <c r="AB572" s="68"/>
      <c r="AC572" s="68"/>
      <c r="AD572" s="72"/>
      <c r="AE572" s="72"/>
      <c r="AF572" s="72"/>
      <c r="AG572" s="72"/>
      <c r="AH572" s="72"/>
      <c r="AI572" s="72"/>
      <c r="AJ572" s="72"/>
      <c r="AK572" s="72"/>
      <c r="AL572" s="72"/>
      <c r="AM572" s="72"/>
      <c r="AN572" s="72"/>
      <c r="AO572" s="72"/>
      <c r="AP572" s="72"/>
      <c r="AQ572" s="72"/>
      <c r="AR572" s="72"/>
      <c r="AS572" s="72"/>
      <c r="AT572" s="72"/>
      <c r="AU572" s="72"/>
      <c r="AV572" s="72"/>
      <c r="AW572" s="72"/>
    </row>
    <row r="573" ht="14.25" customHeight="1">
      <c r="A573" s="65"/>
      <c r="B573" s="65"/>
      <c r="C573" s="66"/>
      <c r="D573" s="67"/>
      <c r="E573" s="68"/>
      <c r="F573" s="68"/>
      <c r="G573" s="68"/>
      <c r="H573" s="68"/>
      <c r="I573" s="68"/>
      <c r="J573" s="68"/>
      <c r="K573" s="68"/>
      <c r="L573" s="68"/>
      <c r="M573" s="68"/>
      <c r="O573" s="68"/>
      <c r="P573" s="68"/>
      <c r="Q573" s="68"/>
      <c r="R573" s="68"/>
      <c r="S573" s="68"/>
      <c r="U573" s="68"/>
      <c r="V573" s="72"/>
      <c r="W573" s="72"/>
      <c r="X573" s="72"/>
      <c r="Y573" s="68"/>
      <c r="Z573" s="68"/>
      <c r="AA573" s="72"/>
      <c r="AB573" s="68"/>
      <c r="AC573" s="68"/>
      <c r="AD573" s="72"/>
      <c r="AE573" s="72"/>
      <c r="AF573" s="72"/>
      <c r="AG573" s="72"/>
      <c r="AH573" s="72"/>
      <c r="AI573" s="72"/>
      <c r="AJ573" s="72"/>
      <c r="AK573" s="72"/>
      <c r="AL573" s="72"/>
      <c r="AM573" s="72"/>
      <c r="AN573" s="72"/>
      <c r="AO573" s="72"/>
      <c r="AP573" s="72"/>
      <c r="AQ573" s="72"/>
      <c r="AR573" s="72"/>
      <c r="AS573" s="72"/>
      <c r="AT573" s="72"/>
      <c r="AU573" s="72"/>
      <c r="AV573" s="72"/>
      <c r="AW573" s="72"/>
    </row>
    <row r="574" ht="14.25" customHeight="1">
      <c r="A574" s="65"/>
      <c r="B574" s="65"/>
      <c r="C574" s="66"/>
      <c r="D574" s="67"/>
      <c r="E574" s="68"/>
      <c r="F574" s="68"/>
      <c r="G574" s="68"/>
      <c r="H574" s="68"/>
      <c r="I574" s="68"/>
      <c r="J574" s="68"/>
      <c r="K574" s="68"/>
      <c r="L574" s="68"/>
      <c r="M574" s="68"/>
      <c r="O574" s="68"/>
      <c r="P574" s="68"/>
      <c r="Q574" s="68"/>
      <c r="R574" s="68"/>
      <c r="S574" s="68"/>
      <c r="U574" s="68"/>
      <c r="V574" s="72"/>
      <c r="W574" s="72"/>
      <c r="X574" s="72"/>
      <c r="Y574" s="68"/>
      <c r="Z574" s="68"/>
      <c r="AA574" s="72"/>
      <c r="AB574" s="68"/>
      <c r="AC574" s="68"/>
      <c r="AD574" s="72"/>
      <c r="AE574" s="72"/>
      <c r="AF574" s="72"/>
      <c r="AG574" s="72"/>
      <c r="AH574" s="72"/>
      <c r="AI574" s="72"/>
      <c r="AJ574" s="72"/>
      <c r="AK574" s="72"/>
      <c r="AL574" s="72"/>
      <c r="AM574" s="72"/>
      <c r="AN574" s="72"/>
      <c r="AO574" s="72"/>
      <c r="AP574" s="72"/>
      <c r="AQ574" s="72"/>
      <c r="AR574" s="72"/>
      <c r="AS574" s="72"/>
      <c r="AT574" s="72"/>
      <c r="AU574" s="72"/>
      <c r="AV574" s="72"/>
      <c r="AW574" s="72"/>
    </row>
    <row r="575" ht="14.25" customHeight="1">
      <c r="A575" s="65"/>
      <c r="B575" s="65"/>
      <c r="C575" s="66"/>
      <c r="D575" s="67"/>
      <c r="E575" s="68"/>
      <c r="F575" s="68"/>
      <c r="G575" s="68"/>
      <c r="H575" s="68"/>
      <c r="I575" s="68"/>
      <c r="J575" s="68"/>
      <c r="K575" s="68"/>
      <c r="L575" s="68"/>
      <c r="M575" s="68"/>
      <c r="O575" s="68"/>
      <c r="P575" s="68"/>
      <c r="Q575" s="68"/>
      <c r="R575" s="68"/>
      <c r="S575" s="68"/>
      <c r="U575" s="68"/>
      <c r="V575" s="72"/>
      <c r="W575" s="72"/>
      <c r="X575" s="72"/>
      <c r="Y575" s="68"/>
      <c r="Z575" s="68"/>
      <c r="AA575" s="72"/>
      <c r="AB575" s="68"/>
      <c r="AC575" s="68"/>
      <c r="AD575" s="72"/>
      <c r="AE575" s="72"/>
      <c r="AF575" s="72"/>
      <c r="AG575" s="72"/>
      <c r="AH575" s="72"/>
      <c r="AI575" s="72"/>
      <c r="AJ575" s="72"/>
      <c r="AK575" s="72"/>
      <c r="AL575" s="72"/>
      <c r="AM575" s="72"/>
      <c r="AN575" s="72"/>
      <c r="AO575" s="72"/>
      <c r="AP575" s="72"/>
      <c r="AQ575" s="72"/>
      <c r="AR575" s="72"/>
      <c r="AS575" s="72"/>
      <c r="AT575" s="72"/>
      <c r="AU575" s="72"/>
      <c r="AV575" s="72"/>
      <c r="AW575" s="72"/>
    </row>
    <row r="576" ht="14.25" customHeight="1">
      <c r="A576" s="65"/>
      <c r="B576" s="65"/>
      <c r="C576" s="66"/>
      <c r="D576" s="67"/>
      <c r="E576" s="68"/>
      <c r="F576" s="68"/>
      <c r="G576" s="68"/>
      <c r="H576" s="68"/>
      <c r="I576" s="68"/>
      <c r="J576" s="68"/>
      <c r="K576" s="68"/>
      <c r="L576" s="68"/>
      <c r="M576" s="68"/>
      <c r="O576" s="68"/>
      <c r="P576" s="68"/>
      <c r="Q576" s="68"/>
      <c r="R576" s="68"/>
      <c r="S576" s="68"/>
      <c r="U576" s="68"/>
      <c r="V576" s="72"/>
      <c r="W576" s="72"/>
      <c r="X576" s="72"/>
      <c r="Y576" s="68"/>
      <c r="Z576" s="68"/>
      <c r="AA576" s="72"/>
      <c r="AB576" s="68"/>
      <c r="AC576" s="68"/>
      <c r="AD576" s="72"/>
      <c r="AE576" s="72"/>
      <c r="AF576" s="72"/>
      <c r="AG576" s="72"/>
      <c r="AH576" s="72"/>
      <c r="AI576" s="72"/>
      <c r="AJ576" s="72"/>
      <c r="AK576" s="72"/>
      <c r="AL576" s="72"/>
      <c r="AM576" s="72"/>
      <c r="AN576" s="72"/>
      <c r="AO576" s="72"/>
      <c r="AP576" s="72"/>
      <c r="AQ576" s="72"/>
      <c r="AR576" s="72"/>
      <c r="AS576" s="72"/>
      <c r="AT576" s="72"/>
      <c r="AU576" s="72"/>
      <c r="AV576" s="72"/>
      <c r="AW576" s="72"/>
    </row>
    <row r="577" ht="14.25" customHeight="1">
      <c r="A577" s="65"/>
      <c r="B577" s="65"/>
      <c r="C577" s="66"/>
      <c r="D577" s="67"/>
      <c r="E577" s="68"/>
      <c r="F577" s="68"/>
      <c r="G577" s="68"/>
      <c r="H577" s="68"/>
      <c r="I577" s="68"/>
      <c r="J577" s="68"/>
      <c r="K577" s="68"/>
      <c r="L577" s="68"/>
      <c r="M577" s="68"/>
      <c r="O577" s="68"/>
      <c r="P577" s="68"/>
      <c r="Q577" s="68"/>
      <c r="R577" s="68"/>
      <c r="S577" s="68"/>
      <c r="U577" s="68"/>
      <c r="V577" s="72"/>
      <c r="W577" s="72"/>
      <c r="X577" s="72"/>
      <c r="Y577" s="68"/>
      <c r="Z577" s="68"/>
      <c r="AA577" s="72"/>
      <c r="AB577" s="68"/>
      <c r="AC577" s="68"/>
      <c r="AD577" s="72"/>
      <c r="AE577" s="72"/>
      <c r="AF577" s="72"/>
      <c r="AG577" s="72"/>
      <c r="AH577" s="72"/>
      <c r="AI577" s="72"/>
      <c r="AJ577" s="72"/>
      <c r="AK577" s="72"/>
      <c r="AL577" s="72"/>
      <c r="AM577" s="72"/>
      <c r="AN577" s="72"/>
      <c r="AO577" s="72"/>
      <c r="AP577" s="72"/>
      <c r="AQ577" s="72"/>
      <c r="AR577" s="72"/>
      <c r="AS577" s="72"/>
      <c r="AT577" s="72"/>
      <c r="AU577" s="72"/>
      <c r="AV577" s="72"/>
      <c r="AW577" s="72"/>
    </row>
    <row r="578" ht="14.25" customHeight="1">
      <c r="A578" s="65"/>
      <c r="B578" s="65"/>
      <c r="C578" s="66"/>
      <c r="D578" s="67"/>
      <c r="E578" s="68"/>
      <c r="F578" s="68"/>
      <c r="G578" s="68"/>
      <c r="H578" s="68"/>
      <c r="I578" s="68"/>
      <c r="J578" s="68"/>
      <c r="K578" s="68"/>
      <c r="L578" s="68"/>
      <c r="M578" s="68"/>
      <c r="O578" s="68"/>
      <c r="P578" s="68"/>
      <c r="Q578" s="68"/>
      <c r="R578" s="68"/>
      <c r="S578" s="68"/>
      <c r="U578" s="68"/>
      <c r="V578" s="72"/>
      <c r="W578" s="72"/>
      <c r="X578" s="72"/>
      <c r="Y578" s="68"/>
      <c r="Z578" s="68"/>
      <c r="AA578" s="72"/>
      <c r="AB578" s="68"/>
      <c r="AC578" s="68"/>
      <c r="AD578" s="72"/>
      <c r="AE578" s="72"/>
      <c r="AF578" s="72"/>
      <c r="AG578" s="72"/>
      <c r="AH578" s="72"/>
      <c r="AI578" s="72"/>
      <c r="AJ578" s="72"/>
      <c r="AK578" s="72"/>
      <c r="AL578" s="72"/>
      <c r="AM578" s="72"/>
      <c r="AN578" s="72"/>
      <c r="AO578" s="72"/>
      <c r="AP578" s="72"/>
      <c r="AQ578" s="72"/>
      <c r="AR578" s="72"/>
      <c r="AS578" s="72"/>
      <c r="AT578" s="72"/>
      <c r="AU578" s="72"/>
      <c r="AV578" s="72"/>
      <c r="AW578" s="72"/>
    </row>
    <row r="579" ht="14.25" customHeight="1">
      <c r="A579" s="65"/>
      <c r="B579" s="65"/>
      <c r="C579" s="66"/>
      <c r="D579" s="67"/>
      <c r="E579" s="68"/>
      <c r="F579" s="68"/>
      <c r="G579" s="68"/>
      <c r="H579" s="68"/>
      <c r="I579" s="68"/>
      <c r="J579" s="68"/>
      <c r="K579" s="68"/>
      <c r="L579" s="68"/>
      <c r="M579" s="68"/>
      <c r="O579" s="68"/>
      <c r="P579" s="68"/>
      <c r="Q579" s="68"/>
      <c r="R579" s="68"/>
      <c r="S579" s="68"/>
      <c r="U579" s="68"/>
      <c r="V579" s="72"/>
      <c r="W579" s="72"/>
      <c r="X579" s="72"/>
      <c r="Y579" s="68"/>
      <c r="Z579" s="68"/>
      <c r="AA579" s="72"/>
      <c r="AB579" s="68"/>
      <c r="AC579" s="68"/>
      <c r="AD579" s="72"/>
      <c r="AE579" s="72"/>
      <c r="AF579" s="72"/>
      <c r="AG579" s="72"/>
      <c r="AH579" s="72"/>
      <c r="AI579" s="72"/>
      <c r="AJ579" s="72"/>
      <c r="AK579" s="72"/>
      <c r="AL579" s="72"/>
      <c r="AM579" s="72"/>
      <c r="AN579" s="72"/>
      <c r="AO579" s="72"/>
      <c r="AP579" s="72"/>
      <c r="AQ579" s="72"/>
      <c r="AR579" s="72"/>
      <c r="AS579" s="72"/>
      <c r="AT579" s="72"/>
      <c r="AU579" s="72"/>
      <c r="AV579" s="72"/>
      <c r="AW579" s="72"/>
    </row>
    <row r="580" ht="14.25" customHeight="1">
      <c r="A580" s="65"/>
      <c r="B580" s="65"/>
      <c r="C580" s="66"/>
      <c r="D580" s="67"/>
      <c r="E580" s="68"/>
      <c r="F580" s="68"/>
      <c r="G580" s="68"/>
      <c r="H580" s="68"/>
      <c r="I580" s="68"/>
      <c r="J580" s="68"/>
      <c r="K580" s="68"/>
      <c r="L580" s="68"/>
      <c r="M580" s="68"/>
      <c r="O580" s="68"/>
      <c r="P580" s="68"/>
      <c r="Q580" s="68"/>
      <c r="R580" s="68"/>
      <c r="S580" s="68"/>
      <c r="U580" s="68"/>
      <c r="V580" s="72"/>
      <c r="W580" s="72"/>
      <c r="X580" s="72"/>
      <c r="Y580" s="68"/>
      <c r="Z580" s="68"/>
      <c r="AA580" s="72"/>
      <c r="AB580" s="68"/>
      <c r="AC580" s="68"/>
      <c r="AD580" s="72"/>
      <c r="AE580" s="72"/>
      <c r="AF580" s="72"/>
      <c r="AG580" s="72"/>
      <c r="AH580" s="72"/>
      <c r="AI580" s="72"/>
      <c r="AJ580" s="72"/>
      <c r="AK580" s="72"/>
      <c r="AL580" s="72"/>
      <c r="AM580" s="72"/>
      <c r="AN580" s="72"/>
      <c r="AO580" s="72"/>
      <c r="AP580" s="72"/>
      <c r="AQ580" s="72"/>
      <c r="AR580" s="72"/>
      <c r="AS580" s="72"/>
      <c r="AT580" s="72"/>
      <c r="AU580" s="72"/>
      <c r="AV580" s="72"/>
      <c r="AW580" s="72"/>
    </row>
    <row r="581" ht="14.25" customHeight="1">
      <c r="A581" s="65"/>
      <c r="B581" s="65"/>
      <c r="C581" s="66"/>
      <c r="D581" s="67"/>
      <c r="E581" s="68"/>
      <c r="F581" s="68"/>
      <c r="G581" s="68"/>
      <c r="H581" s="68"/>
      <c r="I581" s="68"/>
      <c r="J581" s="68"/>
      <c r="K581" s="68"/>
      <c r="L581" s="68"/>
      <c r="M581" s="68"/>
      <c r="O581" s="68"/>
      <c r="P581" s="68"/>
      <c r="Q581" s="68"/>
      <c r="R581" s="68"/>
      <c r="S581" s="68"/>
      <c r="U581" s="68"/>
      <c r="V581" s="72"/>
      <c r="W581" s="72"/>
      <c r="X581" s="72"/>
      <c r="Y581" s="68"/>
      <c r="Z581" s="68"/>
      <c r="AA581" s="72"/>
      <c r="AB581" s="68"/>
      <c r="AC581" s="68"/>
      <c r="AD581" s="72"/>
      <c r="AE581" s="72"/>
      <c r="AF581" s="72"/>
      <c r="AG581" s="72"/>
      <c r="AH581" s="72"/>
      <c r="AI581" s="72"/>
      <c r="AJ581" s="72"/>
      <c r="AK581" s="72"/>
      <c r="AL581" s="72"/>
      <c r="AM581" s="72"/>
      <c r="AN581" s="72"/>
      <c r="AO581" s="72"/>
      <c r="AP581" s="72"/>
      <c r="AQ581" s="72"/>
      <c r="AR581" s="72"/>
      <c r="AS581" s="72"/>
      <c r="AT581" s="72"/>
      <c r="AU581" s="72"/>
      <c r="AV581" s="72"/>
      <c r="AW581" s="72"/>
    </row>
    <row r="582" ht="14.25" customHeight="1">
      <c r="A582" s="65"/>
      <c r="B582" s="65"/>
      <c r="C582" s="66"/>
      <c r="D582" s="67"/>
      <c r="E582" s="68"/>
      <c r="F582" s="68"/>
      <c r="G582" s="68"/>
      <c r="H582" s="68"/>
      <c r="I582" s="68"/>
      <c r="J582" s="68"/>
      <c r="K582" s="68"/>
      <c r="L582" s="68"/>
      <c r="M582" s="68"/>
      <c r="O582" s="68"/>
      <c r="P582" s="68"/>
      <c r="Q582" s="68"/>
      <c r="R582" s="68"/>
      <c r="S582" s="68"/>
      <c r="U582" s="68"/>
      <c r="V582" s="72"/>
      <c r="W582" s="72"/>
      <c r="X582" s="72"/>
      <c r="Y582" s="68"/>
      <c r="Z582" s="68"/>
      <c r="AA582" s="72"/>
      <c r="AB582" s="68"/>
      <c r="AC582" s="68"/>
      <c r="AD582" s="72"/>
      <c r="AE582" s="72"/>
      <c r="AF582" s="72"/>
      <c r="AG582" s="72"/>
      <c r="AH582" s="72"/>
      <c r="AI582" s="72"/>
      <c r="AJ582" s="72"/>
      <c r="AK582" s="72"/>
      <c r="AL582" s="72"/>
      <c r="AM582" s="72"/>
      <c r="AN582" s="72"/>
      <c r="AO582" s="72"/>
      <c r="AP582" s="72"/>
      <c r="AQ582" s="72"/>
      <c r="AR582" s="72"/>
      <c r="AS582" s="72"/>
      <c r="AT582" s="72"/>
      <c r="AU582" s="72"/>
      <c r="AV582" s="72"/>
      <c r="AW582" s="72"/>
    </row>
    <row r="583" ht="14.25" customHeight="1">
      <c r="A583" s="65"/>
      <c r="B583" s="65"/>
      <c r="C583" s="66"/>
      <c r="D583" s="67"/>
      <c r="E583" s="68"/>
      <c r="F583" s="68"/>
      <c r="G583" s="68"/>
      <c r="H583" s="68"/>
      <c r="I583" s="68"/>
      <c r="J583" s="68"/>
      <c r="K583" s="68"/>
      <c r="L583" s="68"/>
      <c r="M583" s="68"/>
      <c r="O583" s="68"/>
      <c r="P583" s="68"/>
      <c r="Q583" s="68"/>
      <c r="R583" s="68"/>
      <c r="S583" s="68"/>
      <c r="U583" s="68"/>
      <c r="V583" s="72"/>
      <c r="W583" s="72"/>
      <c r="X583" s="72"/>
      <c r="Y583" s="68"/>
      <c r="Z583" s="68"/>
      <c r="AA583" s="72"/>
      <c r="AB583" s="68"/>
      <c r="AC583" s="68"/>
      <c r="AD583" s="72"/>
      <c r="AE583" s="72"/>
      <c r="AF583" s="72"/>
      <c r="AG583" s="72"/>
      <c r="AH583" s="72"/>
      <c r="AI583" s="72"/>
      <c r="AJ583" s="72"/>
      <c r="AK583" s="72"/>
      <c r="AL583" s="72"/>
      <c r="AM583" s="72"/>
      <c r="AN583" s="72"/>
      <c r="AO583" s="72"/>
      <c r="AP583" s="72"/>
      <c r="AQ583" s="72"/>
      <c r="AR583" s="72"/>
      <c r="AS583" s="72"/>
      <c r="AT583" s="72"/>
      <c r="AU583" s="72"/>
      <c r="AV583" s="72"/>
      <c r="AW583" s="72"/>
    </row>
    <row r="584" ht="14.25" customHeight="1">
      <c r="A584" s="65"/>
      <c r="B584" s="65"/>
      <c r="C584" s="66"/>
      <c r="D584" s="67"/>
      <c r="E584" s="68"/>
      <c r="F584" s="68"/>
      <c r="G584" s="68"/>
      <c r="H584" s="68"/>
      <c r="I584" s="68"/>
      <c r="J584" s="68"/>
      <c r="K584" s="68"/>
      <c r="L584" s="68"/>
      <c r="M584" s="68"/>
      <c r="O584" s="68"/>
      <c r="P584" s="68"/>
      <c r="Q584" s="68"/>
      <c r="R584" s="68"/>
      <c r="S584" s="68"/>
      <c r="U584" s="68"/>
      <c r="V584" s="72"/>
      <c r="W584" s="72"/>
      <c r="X584" s="72"/>
      <c r="Y584" s="68"/>
      <c r="Z584" s="68"/>
      <c r="AA584" s="72"/>
      <c r="AB584" s="68"/>
      <c r="AC584" s="68"/>
      <c r="AD584" s="72"/>
      <c r="AE584" s="72"/>
      <c r="AF584" s="72"/>
      <c r="AG584" s="72"/>
      <c r="AH584" s="72"/>
      <c r="AI584" s="72"/>
      <c r="AJ584" s="72"/>
      <c r="AK584" s="72"/>
      <c r="AL584" s="72"/>
      <c r="AM584" s="72"/>
      <c r="AN584" s="72"/>
      <c r="AO584" s="72"/>
      <c r="AP584" s="72"/>
      <c r="AQ584" s="72"/>
      <c r="AR584" s="72"/>
      <c r="AS584" s="72"/>
      <c r="AT584" s="72"/>
      <c r="AU584" s="72"/>
      <c r="AV584" s="72"/>
      <c r="AW584" s="72"/>
    </row>
    <row r="585" ht="14.25" customHeight="1">
      <c r="A585" s="65"/>
      <c r="B585" s="65"/>
      <c r="C585" s="66"/>
      <c r="D585" s="67"/>
      <c r="E585" s="68"/>
      <c r="F585" s="68"/>
      <c r="G585" s="68"/>
      <c r="H585" s="68"/>
      <c r="I585" s="68"/>
      <c r="J585" s="68"/>
      <c r="K585" s="68"/>
      <c r="L585" s="68"/>
      <c r="M585" s="68"/>
      <c r="O585" s="68"/>
      <c r="P585" s="68"/>
      <c r="Q585" s="68"/>
      <c r="R585" s="68"/>
      <c r="S585" s="68"/>
      <c r="U585" s="68"/>
      <c r="V585" s="72"/>
      <c r="W585" s="72"/>
      <c r="X585" s="72"/>
      <c r="Y585" s="68"/>
      <c r="Z585" s="68"/>
      <c r="AA585" s="72"/>
      <c r="AB585" s="68"/>
      <c r="AC585" s="68"/>
      <c r="AD585" s="72"/>
      <c r="AE585" s="72"/>
      <c r="AF585" s="72"/>
      <c r="AG585" s="72"/>
      <c r="AH585" s="72"/>
      <c r="AI585" s="72"/>
      <c r="AJ585" s="72"/>
      <c r="AK585" s="72"/>
      <c r="AL585" s="72"/>
      <c r="AM585" s="72"/>
      <c r="AN585" s="72"/>
      <c r="AO585" s="72"/>
      <c r="AP585" s="72"/>
      <c r="AQ585" s="72"/>
      <c r="AR585" s="72"/>
      <c r="AS585" s="72"/>
      <c r="AT585" s="72"/>
      <c r="AU585" s="72"/>
      <c r="AV585" s="72"/>
      <c r="AW585" s="72"/>
    </row>
    <row r="586" ht="14.25" customHeight="1">
      <c r="A586" s="65"/>
      <c r="B586" s="65"/>
      <c r="C586" s="66"/>
      <c r="D586" s="67"/>
      <c r="E586" s="68"/>
      <c r="F586" s="68"/>
      <c r="G586" s="68"/>
      <c r="H586" s="68"/>
      <c r="I586" s="68"/>
      <c r="J586" s="68"/>
      <c r="K586" s="68"/>
      <c r="L586" s="68"/>
      <c r="M586" s="68"/>
      <c r="O586" s="68"/>
      <c r="P586" s="68"/>
      <c r="Q586" s="68"/>
      <c r="R586" s="68"/>
      <c r="S586" s="68"/>
      <c r="U586" s="68"/>
      <c r="V586" s="72"/>
      <c r="W586" s="72"/>
      <c r="X586" s="72"/>
      <c r="Y586" s="68"/>
      <c r="Z586" s="68"/>
      <c r="AA586" s="72"/>
      <c r="AB586" s="68"/>
      <c r="AC586" s="68"/>
      <c r="AD586" s="72"/>
      <c r="AE586" s="72"/>
      <c r="AF586" s="72"/>
      <c r="AG586" s="72"/>
      <c r="AH586" s="72"/>
      <c r="AI586" s="72"/>
      <c r="AJ586" s="72"/>
      <c r="AK586" s="72"/>
      <c r="AL586" s="72"/>
      <c r="AM586" s="72"/>
      <c r="AN586" s="72"/>
      <c r="AO586" s="72"/>
      <c r="AP586" s="72"/>
      <c r="AQ586" s="72"/>
      <c r="AR586" s="72"/>
      <c r="AS586" s="72"/>
      <c r="AT586" s="72"/>
      <c r="AU586" s="72"/>
      <c r="AV586" s="72"/>
      <c r="AW586" s="72"/>
    </row>
    <row r="587" ht="14.25" customHeight="1">
      <c r="A587" s="65"/>
      <c r="B587" s="65"/>
      <c r="C587" s="66"/>
      <c r="D587" s="67"/>
      <c r="E587" s="68"/>
      <c r="F587" s="68"/>
      <c r="G587" s="68"/>
      <c r="H587" s="68"/>
      <c r="I587" s="68"/>
      <c r="J587" s="68"/>
      <c r="K587" s="68"/>
      <c r="L587" s="68"/>
      <c r="M587" s="68"/>
      <c r="O587" s="68"/>
      <c r="P587" s="68"/>
      <c r="Q587" s="68"/>
      <c r="R587" s="68"/>
      <c r="S587" s="68"/>
      <c r="U587" s="68"/>
      <c r="V587" s="72"/>
      <c r="W587" s="72"/>
      <c r="X587" s="72"/>
      <c r="Y587" s="68"/>
      <c r="Z587" s="68"/>
      <c r="AA587" s="72"/>
      <c r="AB587" s="68"/>
      <c r="AC587" s="68"/>
      <c r="AD587" s="72"/>
      <c r="AE587" s="72"/>
      <c r="AF587" s="72"/>
      <c r="AG587" s="72"/>
      <c r="AH587" s="72"/>
      <c r="AI587" s="72"/>
      <c r="AJ587" s="72"/>
      <c r="AK587" s="72"/>
      <c r="AL587" s="72"/>
      <c r="AM587" s="72"/>
      <c r="AN587" s="72"/>
      <c r="AO587" s="72"/>
      <c r="AP587" s="72"/>
      <c r="AQ587" s="72"/>
      <c r="AR587" s="72"/>
      <c r="AS587" s="72"/>
      <c r="AT587" s="72"/>
      <c r="AU587" s="72"/>
      <c r="AV587" s="72"/>
      <c r="AW587" s="72"/>
    </row>
    <row r="588" ht="14.25" customHeight="1">
      <c r="A588" s="65"/>
      <c r="B588" s="65"/>
      <c r="C588" s="66"/>
      <c r="D588" s="67"/>
      <c r="E588" s="68"/>
      <c r="F588" s="68"/>
      <c r="G588" s="68"/>
      <c r="H588" s="68"/>
      <c r="I588" s="68"/>
      <c r="J588" s="68"/>
      <c r="K588" s="68"/>
      <c r="L588" s="68"/>
      <c r="M588" s="68"/>
      <c r="O588" s="68"/>
      <c r="P588" s="68"/>
      <c r="Q588" s="68"/>
      <c r="R588" s="68"/>
      <c r="S588" s="68"/>
      <c r="U588" s="68"/>
      <c r="V588" s="72"/>
      <c r="W588" s="72"/>
      <c r="X588" s="72"/>
      <c r="Y588" s="68"/>
      <c r="Z588" s="68"/>
      <c r="AA588" s="72"/>
      <c r="AB588" s="68"/>
      <c r="AC588" s="68"/>
      <c r="AD588" s="72"/>
      <c r="AE588" s="72"/>
      <c r="AF588" s="72"/>
      <c r="AG588" s="72"/>
      <c r="AH588" s="72"/>
      <c r="AI588" s="72"/>
      <c r="AJ588" s="72"/>
      <c r="AK588" s="72"/>
      <c r="AL588" s="72"/>
      <c r="AM588" s="72"/>
      <c r="AN588" s="72"/>
      <c r="AO588" s="72"/>
      <c r="AP588" s="72"/>
      <c r="AQ588" s="72"/>
      <c r="AR588" s="72"/>
      <c r="AS588" s="72"/>
      <c r="AT588" s="72"/>
      <c r="AU588" s="72"/>
      <c r="AV588" s="72"/>
      <c r="AW588" s="72"/>
    </row>
    <row r="589" ht="14.25" customHeight="1">
      <c r="A589" s="65"/>
      <c r="B589" s="65"/>
      <c r="C589" s="66"/>
      <c r="D589" s="67"/>
      <c r="E589" s="68"/>
      <c r="F589" s="68"/>
      <c r="G589" s="68"/>
      <c r="H589" s="68"/>
      <c r="I589" s="68"/>
      <c r="J589" s="68"/>
      <c r="K589" s="68"/>
      <c r="L589" s="68"/>
      <c r="M589" s="68"/>
      <c r="O589" s="68"/>
      <c r="P589" s="68"/>
      <c r="Q589" s="68"/>
      <c r="R589" s="68"/>
      <c r="S589" s="68"/>
      <c r="U589" s="68"/>
      <c r="V589" s="72"/>
      <c r="W589" s="72"/>
      <c r="X589" s="72"/>
      <c r="Y589" s="68"/>
      <c r="Z589" s="68"/>
      <c r="AA589" s="72"/>
      <c r="AB589" s="68"/>
      <c r="AC589" s="68"/>
      <c r="AD589" s="72"/>
      <c r="AE589" s="72"/>
      <c r="AF589" s="72"/>
      <c r="AG589" s="72"/>
      <c r="AH589" s="72"/>
      <c r="AI589" s="72"/>
      <c r="AJ589" s="72"/>
      <c r="AK589" s="72"/>
      <c r="AL589" s="72"/>
      <c r="AM589" s="72"/>
      <c r="AN589" s="72"/>
      <c r="AO589" s="72"/>
      <c r="AP589" s="72"/>
      <c r="AQ589" s="72"/>
      <c r="AR589" s="72"/>
      <c r="AS589" s="72"/>
      <c r="AT589" s="72"/>
      <c r="AU589" s="72"/>
      <c r="AV589" s="72"/>
      <c r="AW589" s="72"/>
    </row>
    <row r="590" ht="14.25" customHeight="1">
      <c r="A590" s="65"/>
      <c r="B590" s="65"/>
      <c r="C590" s="66"/>
      <c r="D590" s="67"/>
      <c r="E590" s="68"/>
      <c r="F590" s="68"/>
      <c r="G590" s="68"/>
      <c r="H590" s="68"/>
      <c r="I590" s="68"/>
      <c r="J590" s="68"/>
      <c r="K590" s="68"/>
      <c r="L590" s="68"/>
      <c r="M590" s="68"/>
      <c r="O590" s="68"/>
      <c r="P590" s="68"/>
      <c r="Q590" s="68"/>
      <c r="R590" s="68"/>
      <c r="S590" s="68"/>
      <c r="U590" s="68"/>
      <c r="V590" s="72"/>
      <c r="W590" s="72"/>
      <c r="X590" s="72"/>
      <c r="Y590" s="68"/>
      <c r="Z590" s="68"/>
      <c r="AA590" s="72"/>
      <c r="AB590" s="68"/>
      <c r="AC590" s="68"/>
      <c r="AD590" s="72"/>
      <c r="AE590" s="72"/>
      <c r="AF590" s="72"/>
      <c r="AG590" s="72"/>
      <c r="AH590" s="72"/>
      <c r="AI590" s="72"/>
      <c r="AJ590" s="72"/>
      <c r="AK590" s="72"/>
      <c r="AL590" s="72"/>
      <c r="AM590" s="72"/>
      <c r="AN590" s="72"/>
      <c r="AO590" s="72"/>
      <c r="AP590" s="72"/>
      <c r="AQ590" s="72"/>
      <c r="AR590" s="72"/>
      <c r="AS590" s="72"/>
      <c r="AT590" s="72"/>
      <c r="AU590" s="72"/>
      <c r="AV590" s="72"/>
      <c r="AW590" s="72"/>
    </row>
    <row r="591" ht="14.25" customHeight="1">
      <c r="A591" s="65"/>
      <c r="B591" s="65"/>
      <c r="C591" s="66"/>
      <c r="D591" s="67"/>
      <c r="E591" s="68"/>
      <c r="F591" s="68"/>
      <c r="G591" s="68"/>
      <c r="H591" s="68"/>
      <c r="I591" s="68"/>
      <c r="J591" s="68"/>
      <c r="K591" s="68"/>
      <c r="L591" s="68"/>
      <c r="M591" s="68"/>
      <c r="O591" s="68"/>
      <c r="P591" s="68"/>
      <c r="Q591" s="68"/>
      <c r="R591" s="68"/>
      <c r="S591" s="68"/>
      <c r="U591" s="68"/>
      <c r="V591" s="72"/>
      <c r="W591" s="72"/>
      <c r="X591" s="72"/>
      <c r="Y591" s="68"/>
      <c r="Z591" s="68"/>
      <c r="AA591" s="72"/>
      <c r="AB591" s="68"/>
      <c r="AC591" s="68"/>
      <c r="AD591" s="72"/>
      <c r="AE591" s="72"/>
      <c r="AF591" s="72"/>
      <c r="AG591" s="72"/>
      <c r="AH591" s="72"/>
      <c r="AI591" s="72"/>
      <c r="AJ591" s="72"/>
      <c r="AK591" s="72"/>
      <c r="AL591" s="72"/>
      <c r="AM591" s="72"/>
      <c r="AN591" s="72"/>
      <c r="AO591" s="72"/>
      <c r="AP591" s="72"/>
      <c r="AQ591" s="72"/>
      <c r="AR591" s="72"/>
      <c r="AS591" s="72"/>
      <c r="AT591" s="72"/>
      <c r="AU591" s="72"/>
      <c r="AV591" s="72"/>
      <c r="AW591" s="72"/>
    </row>
    <row r="592" ht="14.25" customHeight="1">
      <c r="A592" s="65"/>
      <c r="B592" s="65"/>
      <c r="C592" s="66"/>
      <c r="D592" s="67"/>
      <c r="E592" s="68"/>
      <c r="F592" s="68"/>
      <c r="G592" s="68"/>
      <c r="H592" s="68"/>
      <c r="I592" s="68"/>
      <c r="J592" s="68"/>
      <c r="K592" s="68"/>
      <c r="L592" s="68"/>
      <c r="M592" s="68"/>
      <c r="O592" s="68"/>
      <c r="P592" s="68"/>
      <c r="Q592" s="68"/>
      <c r="R592" s="68"/>
      <c r="S592" s="68"/>
      <c r="U592" s="68"/>
      <c r="V592" s="72"/>
      <c r="W592" s="72"/>
      <c r="X592" s="72"/>
      <c r="Y592" s="68"/>
      <c r="Z592" s="68"/>
      <c r="AA592" s="72"/>
      <c r="AB592" s="68"/>
      <c r="AC592" s="68"/>
      <c r="AD592" s="72"/>
      <c r="AE592" s="72"/>
      <c r="AF592" s="72"/>
      <c r="AG592" s="72"/>
      <c r="AH592" s="72"/>
      <c r="AI592" s="72"/>
      <c r="AJ592" s="72"/>
      <c r="AK592" s="72"/>
      <c r="AL592" s="72"/>
      <c r="AM592" s="72"/>
      <c r="AN592" s="72"/>
      <c r="AO592" s="72"/>
      <c r="AP592" s="72"/>
      <c r="AQ592" s="72"/>
      <c r="AR592" s="72"/>
      <c r="AS592" s="72"/>
      <c r="AT592" s="72"/>
      <c r="AU592" s="72"/>
      <c r="AV592" s="72"/>
      <c r="AW592" s="72"/>
    </row>
    <row r="593" ht="14.25" customHeight="1">
      <c r="A593" s="65"/>
      <c r="B593" s="65"/>
      <c r="C593" s="66"/>
      <c r="D593" s="67"/>
      <c r="E593" s="68"/>
      <c r="F593" s="68"/>
      <c r="G593" s="68"/>
      <c r="H593" s="68"/>
      <c r="I593" s="68"/>
      <c r="J593" s="68"/>
      <c r="K593" s="68"/>
      <c r="L593" s="68"/>
      <c r="M593" s="68"/>
      <c r="O593" s="68"/>
      <c r="P593" s="68"/>
      <c r="Q593" s="68"/>
      <c r="R593" s="68"/>
      <c r="S593" s="68"/>
      <c r="U593" s="68"/>
      <c r="V593" s="72"/>
      <c r="W593" s="72"/>
      <c r="X593" s="72"/>
      <c r="Y593" s="68"/>
      <c r="Z593" s="68"/>
      <c r="AA593" s="72"/>
      <c r="AB593" s="68"/>
      <c r="AC593" s="68"/>
      <c r="AD593" s="72"/>
      <c r="AE593" s="72"/>
      <c r="AF593" s="72"/>
      <c r="AG593" s="72"/>
      <c r="AH593" s="72"/>
      <c r="AI593" s="72"/>
      <c r="AJ593" s="72"/>
      <c r="AK593" s="72"/>
      <c r="AL593" s="72"/>
      <c r="AM593" s="72"/>
      <c r="AN593" s="72"/>
      <c r="AO593" s="72"/>
      <c r="AP593" s="72"/>
      <c r="AQ593" s="72"/>
      <c r="AR593" s="72"/>
      <c r="AS593" s="72"/>
      <c r="AT593" s="72"/>
      <c r="AU593" s="72"/>
      <c r="AV593" s="72"/>
      <c r="AW593" s="72"/>
    </row>
    <row r="594" ht="14.25" customHeight="1">
      <c r="A594" s="65"/>
      <c r="B594" s="65"/>
      <c r="C594" s="66"/>
      <c r="D594" s="67"/>
      <c r="E594" s="68"/>
      <c r="F594" s="68"/>
      <c r="G594" s="68"/>
      <c r="H594" s="68"/>
      <c r="I594" s="68"/>
      <c r="J594" s="68"/>
      <c r="K594" s="68"/>
      <c r="L594" s="68"/>
      <c r="M594" s="68"/>
      <c r="O594" s="68"/>
      <c r="P594" s="68"/>
      <c r="Q594" s="68"/>
      <c r="R594" s="68"/>
      <c r="S594" s="68"/>
      <c r="U594" s="68"/>
      <c r="V594" s="72"/>
      <c r="W594" s="72"/>
      <c r="X594" s="72"/>
      <c r="Y594" s="68"/>
      <c r="Z594" s="68"/>
      <c r="AA594" s="72"/>
      <c r="AB594" s="68"/>
      <c r="AC594" s="68"/>
      <c r="AD594" s="72"/>
      <c r="AE594" s="72"/>
      <c r="AF594" s="72"/>
      <c r="AG594" s="72"/>
      <c r="AH594" s="72"/>
      <c r="AI594" s="72"/>
      <c r="AJ594" s="72"/>
      <c r="AK594" s="72"/>
      <c r="AL594" s="72"/>
      <c r="AM594" s="72"/>
      <c r="AN594" s="72"/>
      <c r="AO594" s="72"/>
      <c r="AP594" s="72"/>
      <c r="AQ594" s="72"/>
      <c r="AR594" s="72"/>
      <c r="AS594" s="72"/>
      <c r="AT594" s="72"/>
      <c r="AU594" s="72"/>
      <c r="AV594" s="72"/>
      <c r="AW594" s="72"/>
    </row>
    <row r="595" ht="14.25" customHeight="1">
      <c r="A595" s="65"/>
      <c r="B595" s="65"/>
      <c r="C595" s="66"/>
      <c r="D595" s="67"/>
      <c r="E595" s="68"/>
      <c r="F595" s="68"/>
      <c r="G595" s="68"/>
      <c r="H595" s="68"/>
      <c r="I595" s="68"/>
      <c r="J595" s="68"/>
      <c r="K595" s="68"/>
      <c r="L595" s="68"/>
      <c r="M595" s="68"/>
      <c r="O595" s="68"/>
      <c r="P595" s="68"/>
      <c r="Q595" s="68"/>
      <c r="R595" s="68"/>
      <c r="S595" s="68"/>
      <c r="U595" s="68"/>
      <c r="V595" s="72"/>
      <c r="W595" s="72"/>
      <c r="X595" s="72"/>
      <c r="Y595" s="68"/>
      <c r="Z595" s="68"/>
      <c r="AA595" s="72"/>
      <c r="AB595" s="68"/>
      <c r="AC595" s="68"/>
      <c r="AD595" s="72"/>
      <c r="AE595" s="72"/>
      <c r="AF595" s="72"/>
      <c r="AG595" s="72"/>
      <c r="AH595" s="72"/>
      <c r="AI595" s="72"/>
      <c r="AJ595" s="72"/>
      <c r="AK595" s="72"/>
      <c r="AL595" s="72"/>
      <c r="AM595" s="72"/>
      <c r="AN595" s="72"/>
      <c r="AO595" s="72"/>
      <c r="AP595" s="72"/>
      <c r="AQ595" s="72"/>
      <c r="AR595" s="72"/>
      <c r="AS595" s="72"/>
      <c r="AT595" s="72"/>
      <c r="AU595" s="72"/>
      <c r="AV595" s="72"/>
      <c r="AW595" s="72"/>
    </row>
    <row r="596" ht="14.25" customHeight="1">
      <c r="A596" s="65"/>
      <c r="B596" s="65"/>
      <c r="C596" s="66"/>
      <c r="D596" s="67"/>
      <c r="E596" s="68"/>
      <c r="F596" s="68"/>
      <c r="G596" s="68"/>
      <c r="H596" s="68"/>
      <c r="I596" s="68"/>
      <c r="J596" s="68"/>
      <c r="K596" s="68"/>
      <c r="L596" s="68"/>
      <c r="M596" s="68"/>
      <c r="O596" s="68"/>
      <c r="P596" s="68"/>
      <c r="Q596" s="68"/>
      <c r="R596" s="68"/>
      <c r="S596" s="68"/>
      <c r="U596" s="68"/>
      <c r="V596" s="72"/>
      <c r="W596" s="72"/>
      <c r="X596" s="72"/>
      <c r="Y596" s="68"/>
      <c r="Z596" s="68"/>
      <c r="AA596" s="72"/>
      <c r="AB596" s="68"/>
      <c r="AC596" s="68"/>
      <c r="AD596" s="72"/>
      <c r="AE596" s="72"/>
      <c r="AF596" s="72"/>
      <c r="AG596" s="72"/>
      <c r="AH596" s="72"/>
      <c r="AI596" s="72"/>
      <c r="AJ596" s="72"/>
      <c r="AK596" s="72"/>
      <c r="AL596" s="72"/>
      <c r="AM596" s="72"/>
      <c r="AN596" s="72"/>
      <c r="AO596" s="72"/>
      <c r="AP596" s="72"/>
      <c r="AQ596" s="72"/>
      <c r="AR596" s="72"/>
      <c r="AS596" s="72"/>
      <c r="AT596" s="72"/>
      <c r="AU596" s="72"/>
      <c r="AV596" s="72"/>
      <c r="AW596" s="72"/>
    </row>
    <row r="597" ht="14.25" customHeight="1">
      <c r="A597" s="65"/>
      <c r="B597" s="65"/>
      <c r="C597" s="66"/>
      <c r="D597" s="67"/>
      <c r="E597" s="68"/>
      <c r="F597" s="68"/>
      <c r="G597" s="68"/>
      <c r="H597" s="68"/>
      <c r="I597" s="68"/>
      <c r="J597" s="68"/>
      <c r="K597" s="68"/>
      <c r="L597" s="68"/>
      <c r="M597" s="68"/>
      <c r="O597" s="68"/>
      <c r="P597" s="68"/>
      <c r="Q597" s="68"/>
      <c r="R597" s="68"/>
      <c r="S597" s="68"/>
      <c r="U597" s="68"/>
      <c r="V597" s="72"/>
      <c r="W597" s="72"/>
      <c r="X597" s="72"/>
      <c r="Y597" s="68"/>
      <c r="Z597" s="68"/>
      <c r="AA597" s="72"/>
      <c r="AB597" s="68"/>
      <c r="AC597" s="68"/>
      <c r="AD597" s="72"/>
      <c r="AE597" s="72"/>
      <c r="AF597" s="72"/>
      <c r="AG597" s="72"/>
      <c r="AH597" s="72"/>
      <c r="AI597" s="72"/>
      <c r="AJ597" s="72"/>
      <c r="AK597" s="72"/>
      <c r="AL597" s="72"/>
      <c r="AM597" s="72"/>
      <c r="AN597" s="72"/>
      <c r="AO597" s="72"/>
      <c r="AP597" s="72"/>
      <c r="AQ597" s="72"/>
      <c r="AR597" s="72"/>
      <c r="AS597" s="72"/>
      <c r="AT597" s="72"/>
      <c r="AU597" s="72"/>
      <c r="AV597" s="72"/>
      <c r="AW597" s="72"/>
    </row>
    <row r="598" ht="14.25" customHeight="1">
      <c r="A598" s="65"/>
      <c r="B598" s="65"/>
      <c r="C598" s="66"/>
      <c r="D598" s="67"/>
      <c r="E598" s="68"/>
      <c r="F598" s="68"/>
      <c r="G598" s="68"/>
      <c r="H598" s="68"/>
      <c r="I598" s="68"/>
      <c r="J598" s="68"/>
      <c r="K598" s="68"/>
      <c r="L598" s="68"/>
      <c r="M598" s="68"/>
      <c r="O598" s="68"/>
      <c r="P598" s="68"/>
      <c r="Q598" s="68"/>
      <c r="R598" s="68"/>
      <c r="S598" s="68"/>
      <c r="U598" s="68"/>
      <c r="V598" s="72"/>
      <c r="W598" s="72"/>
      <c r="X598" s="72"/>
      <c r="Y598" s="68"/>
      <c r="Z598" s="68"/>
      <c r="AA598" s="72"/>
      <c r="AB598" s="68"/>
      <c r="AC598" s="68"/>
      <c r="AD598" s="72"/>
      <c r="AE598" s="72"/>
      <c r="AF598" s="72"/>
      <c r="AG598" s="72"/>
      <c r="AH598" s="72"/>
      <c r="AI598" s="72"/>
      <c r="AJ598" s="72"/>
      <c r="AK598" s="72"/>
      <c r="AL598" s="72"/>
      <c r="AM598" s="72"/>
      <c r="AN598" s="72"/>
      <c r="AO598" s="72"/>
      <c r="AP598" s="72"/>
      <c r="AQ598" s="72"/>
      <c r="AR598" s="72"/>
      <c r="AS598" s="72"/>
      <c r="AT598" s="72"/>
      <c r="AU598" s="72"/>
      <c r="AV598" s="72"/>
      <c r="AW598" s="72"/>
    </row>
    <row r="599" ht="14.25" customHeight="1">
      <c r="A599" s="65"/>
      <c r="B599" s="65"/>
      <c r="C599" s="66"/>
      <c r="D599" s="67"/>
      <c r="E599" s="68"/>
      <c r="F599" s="68"/>
      <c r="G599" s="68"/>
      <c r="H599" s="68"/>
      <c r="I599" s="68"/>
      <c r="J599" s="68"/>
      <c r="K599" s="68"/>
      <c r="L599" s="68"/>
      <c r="M599" s="68"/>
      <c r="O599" s="68"/>
      <c r="P599" s="68"/>
      <c r="Q599" s="68"/>
      <c r="R599" s="68"/>
      <c r="S599" s="68"/>
      <c r="U599" s="68"/>
      <c r="V599" s="72"/>
      <c r="W599" s="72"/>
      <c r="X599" s="72"/>
      <c r="Y599" s="68"/>
      <c r="Z599" s="68"/>
      <c r="AA599" s="72"/>
      <c r="AB599" s="68"/>
      <c r="AC599" s="68"/>
      <c r="AD599" s="72"/>
      <c r="AE599" s="72"/>
      <c r="AF599" s="72"/>
      <c r="AG599" s="72"/>
      <c r="AH599" s="72"/>
      <c r="AI599" s="72"/>
      <c r="AJ599" s="72"/>
      <c r="AK599" s="72"/>
      <c r="AL599" s="72"/>
      <c r="AM599" s="72"/>
      <c r="AN599" s="72"/>
      <c r="AO599" s="72"/>
      <c r="AP599" s="72"/>
      <c r="AQ599" s="72"/>
      <c r="AR599" s="72"/>
      <c r="AS599" s="72"/>
      <c r="AT599" s="72"/>
      <c r="AU599" s="72"/>
      <c r="AV599" s="72"/>
      <c r="AW599" s="72"/>
    </row>
    <row r="600" ht="14.25" customHeight="1">
      <c r="A600" s="65"/>
      <c r="B600" s="65"/>
      <c r="C600" s="66"/>
      <c r="D600" s="67"/>
      <c r="E600" s="68"/>
      <c r="F600" s="68"/>
      <c r="G600" s="68"/>
      <c r="H600" s="68"/>
      <c r="I600" s="68"/>
      <c r="J600" s="68"/>
      <c r="K600" s="68"/>
      <c r="L600" s="68"/>
      <c r="M600" s="68"/>
      <c r="O600" s="68"/>
      <c r="P600" s="68"/>
      <c r="Q600" s="68"/>
      <c r="R600" s="68"/>
      <c r="S600" s="68"/>
      <c r="U600" s="68"/>
      <c r="V600" s="72"/>
      <c r="W600" s="72"/>
      <c r="X600" s="72"/>
      <c r="Y600" s="68"/>
      <c r="Z600" s="68"/>
      <c r="AA600" s="72"/>
      <c r="AB600" s="68"/>
      <c r="AC600" s="68"/>
      <c r="AD600" s="72"/>
      <c r="AE600" s="72"/>
      <c r="AF600" s="72"/>
      <c r="AG600" s="72"/>
      <c r="AH600" s="72"/>
      <c r="AI600" s="72"/>
      <c r="AJ600" s="72"/>
      <c r="AK600" s="72"/>
      <c r="AL600" s="72"/>
      <c r="AM600" s="72"/>
      <c r="AN600" s="72"/>
      <c r="AO600" s="72"/>
      <c r="AP600" s="72"/>
      <c r="AQ600" s="72"/>
      <c r="AR600" s="72"/>
      <c r="AS600" s="72"/>
      <c r="AT600" s="72"/>
      <c r="AU600" s="72"/>
      <c r="AV600" s="72"/>
      <c r="AW600" s="72"/>
    </row>
    <row r="601" ht="14.25" customHeight="1">
      <c r="A601" s="65"/>
      <c r="B601" s="65"/>
      <c r="C601" s="66"/>
      <c r="D601" s="67"/>
      <c r="E601" s="68"/>
      <c r="F601" s="68"/>
      <c r="G601" s="68"/>
      <c r="H601" s="68"/>
      <c r="I601" s="68"/>
      <c r="J601" s="68"/>
      <c r="K601" s="68"/>
      <c r="L601" s="68"/>
      <c r="M601" s="68"/>
      <c r="O601" s="68"/>
      <c r="P601" s="68"/>
      <c r="Q601" s="68"/>
      <c r="R601" s="68"/>
      <c r="S601" s="68"/>
      <c r="U601" s="68"/>
      <c r="V601" s="72"/>
      <c r="W601" s="72"/>
      <c r="X601" s="72"/>
      <c r="Y601" s="68"/>
      <c r="Z601" s="68"/>
      <c r="AA601" s="72"/>
      <c r="AB601" s="68"/>
      <c r="AC601" s="68"/>
      <c r="AD601" s="72"/>
      <c r="AE601" s="72"/>
      <c r="AF601" s="72"/>
      <c r="AG601" s="72"/>
      <c r="AH601" s="72"/>
      <c r="AI601" s="72"/>
      <c r="AJ601" s="72"/>
      <c r="AK601" s="72"/>
      <c r="AL601" s="72"/>
      <c r="AM601" s="72"/>
      <c r="AN601" s="72"/>
      <c r="AO601" s="72"/>
      <c r="AP601" s="72"/>
      <c r="AQ601" s="72"/>
      <c r="AR601" s="72"/>
      <c r="AS601" s="72"/>
      <c r="AT601" s="72"/>
      <c r="AU601" s="72"/>
      <c r="AV601" s="72"/>
      <c r="AW601" s="72"/>
    </row>
    <row r="602" ht="14.25" customHeight="1">
      <c r="A602" s="65"/>
      <c r="B602" s="65"/>
      <c r="C602" s="66"/>
      <c r="D602" s="67"/>
      <c r="E602" s="68"/>
      <c r="F602" s="68"/>
      <c r="G602" s="68"/>
      <c r="H602" s="68"/>
      <c r="I602" s="68"/>
      <c r="J602" s="68"/>
      <c r="K602" s="68"/>
      <c r="L602" s="68"/>
      <c r="M602" s="68"/>
      <c r="O602" s="68"/>
      <c r="P602" s="68"/>
      <c r="Q602" s="68"/>
      <c r="R602" s="68"/>
      <c r="S602" s="68"/>
      <c r="U602" s="68"/>
      <c r="V602" s="72"/>
      <c r="W602" s="72"/>
      <c r="X602" s="72"/>
      <c r="Y602" s="68"/>
      <c r="Z602" s="68"/>
      <c r="AA602" s="72"/>
      <c r="AB602" s="68"/>
      <c r="AC602" s="68"/>
      <c r="AD602" s="72"/>
      <c r="AE602" s="72"/>
      <c r="AF602" s="72"/>
      <c r="AG602" s="72"/>
      <c r="AH602" s="72"/>
      <c r="AI602" s="72"/>
      <c r="AJ602" s="72"/>
      <c r="AK602" s="72"/>
      <c r="AL602" s="72"/>
      <c r="AM602" s="72"/>
      <c r="AN602" s="72"/>
      <c r="AO602" s="72"/>
      <c r="AP602" s="72"/>
      <c r="AQ602" s="72"/>
      <c r="AR602" s="72"/>
      <c r="AS602" s="72"/>
      <c r="AT602" s="72"/>
      <c r="AU602" s="72"/>
      <c r="AV602" s="72"/>
      <c r="AW602" s="72"/>
    </row>
    <row r="603" ht="14.25" customHeight="1">
      <c r="A603" s="65"/>
      <c r="B603" s="65"/>
      <c r="C603" s="66"/>
      <c r="D603" s="67"/>
      <c r="E603" s="68"/>
      <c r="F603" s="68"/>
      <c r="G603" s="68"/>
      <c r="H603" s="68"/>
      <c r="I603" s="68"/>
      <c r="J603" s="68"/>
      <c r="K603" s="68"/>
      <c r="L603" s="68"/>
      <c r="M603" s="68"/>
      <c r="O603" s="68"/>
      <c r="P603" s="68"/>
      <c r="Q603" s="68"/>
      <c r="R603" s="68"/>
      <c r="S603" s="68"/>
      <c r="U603" s="68"/>
      <c r="V603" s="72"/>
      <c r="W603" s="72"/>
      <c r="X603" s="72"/>
      <c r="Y603" s="68"/>
      <c r="Z603" s="68"/>
      <c r="AA603" s="72"/>
      <c r="AB603" s="68"/>
      <c r="AC603" s="68"/>
      <c r="AD603" s="72"/>
      <c r="AE603" s="72"/>
      <c r="AF603" s="72"/>
      <c r="AG603" s="72"/>
      <c r="AH603" s="72"/>
      <c r="AI603" s="72"/>
      <c r="AJ603" s="72"/>
      <c r="AK603" s="72"/>
      <c r="AL603" s="72"/>
      <c r="AM603" s="72"/>
      <c r="AN603" s="72"/>
      <c r="AO603" s="72"/>
      <c r="AP603" s="72"/>
      <c r="AQ603" s="72"/>
      <c r="AR603" s="72"/>
      <c r="AS603" s="72"/>
      <c r="AT603" s="72"/>
      <c r="AU603" s="72"/>
      <c r="AV603" s="72"/>
      <c r="AW603" s="72"/>
    </row>
    <row r="604" ht="14.25" customHeight="1">
      <c r="A604" s="65"/>
      <c r="B604" s="65"/>
      <c r="C604" s="66"/>
      <c r="D604" s="67"/>
      <c r="E604" s="68"/>
      <c r="F604" s="68"/>
      <c r="G604" s="68"/>
      <c r="H604" s="68"/>
      <c r="I604" s="68"/>
      <c r="J604" s="68"/>
      <c r="K604" s="68"/>
      <c r="L604" s="68"/>
      <c r="M604" s="68"/>
      <c r="O604" s="68"/>
      <c r="P604" s="68"/>
      <c r="Q604" s="68"/>
      <c r="R604" s="68"/>
      <c r="S604" s="68"/>
      <c r="U604" s="68"/>
      <c r="V604" s="72"/>
      <c r="W604" s="72"/>
      <c r="X604" s="72"/>
      <c r="Y604" s="68"/>
      <c r="Z604" s="68"/>
      <c r="AA604" s="72"/>
      <c r="AB604" s="68"/>
      <c r="AC604" s="68"/>
      <c r="AD604" s="72"/>
      <c r="AE604" s="72"/>
      <c r="AF604" s="72"/>
      <c r="AG604" s="72"/>
      <c r="AH604" s="72"/>
      <c r="AI604" s="72"/>
      <c r="AJ604" s="72"/>
      <c r="AK604" s="72"/>
      <c r="AL604" s="72"/>
      <c r="AM604" s="72"/>
      <c r="AN604" s="72"/>
      <c r="AO604" s="72"/>
      <c r="AP604" s="72"/>
      <c r="AQ604" s="72"/>
      <c r="AR604" s="72"/>
      <c r="AS604" s="72"/>
      <c r="AT604" s="72"/>
      <c r="AU604" s="72"/>
      <c r="AV604" s="72"/>
      <c r="AW604" s="72"/>
    </row>
    <row r="605" ht="14.25" customHeight="1">
      <c r="A605" s="65"/>
      <c r="B605" s="65"/>
      <c r="C605" s="66"/>
      <c r="D605" s="67"/>
      <c r="E605" s="68"/>
      <c r="F605" s="68"/>
      <c r="G605" s="68"/>
      <c r="H605" s="68"/>
      <c r="I605" s="68"/>
      <c r="J605" s="68"/>
      <c r="K605" s="68"/>
      <c r="L605" s="68"/>
      <c r="M605" s="68"/>
      <c r="O605" s="68"/>
      <c r="P605" s="68"/>
      <c r="Q605" s="68"/>
      <c r="R605" s="68"/>
      <c r="S605" s="68"/>
      <c r="U605" s="68"/>
      <c r="V605" s="72"/>
      <c r="W605" s="72"/>
      <c r="X605" s="72"/>
      <c r="Y605" s="68"/>
      <c r="Z605" s="68"/>
      <c r="AA605" s="72"/>
      <c r="AB605" s="68"/>
      <c r="AC605" s="68"/>
      <c r="AD605" s="72"/>
      <c r="AE605" s="72"/>
      <c r="AF605" s="72"/>
      <c r="AG605" s="72"/>
      <c r="AH605" s="72"/>
      <c r="AI605" s="72"/>
      <c r="AJ605" s="72"/>
      <c r="AK605" s="72"/>
      <c r="AL605" s="72"/>
      <c r="AM605" s="72"/>
      <c r="AN605" s="72"/>
      <c r="AO605" s="72"/>
      <c r="AP605" s="72"/>
      <c r="AQ605" s="72"/>
      <c r="AR605" s="72"/>
      <c r="AS605" s="72"/>
      <c r="AT605" s="72"/>
      <c r="AU605" s="72"/>
      <c r="AV605" s="72"/>
      <c r="AW605" s="72"/>
    </row>
    <row r="606" ht="14.25" customHeight="1">
      <c r="A606" s="65"/>
      <c r="B606" s="65"/>
      <c r="C606" s="66"/>
      <c r="D606" s="67"/>
      <c r="E606" s="68"/>
      <c r="F606" s="68"/>
      <c r="G606" s="68"/>
      <c r="H606" s="68"/>
      <c r="I606" s="68"/>
      <c r="J606" s="68"/>
      <c r="K606" s="68"/>
      <c r="L606" s="68"/>
      <c r="M606" s="68"/>
      <c r="O606" s="68"/>
      <c r="P606" s="68"/>
      <c r="Q606" s="68"/>
      <c r="R606" s="68"/>
      <c r="S606" s="68"/>
      <c r="U606" s="68"/>
      <c r="V606" s="72"/>
      <c r="W606" s="72"/>
      <c r="X606" s="72"/>
      <c r="Y606" s="68"/>
      <c r="Z606" s="68"/>
      <c r="AA606" s="72"/>
      <c r="AB606" s="68"/>
      <c r="AC606" s="68"/>
      <c r="AD606" s="72"/>
      <c r="AE606" s="72"/>
      <c r="AF606" s="72"/>
      <c r="AG606" s="72"/>
      <c r="AH606" s="72"/>
      <c r="AI606" s="72"/>
      <c r="AJ606" s="72"/>
      <c r="AK606" s="72"/>
      <c r="AL606" s="72"/>
      <c r="AM606" s="72"/>
      <c r="AN606" s="72"/>
      <c r="AO606" s="72"/>
      <c r="AP606" s="72"/>
      <c r="AQ606" s="72"/>
      <c r="AR606" s="72"/>
      <c r="AS606" s="72"/>
      <c r="AT606" s="72"/>
      <c r="AU606" s="72"/>
      <c r="AV606" s="72"/>
      <c r="AW606" s="72"/>
    </row>
    <row r="607" ht="14.25" customHeight="1">
      <c r="A607" s="65"/>
      <c r="B607" s="65"/>
      <c r="C607" s="66"/>
      <c r="D607" s="67"/>
      <c r="E607" s="68"/>
      <c r="F607" s="68"/>
      <c r="G607" s="68"/>
      <c r="H607" s="68"/>
      <c r="I607" s="68"/>
      <c r="J607" s="68"/>
      <c r="K607" s="68"/>
      <c r="L607" s="68"/>
      <c r="M607" s="68"/>
      <c r="O607" s="68"/>
      <c r="P607" s="68"/>
      <c r="Q607" s="68"/>
      <c r="R607" s="68"/>
      <c r="S607" s="68"/>
      <c r="U607" s="68"/>
      <c r="V607" s="72"/>
      <c r="W607" s="72"/>
      <c r="X607" s="72"/>
      <c r="Y607" s="68"/>
      <c r="Z607" s="68"/>
      <c r="AA607" s="72"/>
      <c r="AB607" s="68"/>
      <c r="AC607" s="68"/>
      <c r="AD607" s="72"/>
      <c r="AE607" s="72"/>
      <c r="AF607" s="72"/>
      <c r="AG607" s="72"/>
      <c r="AH607" s="72"/>
      <c r="AI607" s="72"/>
      <c r="AJ607" s="72"/>
      <c r="AK607" s="72"/>
      <c r="AL607" s="72"/>
      <c r="AM607" s="72"/>
      <c r="AN607" s="72"/>
      <c r="AO607" s="72"/>
      <c r="AP607" s="72"/>
      <c r="AQ607" s="72"/>
      <c r="AR607" s="72"/>
      <c r="AS607" s="72"/>
      <c r="AT607" s="72"/>
      <c r="AU607" s="72"/>
      <c r="AV607" s="72"/>
      <c r="AW607" s="72"/>
    </row>
    <row r="608" ht="14.25" customHeight="1">
      <c r="A608" s="65"/>
      <c r="B608" s="65"/>
      <c r="C608" s="66"/>
      <c r="D608" s="67"/>
      <c r="E608" s="68"/>
      <c r="F608" s="68"/>
      <c r="G608" s="68"/>
      <c r="H608" s="68"/>
      <c r="I608" s="68"/>
      <c r="J608" s="68"/>
      <c r="K608" s="68"/>
      <c r="L608" s="68"/>
      <c r="M608" s="68"/>
      <c r="O608" s="68"/>
      <c r="P608" s="68"/>
      <c r="Q608" s="68"/>
      <c r="R608" s="68"/>
      <c r="S608" s="68"/>
      <c r="U608" s="68"/>
      <c r="V608" s="72"/>
      <c r="W608" s="72"/>
      <c r="X608" s="72"/>
      <c r="Y608" s="68"/>
      <c r="Z608" s="68"/>
      <c r="AA608" s="72"/>
      <c r="AB608" s="68"/>
      <c r="AC608" s="68"/>
      <c r="AD608" s="72"/>
      <c r="AE608" s="72"/>
      <c r="AF608" s="72"/>
      <c r="AG608" s="72"/>
      <c r="AH608" s="72"/>
      <c r="AI608" s="72"/>
      <c r="AJ608" s="72"/>
      <c r="AK608" s="72"/>
      <c r="AL608" s="72"/>
      <c r="AM608" s="72"/>
      <c r="AN608" s="72"/>
      <c r="AO608" s="72"/>
      <c r="AP608" s="72"/>
      <c r="AQ608" s="72"/>
      <c r="AR608" s="72"/>
      <c r="AS608" s="72"/>
      <c r="AT608" s="72"/>
      <c r="AU608" s="72"/>
      <c r="AV608" s="72"/>
      <c r="AW608" s="72"/>
    </row>
    <row r="609" ht="14.25" customHeight="1">
      <c r="A609" s="65"/>
      <c r="B609" s="65"/>
      <c r="C609" s="66"/>
      <c r="D609" s="67"/>
      <c r="E609" s="68"/>
      <c r="F609" s="68"/>
      <c r="G609" s="68"/>
      <c r="H609" s="68"/>
      <c r="I609" s="68"/>
      <c r="J609" s="68"/>
      <c r="K609" s="68"/>
      <c r="L609" s="68"/>
      <c r="M609" s="68"/>
      <c r="O609" s="68"/>
      <c r="P609" s="68"/>
      <c r="Q609" s="68"/>
      <c r="R609" s="68"/>
      <c r="S609" s="68"/>
      <c r="U609" s="68"/>
      <c r="V609" s="72"/>
      <c r="W609" s="72"/>
      <c r="X609" s="72"/>
      <c r="Y609" s="68"/>
      <c r="Z609" s="68"/>
      <c r="AA609" s="72"/>
      <c r="AB609" s="68"/>
      <c r="AC609" s="68"/>
      <c r="AD609" s="72"/>
      <c r="AE609" s="72"/>
      <c r="AF609" s="72"/>
      <c r="AG609" s="72"/>
      <c r="AH609" s="72"/>
      <c r="AI609" s="72"/>
      <c r="AJ609" s="72"/>
      <c r="AK609" s="72"/>
      <c r="AL609" s="72"/>
      <c r="AM609" s="72"/>
      <c r="AN609" s="72"/>
      <c r="AO609" s="72"/>
      <c r="AP609" s="72"/>
      <c r="AQ609" s="72"/>
      <c r="AR609" s="72"/>
      <c r="AS609" s="72"/>
      <c r="AT609" s="72"/>
      <c r="AU609" s="72"/>
      <c r="AV609" s="72"/>
      <c r="AW609" s="72"/>
    </row>
    <row r="610" ht="14.25" customHeight="1">
      <c r="A610" s="65"/>
      <c r="B610" s="65"/>
      <c r="C610" s="66"/>
      <c r="D610" s="67"/>
      <c r="E610" s="68"/>
      <c r="F610" s="68"/>
      <c r="G610" s="68"/>
      <c r="H610" s="68"/>
      <c r="I610" s="68"/>
      <c r="J610" s="68"/>
      <c r="K610" s="68"/>
      <c r="L610" s="68"/>
      <c r="M610" s="68"/>
      <c r="O610" s="68"/>
      <c r="P610" s="68"/>
      <c r="Q610" s="68"/>
      <c r="R610" s="68"/>
      <c r="S610" s="68"/>
      <c r="U610" s="68"/>
      <c r="V610" s="72"/>
      <c r="W610" s="72"/>
      <c r="X610" s="72"/>
      <c r="Y610" s="68"/>
      <c r="Z610" s="68"/>
      <c r="AA610" s="72"/>
      <c r="AB610" s="68"/>
      <c r="AC610" s="68"/>
      <c r="AD610" s="72"/>
      <c r="AE610" s="72"/>
      <c r="AF610" s="72"/>
      <c r="AG610" s="72"/>
      <c r="AH610" s="72"/>
      <c r="AI610" s="72"/>
      <c r="AJ610" s="72"/>
      <c r="AK610" s="72"/>
      <c r="AL610" s="72"/>
      <c r="AM610" s="72"/>
      <c r="AN610" s="72"/>
      <c r="AO610" s="72"/>
      <c r="AP610" s="72"/>
      <c r="AQ610" s="72"/>
      <c r="AR610" s="72"/>
      <c r="AS610" s="72"/>
      <c r="AT610" s="72"/>
      <c r="AU610" s="72"/>
      <c r="AV610" s="72"/>
      <c r="AW610" s="72"/>
    </row>
    <row r="611" ht="14.25" customHeight="1">
      <c r="A611" s="65"/>
      <c r="B611" s="65"/>
      <c r="C611" s="66"/>
      <c r="D611" s="67"/>
      <c r="E611" s="68"/>
      <c r="F611" s="68"/>
      <c r="G611" s="68"/>
      <c r="H611" s="68"/>
      <c r="I611" s="68"/>
      <c r="J611" s="68"/>
      <c r="K611" s="68"/>
      <c r="L611" s="68"/>
      <c r="M611" s="68"/>
      <c r="O611" s="68"/>
      <c r="P611" s="68"/>
      <c r="Q611" s="68"/>
      <c r="R611" s="68"/>
      <c r="S611" s="68"/>
      <c r="U611" s="68"/>
      <c r="V611" s="72"/>
      <c r="W611" s="72"/>
      <c r="X611" s="72"/>
      <c r="Y611" s="68"/>
      <c r="Z611" s="68"/>
      <c r="AA611" s="72"/>
      <c r="AB611" s="68"/>
      <c r="AC611" s="68"/>
      <c r="AD611" s="72"/>
      <c r="AE611" s="72"/>
      <c r="AF611" s="72"/>
      <c r="AG611" s="72"/>
      <c r="AH611" s="72"/>
      <c r="AI611" s="72"/>
      <c r="AJ611" s="72"/>
      <c r="AK611" s="72"/>
      <c r="AL611" s="72"/>
      <c r="AM611" s="72"/>
      <c r="AN611" s="72"/>
      <c r="AO611" s="72"/>
      <c r="AP611" s="72"/>
      <c r="AQ611" s="72"/>
      <c r="AR611" s="72"/>
      <c r="AS611" s="72"/>
      <c r="AT611" s="72"/>
      <c r="AU611" s="72"/>
      <c r="AV611" s="72"/>
      <c r="AW611" s="72"/>
    </row>
    <row r="612" ht="14.25" customHeight="1">
      <c r="A612" s="65"/>
      <c r="B612" s="65"/>
      <c r="C612" s="66"/>
      <c r="D612" s="67"/>
      <c r="E612" s="68"/>
      <c r="F612" s="68"/>
      <c r="G612" s="68"/>
      <c r="H612" s="68"/>
      <c r="I612" s="68"/>
      <c r="J612" s="68"/>
      <c r="K612" s="68"/>
      <c r="L612" s="68"/>
      <c r="M612" s="68"/>
      <c r="O612" s="68"/>
      <c r="P612" s="68"/>
      <c r="Q612" s="68"/>
      <c r="R612" s="68"/>
      <c r="S612" s="68"/>
      <c r="U612" s="68"/>
      <c r="V612" s="72"/>
      <c r="W612" s="72"/>
      <c r="X612" s="72"/>
      <c r="Y612" s="68"/>
      <c r="Z612" s="68"/>
      <c r="AA612" s="72"/>
      <c r="AB612" s="68"/>
      <c r="AC612" s="68"/>
      <c r="AD612" s="72"/>
      <c r="AE612" s="72"/>
      <c r="AF612" s="72"/>
      <c r="AG612" s="72"/>
      <c r="AH612" s="72"/>
      <c r="AI612" s="72"/>
      <c r="AJ612" s="72"/>
      <c r="AK612" s="72"/>
      <c r="AL612" s="72"/>
      <c r="AM612" s="72"/>
      <c r="AN612" s="72"/>
      <c r="AO612" s="72"/>
      <c r="AP612" s="72"/>
      <c r="AQ612" s="72"/>
      <c r="AR612" s="72"/>
      <c r="AS612" s="72"/>
      <c r="AT612" s="72"/>
      <c r="AU612" s="72"/>
      <c r="AV612" s="72"/>
      <c r="AW612" s="72"/>
    </row>
    <row r="613" ht="14.25" customHeight="1">
      <c r="A613" s="65"/>
      <c r="B613" s="65"/>
      <c r="C613" s="66"/>
      <c r="D613" s="67"/>
      <c r="E613" s="68"/>
      <c r="F613" s="68"/>
      <c r="G613" s="68"/>
      <c r="H613" s="68"/>
      <c r="I613" s="68"/>
      <c r="J613" s="68"/>
      <c r="K613" s="68"/>
      <c r="L613" s="68"/>
      <c r="M613" s="68"/>
      <c r="O613" s="68"/>
      <c r="P613" s="68"/>
      <c r="Q613" s="68"/>
      <c r="R613" s="68"/>
      <c r="S613" s="68"/>
      <c r="U613" s="68"/>
      <c r="V613" s="72"/>
      <c r="W613" s="72"/>
      <c r="X613" s="72"/>
      <c r="Y613" s="68"/>
      <c r="Z613" s="68"/>
      <c r="AA613" s="72"/>
      <c r="AB613" s="68"/>
      <c r="AC613" s="68"/>
      <c r="AD613" s="72"/>
      <c r="AE613" s="72"/>
      <c r="AF613" s="72"/>
      <c r="AG613" s="72"/>
      <c r="AH613" s="72"/>
      <c r="AI613" s="72"/>
      <c r="AJ613" s="72"/>
      <c r="AK613" s="72"/>
      <c r="AL613" s="72"/>
      <c r="AM613" s="72"/>
      <c r="AN613" s="72"/>
      <c r="AO613" s="72"/>
      <c r="AP613" s="72"/>
      <c r="AQ613" s="72"/>
      <c r="AR613" s="72"/>
      <c r="AS613" s="72"/>
      <c r="AT613" s="72"/>
      <c r="AU613" s="72"/>
      <c r="AV613" s="72"/>
      <c r="AW613" s="72"/>
    </row>
    <row r="614" ht="14.25" customHeight="1">
      <c r="A614" s="65"/>
      <c r="B614" s="65"/>
      <c r="C614" s="66"/>
      <c r="D614" s="67"/>
      <c r="E614" s="68"/>
      <c r="F614" s="68"/>
      <c r="G614" s="68"/>
      <c r="H614" s="68"/>
      <c r="I614" s="68"/>
      <c r="J614" s="68"/>
      <c r="K614" s="68"/>
      <c r="L614" s="68"/>
      <c r="M614" s="68"/>
      <c r="O614" s="68"/>
      <c r="P614" s="68"/>
      <c r="Q614" s="68"/>
      <c r="R614" s="68"/>
      <c r="S614" s="68"/>
      <c r="U614" s="68"/>
      <c r="V614" s="72"/>
      <c r="W614" s="72"/>
      <c r="X614" s="72"/>
      <c r="Y614" s="68"/>
      <c r="Z614" s="68"/>
      <c r="AA614" s="72"/>
      <c r="AB614" s="68"/>
      <c r="AC614" s="68"/>
      <c r="AD614" s="72"/>
      <c r="AE614" s="72"/>
      <c r="AF614" s="72"/>
      <c r="AG614" s="72"/>
      <c r="AH614" s="72"/>
      <c r="AI614" s="72"/>
      <c r="AJ614" s="72"/>
      <c r="AK614" s="72"/>
      <c r="AL614" s="72"/>
      <c r="AM614" s="72"/>
      <c r="AN614" s="72"/>
      <c r="AO614" s="72"/>
      <c r="AP614" s="72"/>
      <c r="AQ614" s="72"/>
      <c r="AR614" s="72"/>
      <c r="AS614" s="72"/>
      <c r="AT614" s="72"/>
      <c r="AU614" s="72"/>
      <c r="AV614" s="72"/>
      <c r="AW614" s="72"/>
    </row>
    <row r="615" ht="14.25" customHeight="1">
      <c r="A615" s="65"/>
      <c r="B615" s="65"/>
      <c r="C615" s="66"/>
      <c r="D615" s="67"/>
      <c r="E615" s="68"/>
      <c r="F615" s="68"/>
      <c r="G615" s="68"/>
      <c r="H615" s="68"/>
      <c r="I615" s="68"/>
      <c r="J615" s="68"/>
      <c r="K615" s="68"/>
      <c r="L615" s="68"/>
      <c r="M615" s="68"/>
      <c r="O615" s="68"/>
      <c r="P615" s="68"/>
      <c r="Q615" s="68"/>
      <c r="R615" s="68"/>
      <c r="S615" s="68"/>
      <c r="U615" s="68"/>
      <c r="V615" s="72"/>
      <c r="W615" s="72"/>
      <c r="X615" s="72"/>
      <c r="Y615" s="68"/>
      <c r="Z615" s="68"/>
      <c r="AA615" s="72"/>
      <c r="AB615" s="68"/>
      <c r="AC615" s="68"/>
      <c r="AD615" s="72"/>
      <c r="AE615" s="72"/>
      <c r="AF615" s="72"/>
      <c r="AG615" s="72"/>
      <c r="AH615" s="72"/>
      <c r="AI615" s="72"/>
      <c r="AJ615" s="72"/>
      <c r="AK615" s="72"/>
      <c r="AL615" s="72"/>
      <c r="AM615" s="72"/>
      <c r="AN615" s="72"/>
      <c r="AO615" s="72"/>
      <c r="AP615" s="72"/>
      <c r="AQ615" s="72"/>
      <c r="AR615" s="72"/>
      <c r="AS615" s="72"/>
      <c r="AT615" s="72"/>
      <c r="AU615" s="72"/>
      <c r="AV615" s="72"/>
      <c r="AW615" s="72"/>
    </row>
    <row r="616" ht="14.25" customHeight="1">
      <c r="A616" s="65"/>
      <c r="B616" s="65"/>
      <c r="C616" s="66"/>
      <c r="D616" s="67"/>
      <c r="E616" s="68"/>
      <c r="F616" s="68"/>
      <c r="G616" s="68"/>
      <c r="H616" s="68"/>
      <c r="I616" s="68"/>
      <c r="J616" s="68"/>
      <c r="K616" s="68"/>
      <c r="L616" s="68"/>
      <c r="M616" s="68"/>
      <c r="O616" s="68"/>
      <c r="P616" s="68"/>
      <c r="Q616" s="68"/>
      <c r="R616" s="68"/>
      <c r="S616" s="68"/>
      <c r="U616" s="68"/>
      <c r="V616" s="72"/>
      <c r="W616" s="72"/>
      <c r="X616" s="72"/>
      <c r="Y616" s="68"/>
      <c r="Z616" s="68"/>
      <c r="AA616" s="72"/>
      <c r="AB616" s="68"/>
      <c r="AC616" s="68"/>
      <c r="AD616" s="72"/>
      <c r="AE616" s="72"/>
      <c r="AF616" s="72"/>
      <c r="AG616" s="72"/>
      <c r="AH616" s="72"/>
      <c r="AI616" s="72"/>
      <c r="AJ616" s="72"/>
      <c r="AK616" s="72"/>
      <c r="AL616" s="72"/>
      <c r="AM616" s="72"/>
      <c r="AN616" s="72"/>
      <c r="AO616" s="72"/>
      <c r="AP616" s="72"/>
      <c r="AQ616" s="72"/>
      <c r="AR616" s="72"/>
      <c r="AS616" s="72"/>
      <c r="AT616" s="72"/>
      <c r="AU616" s="72"/>
      <c r="AV616" s="72"/>
      <c r="AW616" s="72"/>
    </row>
    <row r="617" ht="14.25" customHeight="1">
      <c r="A617" s="65"/>
      <c r="B617" s="65"/>
      <c r="C617" s="66"/>
      <c r="D617" s="67"/>
      <c r="E617" s="68"/>
      <c r="F617" s="68"/>
      <c r="G617" s="68"/>
      <c r="H617" s="68"/>
      <c r="I617" s="68"/>
      <c r="J617" s="68"/>
      <c r="K617" s="68"/>
      <c r="L617" s="68"/>
      <c r="M617" s="68"/>
      <c r="O617" s="68"/>
      <c r="P617" s="68"/>
      <c r="Q617" s="68"/>
      <c r="R617" s="68"/>
      <c r="S617" s="68"/>
      <c r="U617" s="68"/>
      <c r="V617" s="72"/>
      <c r="W617" s="72"/>
      <c r="X617" s="72"/>
      <c r="Y617" s="68"/>
      <c r="Z617" s="68"/>
      <c r="AA617" s="72"/>
      <c r="AB617" s="68"/>
      <c r="AC617" s="68"/>
      <c r="AD617" s="72"/>
      <c r="AE617" s="72"/>
      <c r="AF617" s="72"/>
      <c r="AG617" s="72"/>
      <c r="AH617" s="72"/>
      <c r="AI617" s="72"/>
      <c r="AJ617" s="72"/>
      <c r="AK617" s="72"/>
      <c r="AL617" s="72"/>
      <c r="AM617" s="72"/>
      <c r="AN617" s="72"/>
      <c r="AO617" s="72"/>
      <c r="AP617" s="72"/>
      <c r="AQ617" s="72"/>
      <c r="AR617" s="72"/>
      <c r="AS617" s="72"/>
      <c r="AT617" s="72"/>
      <c r="AU617" s="72"/>
      <c r="AV617" s="72"/>
      <c r="AW617" s="72"/>
    </row>
    <row r="618" ht="14.25" customHeight="1">
      <c r="A618" s="65"/>
      <c r="B618" s="65"/>
      <c r="C618" s="66"/>
      <c r="D618" s="67"/>
      <c r="E618" s="68"/>
      <c r="F618" s="68"/>
      <c r="G618" s="68"/>
      <c r="H618" s="68"/>
      <c r="I618" s="68"/>
      <c r="J618" s="68"/>
      <c r="K618" s="68"/>
      <c r="L618" s="68"/>
      <c r="M618" s="68"/>
      <c r="O618" s="68"/>
      <c r="P618" s="68"/>
      <c r="Q618" s="68"/>
      <c r="R618" s="68"/>
      <c r="S618" s="68"/>
      <c r="U618" s="68"/>
      <c r="V618" s="72"/>
      <c r="W618" s="72"/>
      <c r="X618" s="72"/>
      <c r="Y618" s="68"/>
      <c r="Z618" s="68"/>
      <c r="AA618" s="72"/>
      <c r="AB618" s="68"/>
      <c r="AC618" s="68"/>
      <c r="AD618" s="72"/>
      <c r="AE618" s="72"/>
      <c r="AF618" s="72"/>
      <c r="AG618" s="72"/>
      <c r="AH618" s="72"/>
      <c r="AI618" s="72"/>
      <c r="AJ618" s="72"/>
      <c r="AK618" s="72"/>
      <c r="AL618" s="72"/>
      <c r="AM618" s="72"/>
      <c r="AN618" s="72"/>
      <c r="AO618" s="72"/>
      <c r="AP618" s="72"/>
      <c r="AQ618" s="72"/>
      <c r="AR618" s="72"/>
      <c r="AS618" s="72"/>
      <c r="AT618" s="72"/>
      <c r="AU618" s="72"/>
      <c r="AV618" s="72"/>
      <c r="AW618" s="72"/>
    </row>
    <row r="619" ht="14.25" customHeight="1">
      <c r="A619" s="65"/>
      <c r="B619" s="65"/>
      <c r="C619" s="66"/>
      <c r="D619" s="67"/>
      <c r="E619" s="68"/>
      <c r="F619" s="68"/>
      <c r="G619" s="68"/>
      <c r="H619" s="68"/>
      <c r="I619" s="68"/>
      <c r="J619" s="68"/>
      <c r="K619" s="68"/>
      <c r="L619" s="68"/>
      <c r="M619" s="68"/>
      <c r="O619" s="68"/>
      <c r="P619" s="68"/>
      <c r="Q619" s="68"/>
      <c r="R619" s="68"/>
      <c r="S619" s="68"/>
      <c r="U619" s="68"/>
      <c r="V619" s="72"/>
      <c r="W619" s="72"/>
      <c r="X619" s="72"/>
      <c r="Y619" s="68"/>
      <c r="Z619" s="68"/>
      <c r="AA619" s="72"/>
      <c r="AB619" s="68"/>
      <c r="AC619" s="68"/>
      <c r="AD619" s="72"/>
      <c r="AE619" s="72"/>
      <c r="AF619" s="72"/>
      <c r="AG619" s="72"/>
      <c r="AH619" s="72"/>
      <c r="AI619" s="72"/>
      <c r="AJ619" s="72"/>
      <c r="AK619" s="72"/>
      <c r="AL619" s="72"/>
      <c r="AM619" s="72"/>
      <c r="AN619" s="72"/>
      <c r="AO619" s="72"/>
      <c r="AP619" s="72"/>
      <c r="AQ619" s="72"/>
      <c r="AR619" s="72"/>
      <c r="AS619" s="72"/>
      <c r="AT619" s="72"/>
      <c r="AU619" s="72"/>
      <c r="AV619" s="72"/>
      <c r="AW619" s="72"/>
    </row>
    <row r="620" ht="14.25" customHeight="1">
      <c r="A620" s="65"/>
      <c r="B620" s="65"/>
      <c r="C620" s="66"/>
      <c r="D620" s="67"/>
      <c r="E620" s="68"/>
      <c r="F620" s="68"/>
      <c r="G620" s="68"/>
      <c r="H620" s="68"/>
      <c r="I620" s="68"/>
      <c r="J620" s="68"/>
      <c r="K620" s="68"/>
      <c r="L620" s="68"/>
      <c r="M620" s="68"/>
      <c r="O620" s="68"/>
      <c r="P620" s="68"/>
      <c r="Q620" s="68"/>
      <c r="R620" s="68"/>
      <c r="S620" s="68"/>
      <c r="U620" s="68"/>
      <c r="V620" s="72"/>
      <c r="W620" s="72"/>
      <c r="X620" s="72"/>
      <c r="Y620" s="68"/>
      <c r="Z620" s="68"/>
      <c r="AA620" s="72"/>
      <c r="AB620" s="68"/>
      <c r="AC620" s="68"/>
      <c r="AD620" s="72"/>
      <c r="AE620" s="72"/>
      <c r="AF620" s="72"/>
      <c r="AG620" s="72"/>
      <c r="AH620" s="72"/>
      <c r="AI620" s="72"/>
      <c r="AJ620" s="72"/>
      <c r="AK620" s="72"/>
      <c r="AL620" s="72"/>
      <c r="AM620" s="72"/>
      <c r="AN620" s="72"/>
      <c r="AO620" s="72"/>
      <c r="AP620" s="72"/>
      <c r="AQ620" s="72"/>
      <c r="AR620" s="72"/>
      <c r="AS620" s="72"/>
      <c r="AT620" s="72"/>
      <c r="AU620" s="72"/>
      <c r="AV620" s="72"/>
      <c r="AW620" s="72"/>
    </row>
    <row r="621" ht="14.25" customHeight="1">
      <c r="A621" s="65"/>
      <c r="B621" s="65"/>
      <c r="C621" s="66"/>
      <c r="D621" s="67"/>
      <c r="E621" s="68"/>
      <c r="F621" s="68"/>
      <c r="G621" s="68"/>
      <c r="H621" s="68"/>
      <c r="I621" s="68"/>
      <c r="J621" s="68"/>
      <c r="K621" s="68"/>
      <c r="L621" s="68"/>
      <c r="M621" s="68"/>
      <c r="O621" s="68"/>
      <c r="P621" s="68"/>
      <c r="Q621" s="68"/>
      <c r="R621" s="68"/>
      <c r="S621" s="68"/>
      <c r="U621" s="68"/>
      <c r="V621" s="72"/>
      <c r="W621" s="72"/>
      <c r="X621" s="72"/>
      <c r="Y621" s="68"/>
      <c r="Z621" s="68"/>
      <c r="AA621" s="72"/>
      <c r="AB621" s="68"/>
      <c r="AC621" s="68"/>
      <c r="AD621" s="72"/>
      <c r="AE621" s="72"/>
      <c r="AF621" s="72"/>
      <c r="AG621" s="72"/>
      <c r="AH621" s="72"/>
      <c r="AI621" s="72"/>
      <c r="AJ621" s="72"/>
      <c r="AK621" s="72"/>
      <c r="AL621" s="72"/>
      <c r="AM621" s="72"/>
      <c r="AN621" s="72"/>
      <c r="AO621" s="72"/>
      <c r="AP621" s="72"/>
      <c r="AQ621" s="72"/>
      <c r="AR621" s="72"/>
      <c r="AS621" s="72"/>
      <c r="AT621" s="72"/>
      <c r="AU621" s="72"/>
      <c r="AV621" s="72"/>
      <c r="AW621" s="72"/>
    </row>
    <row r="622" ht="14.25" customHeight="1">
      <c r="A622" s="65"/>
      <c r="B622" s="65"/>
      <c r="C622" s="66"/>
      <c r="D622" s="67"/>
      <c r="E622" s="68"/>
      <c r="F622" s="68"/>
      <c r="G622" s="68"/>
      <c r="H622" s="68"/>
      <c r="I622" s="68"/>
      <c r="J622" s="68"/>
      <c r="K622" s="68"/>
      <c r="L622" s="68"/>
      <c r="M622" s="68"/>
      <c r="O622" s="68"/>
      <c r="P622" s="68"/>
      <c r="Q622" s="68"/>
      <c r="R622" s="68"/>
      <c r="S622" s="68"/>
      <c r="U622" s="68"/>
      <c r="V622" s="72"/>
      <c r="W622" s="72"/>
      <c r="X622" s="72"/>
      <c r="Y622" s="68"/>
      <c r="Z622" s="68"/>
      <c r="AA622" s="72"/>
      <c r="AB622" s="68"/>
      <c r="AC622" s="68"/>
      <c r="AD622" s="72"/>
      <c r="AE622" s="72"/>
      <c r="AF622" s="72"/>
      <c r="AG622" s="72"/>
      <c r="AH622" s="72"/>
      <c r="AI622" s="72"/>
      <c r="AJ622" s="72"/>
      <c r="AK622" s="72"/>
      <c r="AL622" s="72"/>
      <c r="AM622" s="72"/>
      <c r="AN622" s="72"/>
      <c r="AO622" s="72"/>
      <c r="AP622" s="72"/>
      <c r="AQ622" s="72"/>
      <c r="AR622" s="72"/>
      <c r="AS622" s="72"/>
      <c r="AT622" s="72"/>
      <c r="AU622" s="72"/>
      <c r="AV622" s="72"/>
      <c r="AW622" s="72"/>
    </row>
    <row r="623" ht="14.25" customHeight="1">
      <c r="A623" s="65"/>
      <c r="B623" s="65"/>
      <c r="C623" s="66"/>
      <c r="D623" s="67"/>
      <c r="E623" s="68"/>
      <c r="F623" s="68"/>
      <c r="G623" s="68"/>
      <c r="H623" s="68"/>
      <c r="I623" s="68"/>
      <c r="J623" s="68"/>
      <c r="K623" s="68"/>
      <c r="L623" s="68"/>
      <c r="M623" s="68"/>
      <c r="O623" s="68"/>
      <c r="P623" s="68"/>
      <c r="Q623" s="68"/>
      <c r="R623" s="68"/>
      <c r="S623" s="68"/>
      <c r="U623" s="68"/>
      <c r="V623" s="72"/>
      <c r="W623" s="72"/>
      <c r="X623" s="72"/>
      <c r="Y623" s="68"/>
      <c r="Z623" s="68"/>
      <c r="AA623" s="72"/>
      <c r="AB623" s="68"/>
      <c r="AC623" s="68"/>
      <c r="AD623" s="72"/>
      <c r="AE623" s="72"/>
      <c r="AF623" s="72"/>
      <c r="AG623" s="72"/>
      <c r="AH623" s="72"/>
      <c r="AI623" s="72"/>
      <c r="AJ623" s="72"/>
      <c r="AK623" s="72"/>
      <c r="AL623" s="72"/>
      <c r="AM623" s="72"/>
      <c r="AN623" s="72"/>
      <c r="AO623" s="72"/>
      <c r="AP623" s="72"/>
      <c r="AQ623" s="72"/>
      <c r="AR623" s="72"/>
      <c r="AS623" s="72"/>
      <c r="AT623" s="72"/>
      <c r="AU623" s="72"/>
      <c r="AV623" s="72"/>
      <c r="AW623" s="72"/>
    </row>
    <row r="624" ht="14.25" customHeight="1">
      <c r="A624" s="65"/>
      <c r="B624" s="65"/>
      <c r="C624" s="66"/>
      <c r="D624" s="67"/>
      <c r="E624" s="68"/>
      <c r="F624" s="68"/>
      <c r="G624" s="68"/>
      <c r="H624" s="68"/>
      <c r="I624" s="68"/>
      <c r="J624" s="68"/>
      <c r="K624" s="68"/>
      <c r="L624" s="68"/>
      <c r="M624" s="68"/>
      <c r="O624" s="68"/>
      <c r="P624" s="68"/>
      <c r="Q624" s="68"/>
      <c r="R624" s="68"/>
      <c r="S624" s="68"/>
      <c r="U624" s="68"/>
      <c r="V624" s="72"/>
      <c r="W624" s="72"/>
      <c r="X624" s="72"/>
      <c r="Y624" s="68"/>
      <c r="Z624" s="68"/>
      <c r="AA624" s="72"/>
      <c r="AB624" s="68"/>
      <c r="AC624" s="68"/>
      <c r="AD624" s="72"/>
      <c r="AE624" s="72"/>
      <c r="AF624" s="72"/>
      <c r="AG624" s="72"/>
      <c r="AH624" s="72"/>
      <c r="AI624" s="72"/>
      <c r="AJ624" s="72"/>
      <c r="AK624" s="72"/>
      <c r="AL624" s="72"/>
      <c r="AM624" s="72"/>
      <c r="AN624" s="72"/>
      <c r="AO624" s="72"/>
      <c r="AP624" s="72"/>
      <c r="AQ624" s="72"/>
      <c r="AR624" s="72"/>
      <c r="AS624" s="72"/>
      <c r="AT624" s="72"/>
      <c r="AU624" s="72"/>
      <c r="AV624" s="72"/>
      <c r="AW624" s="72"/>
    </row>
    <row r="625" ht="14.25" customHeight="1">
      <c r="A625" s="65"/>
      <c r="B625" s="65"/>
      <c r="C625" s="66"/>
      <c r="D625" s="67"/>
      <c r="E625" s="68"/>
      <c r="F625" s="68"/>
      <c r="G625" s="68"/>
      <c r="H625" s="68"/>
      <c r="I625" s="68"/>
      <c r="J625" s="68"/>
      <c r="K625" s="68"/>
      <c r="L625" s="68"/>
      <c r="M625" s="68"/>
      <c r="O625" s="68"/>
      <c r="P625" s="68"/>
      <c r="Q625" s="68"/>
      <c r="R625" s="68"/>
      <c r="S625" s="68"/>
      <c r="U625" s="68"/>
      <c r="V625" s="72"/>
      <c r="W625" s="72"/>
      <c r="X625" s="72"/>
      <c r="Y625" s="68"/>
      <c r="Z625" s="68"/>
      <c r="AA625" s="72"/>
      <c r="AB625" s="68"/>
      <c r="AC625" s="68"/>
      <c r="AD625" s="72"/>
      <c r="AE625" s="72"/>
      <c r="AF625" s="72"/>
      <c r="AG625" s="72"/>
      <c r="AH625" s="72"/>
      <c r="AI625" s="72"/>
      <c r="AJ625" s="72"/>
      <c r="AK625" s="72"/>
      <c r="AL625" s="72"/>
      <c r="AM625" s="72"/>
      <c r="AN625" s="72"/>
      <c r="AO625" s="72"/>
      <c r="AP625" s="72"/>
      <c r="AQ625" s="72"/>
      <c r="AR625" s="72"/>
      <c r="AS625" s="72"/>
      <c r="AT625" s="72"/>
      <c r="AU625" s="72"/>
      <c r="AV625" s="72"/>
      <c r="AW625" s="72"/>
    </row>
    <row r="626" ht="14.25" customHeight="1">
      <c r="A626" s="65"/>
      <c r="B626" s="65"/>
      <c r="C626" s="66"/>
      <c r="D626" s="67"/>
      <c r="E626" s="68"/>
      <c r="F626" s="68"/>
      <c r="G626" s="68"/>
      <c r="H626" s="68"/>
      <c r="I626" s="68"/>
      <c r="J626" s="68"/>
      <c r="K626" s="68"/>
      <c r="L626" s="68"/>
      <c r="M626" s="68"/>
      <c r="O626" s="68"/>
      <c r="P626" s="68"/>
      <c r="Q626" s="68"/>
      <c r="R626" s="68"/>
      <c r="S626" s="68"/>
      <c r="U626" s="68"/>
      <c r="V626" s="72"/>
      <c r="W626" s="72"/>
      <c r="X626" s="72"/>
      <c r="Y626" s="68"/>
      <c r="Z626" s="68"/>
      <c r="AA626" s="72"/>
      <c r="AB626" s="68"/>
      <c r="AC626" s="68"/>
      <c r="AD626" s="72"/>
      <c r="AE626" s="72"/>
      <c r="AF626" s="72"/>
      <c r="AG626" s="72"/>
      <c r="AH626" s="72"/>
      <c r="AI626" s="72"/>
      <c r="AJ626" s="72"/>
      <c r="AK626" s="72"/>
      <c r="AL626" s="72"/>
      <c r="AM626" s="72"/>
      <c r="AN626" s="72"/>
      <c r="AO626" s="72"/>
      <c r="AP626" s="72"/>
      <c r="AQ626" s="72"/>
      <c r="AR626" s="72"/>
      <c r="AS626" s="72"/>
      <c r="AT626" s="72"/>
      <c r="AU626" s="72"/>
      <c r="AV626" s="72"/>
      <c r="AW626" s="72"/>
    </row>
    <row r="627" ht="14.25" customHeight="1">
      <c r="A627" s="65"/>
      <c r="B627" s="65"/>
      <c r="C627" s="66"/>
      <c r="D627" s="67"/>
      <c r="E627" s="68"/>
      <c r="F627" s="68"/>
      <c r="G627" s="68"/>
      <c r="H627" s="68"/>
      <c r="I627" s="68"/>
      <c r="J627" s="68"/>
      <c r="K627" s="68"/>
      <c r="L627" s="68"/>
      <c r="M627" s="68"/>
      <c r="O627" s="68"/>
      <c r="P627" s="68"/>
      <c r="Q627" s="68"/>
      <c r="R627" s="68"/>
      <c r="S627" s="68"/>
      <c r="U627" s="68"/>
      <c r="V627" s="72"/>
      <c r="W627" s="72"/>
      <c r="X627" s="72"/>
      <c r="Y627" s="68"/>
      <c r="Z627" s="68"/>
      <c r="AA627" s="72"/>
      <c r="AB627" s="68"/>
      <c r="AC627" s="68"/>
      <c r="AD627" s="72"/>
      <c r="AE627" s="72"/>
      <c r="AF627" s="72"/>
      <c r="AG627" s="72"/>
      <c r="AH627" s="72"/>
      <c r="AI627" s="72"/>
      <c r="AJ627" s="72"/>
      <c r="AK627" s="72"/>
      <c r="AL627" s="72"/>
      <c r="AM627" s="72"/>
      <c r="AN627" s="72"/>
      <c r="AO627" s="72"/>
      <c r="AP627" s="72"/>
      <c r="AQ627" s="72"/>
      <c r="AR627" s="72"/>
      <c r="AS627" s="72"/>
      <c r="AT627" s="72"/>
      <c r="AU627" s="72"/>
      <c r="AV627" s="72"/>
      <c r="AW627" s="72"/>
    </row>
    <row r="628" ht="14.25" customHeight="1">
      <c r="A628" s="65"/>
      <c r="B628" s="65"/>
      <c r="C628" s="66"/>
      <c r="D628" s="67"/>
      <c r="E628" s="68"/>
      <c r="F628" s="68"/>
      <c r="G628" s="68"/>
      <c r="H628" s="68"/>
      <c r="I628" s="68"/>
      <c r="J628" s="68"/>
      <c r="K628" s="68"/>
      <c r="L628" s="68"/>
      <c r="M628" s="68"/>
      <c r="O628" s="68"/>
      <c r="P628" s="68"/>
      <c r="Q628" s="68"/>
      <c r="R628" s="68"/>
      <c r="S628" s="68"/>
      <c r="U628" s="68"/>
      <c r="V628" s="72"/>
      <c r="W628" s="72"/>
      <c r="X628" s="72"/>
      <c r="Y628" s="68"/>
      <c r="Z628" s="68"/>
      <c r="AA628" s="72"/>
      <c r="AB628" s="68"/>
      <c r="AC628" s="68"/>
      <c r="AD628" s="72"/>
      <c r="AE628" s="72"/>
      <c r="AF628" s="72"/>
      <c r="AG628" s="72"/>
      <c r="AH628" s="72"/>
      <c r="AI628" s="72"/>
      <c r="AJ628" s="72"/>
      <c r="AK628" s="72"/>
      <c r="AL628" s="72"/>
      <c r="AM628" s="72"/>
      <c r="AN628" s="72"/>
      <c r="AO628" s="72"/>
      <c r="AP628" s="72"/>
      <c r="AQ628" s="72"/>
      <c r="AR628" s="72"/>
      <c r="AS628" s="72"/>
      <c r="AT628" s="72"/>
      <c r="AU628" s="72"/>
      <c r="AV628" s="72"/>
      <c r="AW628" s="72"/>
    </row>
    <row r="629" ht="14.25" customHeight="1">
      <c r="A629" s="65"/>
      <c r="B629" s="65"/>
      <c r="C629" s="66"/>
      <c r="D629" s="67"/>
      <c r="E629" s="68"/>
      <c r="F629" s="68"/>
      <c r="G629" s="68"/>
      <c r="H629" s="68"/>
      <c r="I629" s="68"/>
      <c r="J629" s="68"/>
      <c r="K629" s="68"/>
      <c r="L629" s="68"/>
      <c r="M629" s="68"/>
      <c r="O629" s="68"/>
      <c r="P629" s="68"/>
      <c r="Q629" s="68"/>
      <c r="R629" s="68"/>
      <c r="S629" s="68"/>
      <c r="U629" s="68"/>
      <c r="V629" s="72"/>
      <c r="W629" s="72"/>
      <c r="X629" s="72"/>
      <c r="Y629" s="68"/>
      <c r="Z629" s="68"/>
      <c r="AA629" s="72"/>
      <c r="AB629" s="68"/>
      <c r="AC629" s="68"/>
      <c r="AD629" s="72"/>
      <c r="AE629" s="72"/>
      <c r="AF629" s="72"/>
      <c r="AG629" s="72"/>
      <c r="AH629" s="72"/>
      <c r="AI629" s="72"/>
      <c r="AJ629" s="72"/>
      <c r="AK629" s="72"/>
      <c r="AL629" s="72"/>
      <c r="AM629" s="72"/>
      <c r="AN629" s="72"/>
      <c r="AO629" s="72"/>
      <c r="AP629" s="72"/>
      <c r="AQ629" s="72"/>
      <c r="AR629" s="72"/>
      <c r="AS629" s="72"/>
      <c r="AT629" s="72"/>
      <c r="AU629" s="72"/>
      <c r="AV629" s="72"/>
      <c r="AW629" s="72"/>
    </row>
    <row r="630" ht="14.25" customHeight="1">
      <c r="A630" s="65"/>
      <c r="B630" s="65"/>
      <c r="C630" s="66"/>
      <c r="D630" s="67"/>
      <c r="E630" s="68"/>
      <c r="F630" s="68"/>
      <c r="G630" s="68"/>
      <c r="H630" s="68"/>
      <c r="I630" s="68"/>
      <c r="J630" s="68"/>
      <c r="K630" s="68"/>
      <c r="L630" s="68"/>
      <c r="M630" s="68"/>
      <c r="O630" s="68"/>
      <c r="P630" s="68"/>
      <c r="Q630" s="68"/>
      <c r="R630" s="68"/>
      <c r="S630" s="68"/>
      <c r="U630" s="68"/>
      <c r="V630" s="72"/>
      <c r="W630" s="72"/>
      <c r="X630" s="72"/>
      <c r="Y630" s="68"/>
      <c r="Z630" s="68"/>
      <c r="AA630" s="72"/>
      <c r="AB630" s="68"/>
      <c r="AC630" s="68"/>
      <c r="AD630" s="72"/>
      <c r="AE630" s="72"/>
      <c r="AF630" s="72"/>
      <c r="AG630" s="72"/>
      <c r="AH630" s="72"/>
      <c r="AI630" s="72"/>
      <c r="AJ630" s="72"/>
      <c r="AK630" s="72"/>
      <c r="AL630" s="72"/>
      <c r="AM630" s="72"/>
      <c r="AN630" s="72"/>
      <c r="AO630" s="72"/>
      <c r="AP630" s="72"/>
      <c r="AQ630" s="72"/>
      <c r="AR630" s="72"/>
      <c r="AS630" s="72"/>
      <c r="AT630" s="72"/>
      <c r="AU630" s="72"/>
      <c r="AV630" s="72"/>
      <c r="AW630" s="72"/>
    </row>
    <row r="631" ht="14.25" customHeight="1">
      <c r="A631" s="65"/>
      <c r="B631" s="65"/>
      <c r="C631" s="66"/>
      <c r="D631" s="67"/>
      <c r="E631" s="68"/>
      <c r="F631" s="68"/>
      <c r="G631" s="68"/>
      <c r="H631" s="68"/>
      <c r="I631" s="68"/>
      <c r="J631" s="68"/>
      <c r="K631" s="68"/>
      <c r="L631" s="68"/>
      <c r="M631" s="68"/>
      <c r="O631" s="68"/>
      <c r="P631" s="68"/>
      <c r="Q631" s="68"/>
      <c r="R631" s="68"/>
      <c r="S631" s="68"/>
      <c r="U631" s="68"/>
      <c r="V631" s="72"/>
      <c r="W631" s="72"/>
      <c r="X631" s="72"/>
      <c r="Y631" s="68"/>
      <c r="Z631" s="68"/>
      <c r="AA631" s="72"/>
      <c r="AB631" s="68"/>
      <c r="AC631" s="68"/>
      <c r="AD631" s="72"/>
      <c r="AE631" s="72"/>
      <c r="AF631" s="72"/>
      <c r="AG631" s="72"/>
      <c r="AH631" s="72"/>
      <c r="AI631" s="72"/>
      <c r="AJ631" s="72"/>
      <c r="AK631" s="72"/>
      <c r="AL631" s="72"/>
      <c r="AM631" s="72"/>
      <c r="AN631" s="72"/>
      <c r="AO631" s="72"/>
      <c r="AP631" s="72"/>
      <c r="AQ631" s="72"/>
      <c r="AR631" s="72"/>
      <c r="AS631" s="72"/>
      <c r="AT631" s="72"/>
      <c r="AU631" s="72"/>
      <c r="AV631" s="72"/>
      <c r="AW631" s="72"/>
    </row>
    <row r="632" ht="14.25" customHeight="1">
      <c r="A632" s="65"/>
      <c r="B632" s="65"/>
      <c r="C632" s="66"/>
      <c r="D632" s="67"/>
      <c r="E632" s="68"/>
      <c r="F632" s="68"/>
      <c r="G632" s="68"/>
      <c r="H632" s="68"/>
      <c r="I632" s="68"/>
      <c r="J632" s="68"/>
      <c r="K632" s="68"/>
      <c r="L632" s="68"/>
      <c r="M632" s="68"/>
      <c r="O632" s="68"/>
      <c r="P632" s="68"/>
      <c r="Q632" s="68"/>
      <c r="R632" s="68"/>
      <c r="S632" s="68"/>
      <c r="U632" s="68"/>
      <c r="V632" s="72"/>
      <c r="W632" s="72"/>
      <c r="X632" s="72"/>
      <c r="Y632" s="68"/>
      <c r="Z632" s="68"/>
      <c r="AA632" s="72"/>
      <c r="AB632" s="68"/>
      <c r="AC632" s="68"/>
      <c r="AD632" s="72"/>
      <c r="AE632" s="72"/>
      <c r="AF632" s="72"/>
      <c r="AG632" s="72"/>
      <c r="AH632" s="72"/>
      <c r="AI632" s="72"/>
      <c r="AJ632" s="72"/>
      <c r="AK632" s="72"/>
      <c r="AL632" s="72"/>
      <c r="AM632" s="72"/>
      <c r="AN632" s="72"/>
      <c r="AO632" s="72"/>
      <c r="AP632" s="72"/>
      <c r="AQ632" s="72"/>
      <c r="AR632" s="72"/>
      <c r="AS632" s="72"/>
      <c r="AT632" s="72"/>
      <c r="AU632" s="72"/>
      <c r="AV632" s="72"/>
      <c r="AW632" s="72"/>
    </row>
    <row r="633" ht="14.25" customHeight="1">
      <c r="A633" s="65"/>
      <c r="B633" s="65"/>
      <c r="C633" s="66"/>
      <c r="D633" s="67"/>
      <c r="E633" s="68"/>
      <c r="F633" s="68"/>
      <c r="G633" s="68"/>
      <c r="H633" s="68"/>
      <c r="I633" s="68"/>
      <c r="J633" s="68"/>
      <c r="K633" s="68"/>
      <c r="L633" s="68"/>
      <c r="M633" s="68"/>
      <c r="O633" s="68"/>
      <c r="P633" s="68"/>
      <c r="Q633" s="68"/>
      <c r="R633" s="68"/>
      <c r="S633" s="68"/>
      <c r="U633" s="68"/>
      <c r="V633" s="72"/>
      <c r="W633" s="72"/>
      <c r="X633" s="72"/>
      <c r="Y633" s="68"/>
      <c r="Z633" s="68"/>
      <c r="AA633" s="72"/>
      <c r="AB633" s="68"/>
      <c r="AC633" s="68"/>
      <c r="AD633" s="72"/>
      <c r="AE633" s="72"/>
      <c r="AF633" s="72"/>
      <c r="AG633" s="72"/>
      <c r="AH633" s="72"/>
      <c r="AI633" s="72"/>
      <c r="AJ633" s="72"/>
      <c r="AK633" s="72"/>
      <c r="AL633" s="72"/>
      <c r="AM633" s="72"/>
      <c r="AN633" s="72"/>
      <c r="AO633" s="72"/>
      <c r="AP633" s="72"/>
      <c r="AQ633" s="72"/>
      <c r="AR633" s="72"/>
      <c r="AS633" s="72"/>
      <c r="AT633" s="72"/>
      <c r="AU633" s="72"/>
      <c r="AV633" s="72"/>
      <c r="AW633" s="72"/>
    </row>
    <row r="634" ht="14.25" customHeight="1">
      <c r="A634" s="65"/>
      <c r="B634" s="65"/>
      <c r="C634" s="66"/>
      <c r="D634" s="67"/>
      <c r="E634" s="68"/>
      <c r="F634" s="68"/>
      <c r="G634" s="68"/>
      <c r="H634" s="68"/>
      <c r="I634" s="68"/>
      <c r="J634" s="68"/>
      <c r="K634" s="68"/>
      <c r="L634" s="68"/>
      <c r="M634" s="68"/>
      <c r="O634" s="68"/>
      <c r="P634" s="68"/>
      <c r="Q634" s="68"/>
      <c r="R634" s="68"/>
      <c r="S634" s="68"/>
      <c r="U634" s="68"/>
      <c r="V634" s="72"/>
      <c r="W634" s="72"/>
      <c r="X634" s="72"/>
      <c r="Y634" s="68"/>
      <c r="Z634" s="68"/>
      <c r="AA634" s="72"/>
      <c r="AB634" s="68"/>
      <c r="AC634" s="68"/>
      <c r="AD634" s="72"/>
      <c r="AE634" s="72"/>
      <c r="AF634" s="72"/>
      <c r="AG634" s="72"/>
      <c r="AH634" s="72"/>
      <c r="AI634" s="72"/>
      <c r="AJ634" s="72"/>
      <c r="AK634" s="72"/>
      <c r="AL634" s="72"/>
      <c r="AM634" s="72"/>
      <c r="AN634" s="72"/>
      <c r="AO634" s="72"/>
      <c r="AP634" s="72"/>
      <c r="AQ634" s="72"/>
      <c r="AR634" s="72"/>
      <c r="AS634" s="72"/>
      <c r="AT634" s="72"/>
      <c r="AU634" s="72"/>
      <c r="AV634" s="72"/>
      <c r="AW634" s="72"/>
    </row>
    <row r="635" ht="14.25" customHeight="1">
      <c r="A635" s="65"/>
      <c r="B635" s="65"/>
      <c r="C635" s="66"/>
      <c r="D635" s="67"/>
      <c r="E635" s="68"/>
      <c r="F635" s="68"/>
      <c r="G635" s="68"/>
      <c r="H635" s="68"/>
      <c r="I635" s="68"/>
      <c r="J635" s="68"/>
      <c r="K635" s="68"/>
      <c r="L635" s="68"/>
      <c r="M635" s="68"/>
      <c r="O635" s="68"/>
      <c r="P635" s="68"/>
      <c r="Q635" s="68"/>
      <c r="R635" s="68"/>
      <c r="S635" s="68"/>
      <c r="U635" s="68"/>
      <c r="V635" s="72"/>
      <c r="W635" s="72"/>
      <c r="X635" s="72"/>
      <c r="Y635" s="68"/>
      <c r="Z635" s="68"/>
      <c r="AA635" s="72"/>
      <c r="AB635" s="68"/>
      <c r="AC635" s="68"/>
      <c r="AD635" s="72"/>
      <c r="AE635" s="72"/>
      <c r="AF635" s="72"/>
      <c r="AG635" s="72"/>
      <c r="AH635" s="72"/>
      <c r="AI635" s="72"/>
      <c r="AJ635" s="72"/>
      <c r="AK635" s="72"/>
      <c r="AL635" s="72"/>
      <c r="AM635" s="72"/>
      <c r="AN635" s="72"/>
      <c r="AO635" s="72"/>
      <c r="AP635" s="72"/>
      <c r="AQ635" s="72"/>
      <c r="AR635" s="72"/>
      <c r="AS635" s="72"/>
      <c r="AT635" s="72"/>
      <c r="AU635" s="72"/>
      <c r="AV635" s="72"/>
      <c r="AW635" s="72"/>
    </row>
    <row r="636" ht="14.25" customHeight="1">
      <c r="A636" s="65"/>
      <c r="B636" s="65"/>
      <c r="C636" s="66"/>
      <c r="D636" s="67"/>
      <c r="E636" s="68"/>
      <c r="F636" s="68"/>
      <c r="G636" s="68"/>
      <c r="H636" s="68"/>
      <c r="I636" s="68"/>
      <c r="J636" s="68"/>
      <c r="K636" s="68"/>
      <c r="L636" s="68"/>
      <c r="M636" s="68"/>
      <c r="O636" s="68"/>
      <c r="P636" s="68"/>
      <c r="Q636" s="68"/>
      <c r="R636" s="68"/>
      <c r="S636" s="68"/>
      <c r="U636" s="68"/>
      <c r="V636" s="72"/>
      <c r="W636" s="72"/>
      <c r="X636" s="72"/>
      <c r="Y636" s="68"/>
      <c r="Z636" s="68"/>
      <c r="AA636" s="72"/>
      <c r="AB636" s="68"/>
      <c r="AC636" s="68"/>
      <c r="AD636" s="72"/>
      <c r="AE636" s="72"/>
      <c r="AF636" s="72"/>
      <c r="AG636" s="72"/>
      <c r="AH636" s="72"/>
      <c r="AI636" s="72"/>
      <c r="AJ636" s="72"/>
      <c r="AK636" s="72"/>
      <c r="AL636" s="72"/>
      <c r="AM636" s="72"/>
      <c r="AN636" s="72"/>
      <c r="AO636" s="72"/>
      <c r="AP636" s="72"/>
      <c r="AQ636" s="72"/>
      <c r="AR636" s="72"/>
      <c r="AS636" s="72"/>
      <c r="AT636" s="72"/>
      <c r="AU636" s="72"/>
      <c r="AV636" s="72"/>
      <c r="AW636" s="72"/>
    </row>
    <row r="637" ht="14.25" customHeight="1">
      <c r="A637" s="65"/>
      <c r="B637" s="65"/>
      <c r="C637" s="66"/>
      <c r="D637" s="67"/>
      <c r="E637" s="68"/>
      <c r="F637" s="68"/>
      <c r="G637" s="68"/>
      <c r="H637" s="68"/>
      <c r="I637" s="68"/>
      <c r="J637" s="68"/>
      <c r="K637" s="68"/>
      <c r="L637" s="68"/>
      <c r="M637" s="68"/>
      <c r="O637" s="68"/>
      <c r="P637" s="68"/>
      <c r="Q637" s="68"/>
      <c r="R637" s="68"/>
      <c r="S637" s="68"/>
      <c r="U637" s="68"/>
      <c r="V637" s="72"/>
      <c r="W637" s="72"/>
      <c r="X637" s="72"/>
      <c r="Y637" s="68"/>
      <c r="Z637" s="68"/>
      <c r="AA637" s="72"/>
      <c r="AB637" s="68"/>
      <c r="AC637" s="68"/>
      <c r="AD637" s="72"/>
      <c r="AE637" s="72"/>
      <c r="AF637" s="72"/>
      <c r="AG637" s="72"/>
      <c r="AH637" s="72"/>
      <c r="AI637" s="72"/>
      <c r="AJ637" s="72"/>
      <c r="AK637" s="72"/>
      <c r="AL637" s="72"/>
      <c r="AM637" s="72"/>
      <c r="AN637" s="72"/>
      <c r="AO637" s="72"/>
      <c r="AP637" s="72"/>
      <c r="AQ637" s="72"/>
      <c r="AR637" s="72"/>
      <c r="AS637" s="72"/>
      <c r="AT637" s="72"/>
      <c r="AU637" s="72"/>
      <c r="AV637" s="72"/>
      <c r="AW637" s="72"/>
    </row>
    <row r="638" ht="14.25" customHeight="1">
      <c r="A638" s="65"/>
      <c r="B638" s="65"/>
      <c r="C638" s="66"/>
      <c r="D638" s="67"/>
      <c r="E638" s="68"/>
      <c r="F638" s="68"/>
      <c r="G638" s="68"/>
      <c r="H638" s="68"/>
      <c r="I638" s="68"/>
      <c r="J638" s="68"/>
      <c r="K638" s="68"/>
      <c r="L638" s="68"/>
      <c r="M638" s="68"/>
      <c r="O638" s="68"/>
      <c r="P638" s="68"/>
      <c r="Q638" s="68"/>
      <c r="R638" s="68"/>
      <c r="S638" s="68"/>
      <c r="U638" s="68"/>
      <c r="V638" s="72"/>
      <c r="W638" s="72"/>
      <c r="X638" s="72"/>
      <c r="Y638" s="68"/>
      <c r="Z638" s="68"/>
      <c r="AA638" s="72"/>
      <c r="AB638" s="68"/>
      <c r="AC638" s="68"/>
      <c r="AD638" s="72"/>
      <c r="AE638" s="72"/>
      <c r="AF638" s="72"/>
      <c r="AG638" s="72"/>
      <c r="AH638" s="72"/>
      <c r="AI638" s="72"/>
      <c r="AJ638" s="72"/>
      <c r="AK638" s="72"/>
      <c r="AL638" s="72"/>
      <c r="AM638" s="72"/>
      <c r="AN638" s="72"/>
      <c r="AO638" s="72"/>
      <c r="AP638" s="72"/>
      <c r="AQ638" s="72"/>
      <c r="AR638" s="72"/>
      <c r="AS638" s="72"/>
      <c r="AT638" s="72"/>
      <c r="AU638" s="72"/>
      <c r="AV638" s="72"/>
      <c r="AW638" s="72"/>
    </row>
    <row r="639" ht="14.25" customHeight="1">
      <c r="A639" s="65"/>
      <c r="B639" s="65"/>
      <c r="C639" s="66"/>
      <c r="D639" s="67"/>
      <c r="E639" s="68"/>
      <c r="F639" s="68"/>
      <c r="G639" s="68"/>
      <c r="H639" s="68"/>
      <c r="I639" s="68"/>
      <c r="J639" s="68"/>
      <c r="K639" s="68"/>
      <c r="L639" s="68"/>
      <c r="M639" s="68"/>
      <c r="O639" s="68"/>
      <c r="P639" s="68"/>
      <c r="Q639" s="68"/>
      <c r="R639" s="68"/>
      <c r="S639" s="68"/>
      <c r="U639" s="68"/>
      <c r="V639" s="72"/>
      <c r="W639" s="72"/>
      <c r="X639" s="72"/>
      <c r="Y639" s="68"/>
      <c r="Z639" s="68"/>
      <c r="AA639" s="72"/>
      <c r="AB639" s="68"/>
      <c r="AC639" s="68"/>
      <c r="AD639" s="72"/>
      <c r="AE639" s="72"/>
      <c r="AF639" s="72"/>
      <c r="AG639" s="72"/>
      <c r="AH639" s="72"/>
      <c r="AI639" s="72"/>
      <c r="AJ639" s="72"/>
      <c r="AK639" s="72"/>
      <c r="AL639" s="72"/>
      <c r="AM639" s="72"/>
      <c r="AN639" s="72"/>
      <c r="AO639" s="72"/>
      <c r="AP639" s="72"/>
      <c r="AQ639" s="72"/>
      <c r="AR639" s="72"/>
      <c r="AS639" s="72"/>
      <c r="AT639" s="72"/>
      <c r="AU639" s="72"/>
      <c r="AV639" s="72"/>
      <c r="AW639" s="72"/>
    </row>
    <row r="640" ht="14.25" customHeight="1">
      <c r="A640" s="65"/>
      <c r="B640" s="65"/>
      <c r="C640" s="66"/>
      <c r="D640" s="67"/>
      <c r="E640" s="68"/>
      <c r="F640" s="68"/>
      <c r="G640" s="68"/>
      <c r="H640" s="68"/>
      <c r="I640" s="68"/>
      <c r="J640" s="68"/>
      <c r="K640" s="68"/>
      <c r="L640" s="68"/>
      <c r="M640" s="68"/>
      <c r="O640" s="68"/>
      <c r="P640" s="68"/>
      <c r="Q640" s="68"/>
      <c r="R640" s="68"/>
      <c r="S640" s="68"/>
      <c r="U640" s="68"/>
      <c r="V640" s="72"/>
      <c r="W640" s="72"/>
      <c r="X640" s="72"/>
      <c r="Y640" s="68"/>
      <c r="Z640" s="68"/>
      <c r="AA640" s="72"/>
      <c r="AB640" s="68"/>
      <c r="AC640" s="68"/>
      <c r="AD640" s="72"/>
      <c r="AE640" s="72"/>
      <c r="AF640" s="72"/>
      <c r="AG640" s="72"/>
      <c r="AH640" s="72"/>
      <c r="AI640" s="72"/>
      <c r="AJ640" s="72"/>
      <c r="AK640" s="72"/>
      <c r="AL640" s="72"/>
      <c r="AM640" s="72"/>
      <c r="AN640" s="72"/>
      <c r="AO640" s="72"/>
      <c r="AP640" s="72"/>
      <c r="AQ640" s="72"/>
      <c r="AR640" s="72"/>
      <c r="AS640" s="72"/>
      <c r="AT640" s="72"/>
      <c r="AU640" s="72"/>
      <c r="AV640" s="72"/>
      <c r="AW640" s="72"/>
    </row>
    <row r="641" ht="14.25" customHeight="1">
      <c r="A641" s="65"/>
      <c r="B641" s="65"/>
      <c r="C641" s="66"/>
      <c r="D641" s="67"/>
      <c r="E641" s="68"/>
      <c r="F641" s="68"/>
      <c r="G641" s="68"/>
      <c r="H641" s="68"/>
      <c r="I641" s="68"/>
      <c r="J641" s="68"/>
      <c r="K641" s="68"/>
      <c r="L641" s="68"/>
      <c r="M641" s="68"/>
      <c r="O641" s="68"/>
      <c r="P641" s="68"/>
      <c r="Q641" s="68"/>
      <c r="R641" s="68"/>
      <c r="S641" s="68"/>
      <c r="U641" s="68"/>
      <c r="V641" s="72"/>
      <c r="W641" s="72"/>
      <c r="X641" s="72"/>
      <c r="Y641" s="68"/>
      <c r="Z641" s="68"/>
      <c r="AA641" s="72"/>
      <c r="AB641" s="68"/>
      <c r="AC641" s="68"/>
      <c r="AD641" s="72"/>
      <c r="AE641" s="72"/>
      <c r="AF641" s="72"/>
      <c r="AG641" s="72"/>
      <c r="AH641" s="72"/>
      <c r="AI641" s="72"/>
      <c r="AJ641" s="72"/>
      <c r="AK641" s="72"/>
      <c r="AL641" s="72"/>
      <c r="AM641" s="72"/>
      <c r="AN641" s="72"/>
      <c r="AO641" s="72"/>
      <c r="AP641" s="72"/>
      <c r="AQ641" s="72"/>
      <c r="AR641" s="72"/>
      <c r="AS641" s="72"/>
      <c r="AT641" s="72"/>
      <c r="AU641" s="72"/>
      <c r="AV641" s="72"/>
      <c r="AW641" s="72"/>
    </row>
    <row r="642" ht="14.25" customHeight="1">
      <c r="A642" s="65"/>
      <c r="B642" s="65"/>
      <c r="C642" s="66"/>
      <c r="D642" s="67"/>
      <c r="E642" s="68"/>
      <c r="F642" s="68"/>
      <c r="G642" s="68"/>
      <c r="H642" s="68"/>
      <c r="I642" s="68"/>
      <c r="J642" s="68"/>
      <c r="K642" s="68"/>
      <c r="L642" s="68"/>
      <c r="M642" s="68"/>
      <c r="O642" s="68"/>
      <c r="P642" s="68"/>
      <c r="Q642" s="68"/>
      <c r="R642" s="68"/>
      <c r="S642" s="68"/>
      <c r="U642" s="68"/>
      <c r="V642" s="72"/>
      <c r="W642" s="72"/>
      <c r="X642" s="72"/>
      <c r="Y642" s="68"/>
      <c r="Z642" s="68"/>
      <c r="AA642" s="72"/>
      <c r="AB642" s="68"/>
      <c r="AC642" s="68"/>
      <c r="AD642" s="72"/>
      <c r="AE642" s="72"/>
      <c r="AF642" s="72"/>
      <c r="AG642" s="72"/>
      <c r="AH642" s="72"/>
      <c r="AI642" s="72"/>
      <c r="AJ642" s="72"/>
      <c r="AK642" s="72"/>
      <c r="AL642" s="72"/>
      <c r="AM642" s="72"/>
      <c r="AN642" s="72"/>
      <c r="AO642" s="72"/>
      <c r="AP642" s="72"/>
      <c r="AQ642" s="72"/>
      <c r="AR642" s="72"/>
      <c r="AS642" s="72"/>
      <c r="AT642" s="72"/>
      <c r="AU642" s="72"/>
      <c r="AV642" s="72"/>
      <c r="AW642" s="72"/>
    </row>
    <row r="643" ht="14.25" customHeight="1">
      <c r="A643" s="65"/>
      <c r="B643" s="65"/>
      <c r="C643" s="66"/>
      <c r="D643" s="67"/>
      <c r="E643" s="68"/>
      <c r="F643" s="68"/>
      <c r="G643" s="68"/>
      <c r="H643" s="68"/>
      <c r="I643" s="68"/>
      <c r="J643" s="68"/>
      <c r="K643" s="68"/>
      <c r="L643" s="68"/>
      <c r="M643" s="68"/>
      <c r="O643" s="68"/>
      <c r="P643" s="68"/>
      <c r="Q643" s="68"/>
      <c r="R643" s="68"/>
      <c r="S643" s="68"/>
      <c r="U643" s="68"/>
      <c r="V643" s="72"/>
      <c r="W643" s="72"/>
      <c r="X643" s="72"/>
      <c r="Y643" s="68"/>
      <c r="Z643" s="68"/>
      <c r="AA643" s="72"/>
      <c r="AB643" s="68"/>
      <c r="AC643" s="68"/>
      <c r="AD643" s="72"/>
      <c r="AE643" s="72"/>
      <c r="AF643" s="72"/>
      <c r="AG643" s="72"/>
      <c r="AH643" s="72"/>
      <c r="AI643" s="72"/>
      <c r="AJ643" s="72"/>
      <c r="AK643" s="72"/>
      <c r="AL643" s="72"/>
      <c r="AM643" s="72"/>
      <c r="AN643" s="72"/>
      <c r="AO643" s="72"/>
      <c r="AP643" s="72"/>
      <c r="AQ643" s="72"/>
      <c r="AR643" s="72"/>
      <c r="AS643" s="72"/>
      <c r="AT643" s="72"/>
      <c r="AU643" s="72"/>
      <c r="AV643" s="72"/>
      <c r="AW643" s="72"/>
    </row>
    <row r="644" ht="14.25" customHeight="1">
      <c r="A644" s="65"/>
      <c r="B644" s="65"/>
      <c r="C644" s="66"/>
      <c r="D644" s="67"/>
      <c r="E644" s="68"/>
      <c r="F644" s="68"/>
      <c r="G644" s="68"/>
      <c r="H644" s="68"/>
      <c r="I644" s="68"/>
      <c r="J644" s="68"/>
      <c r="K644" s="68"/>
      <c r="L644" s="68"/>
      <c r="M644" s="68"/>
      <c r="O644" s="68"/>
      <c r="P644" s="68"/>
      <c r="Q644" s="68"/>
      <c r="R644" s="68"/>
      <c r="S644" s="68"/>
      <c r="U644" s="68"/>
      <c r="V644" s="72"/>
      <c r="W644" s="72"/>
      <c r="X644" s="72"/>
      <c r="Y644" s="68"/>
      <c r="Z644" s="68"/>
      <c r="AA644" s="72"/>
      <c r="AB644" s="68"/>
      <c r="AC644" s="68"/>
      <c r="AD644" s="72"/>
      <c r="AE644" s="72"/>
      <c r="AF644" s="72"/>
      <c r="AG644" s="72"/>
      <c r="AH644" s="72"/>
      <c r="AI644" s="72"/>
      <c r="AJ644" s="72"/>
      <c r="AK644" s="72"/>
      <c r="AL644" s="72"/>
      <c r="AM644" s="72"/>
      <c r="AN644" s="72"/>
      <c r="AO644" s="72"/>
      <c r="AP644" s="72"/>
      <c r="AQ644" s="72"/>
      <c r="AR644" s="72"/>
      <c r="AS644" s="72"/>
      <c r="AT644" s="72"/>
      <c r="AU644" s="72"/>
      <c r="AV644" s="72"/>
      <c r="AW644" s="72"/>
    </row>
    <row r="645" ht="14.25" customHeight="1">
      <c r="A645" s="65"/>
      <c r="B645" s="65"/>
      <c r="C645" s="66"/>
      <c r="D645" s="67"/>
      <c r="E645" s="68"/>
      <c r="F645" s="68"/>
      <c r="G645" s="68"/>
      <c r="H645" s="68"/>
      <c r="I645" s="68"/>
      <c r="J645" s="68"/>
      <c r="K645" s="68"/>
      <c r="L645" s="68"/>
      <c r="M645" s="68"/>
      <c r="O645" s="68"/>
      <c r="P645" s="68"/>
      <c r="Q645" s="68"/>
      <c r="R645" s="68"/>
      <c r="S645" s="68"/>
      <c r="U645" s="68"/>
      <c r="V645" s="72"/>
      <c r="W645" s="72"/>
      <c r="X645" s="72"/>
      <c r="Y645" s="68"/>
      <c r="Z645" s="68"/>
      <c r="AA645" s="72"/>
      <c r="AB645" s="68"/>
      <c r="AC645" s="68"/>
      <c r="AD645" s="72"/>
      <c r="AE645" s="72"/>
      <c r="AF645" s="72"/>
      <c r="AG645" s="72"/>
      <c r="AH645" s="72"/>
      <c r="AI645" s="72"/>
      <c r="AJ645" s="72"/>
      <c r="AK645" s="72"/>
      <c r="AL645" s="72"/>
      <c r="AM645" s="72"/>
      <c r="AN645" s="72"/>
      <c r="AO645" s="72"/>
      <c r="AP645" s="72"/>
      <c r="AQ645" s="72"/>
      <c r="AR645" s="72"/>
      <c r="AS645" s="72"/>
      <c r="AT645" s="72"/>
      <c r="AU645" s="72"/>
      <c r="AV645" s="72"/>
      <c r="AW645" s="72"/>
    </row>
    <row r="646" ht="14.25" customHeight="1">
      <c r="A646" s="65"/>
      <c r="B646" s="65"/>
      <c r="C646" s="66"/>
      <c r="D646" s="67"/>
      <c r="E646" s="68"/>
      <c r="F646" s="68"/>
      <c r="G646" s="68"/>
      <c r="H646" s="68"/>
      <c r="I646" s="68"/>
      <c r="J646" s="68"/>
      <c r="K646" s="68"/>
      <c r="L646" s="68"/>
      <c r="M646" s="68"/>
      <c r="O646" s="68"/>
      <c r="P646" s="68"/>
      <c r="Q646" s="68"/>
      <c r="R646" s="68"/>
      <c r="S646" s="68"/>
      <c r="U646" s="68"/>
      <c r="V646" s="72"/>
      <c r="W646" s="72"/>
      <c r="X646" s="72"/>
      <c r="Y646" s="68"/>
      <c r="Z646" s="68"/>
      <c r="AA646" s="72"/>
      <c r="AB646" s="68"/>
      <c r="AC646" s="68"/>
      <c r="AD646" s="72"/>
      <c r="AE646" s="72"/>
      <c r="AF646" s="72"/>
      <c r="AG646" s="72"/>
      <c r="AH646" s="72"/>
      <c r="AI646" s="72"/>
      <c r="AJ646" s="72"/>
      <c r="AK646" s="72"/>
      <c r="AL646" s="72"/>
      <c r="AM646" s="72"/>
      <c r="AN646" s="72"/>
      <c r="AO646" s="72"/>
      <c r="AP646" s="72"/>
      <c r="AQ646" s="72"/>
      <c r="AR646" s="72"/>
      <c r="AS646" s="72"/>
      <c r="AT646" s="72"/>
      <c r="AU646" s="72"/>
      <c r="AV646" s="72"/>
      <c r="AW646" s="72"/>
    </row>
    <row r="647" ht="14.25" customHeight="1">
      <c r="A647" s="65"/>
      <c r="B647" s="65"/>
      <c r="C647" s="66"/>
      <c r="D647" s="67"/>
      <c r="E647" s="68"/>
      <c r="F647" s="68"/>
      <c r="G647" s="68"/>
      <c r="H647" s="68"/>
      <c r="I647" s="68"/>
      <c r="J647" s="68"/>
      <c r="K647" s="68"/>
      <c r="L647" s="68"/>
      <c r="M647" s="68"/>
      <c r="O647" s="68"/>
      <c r="P647" s="68"/>
      <c r="Q647" s="68"/>
      <c r="R647" s="68"/>
      <c r="S647" s="68"/>
      <c r="U647" s="68"/>
      <c r="V647" s="72"/>
      <c r="W647" s="72"/>
      <c r="X647" s="72"/>
      <c r="Y647" s="68"/>
      <c r="Z647" s="68"/>
      <c r="AA647" s="72"/>
      <c r="AB647" s="68"/>
      <c r="AC647" s="68"/>
      <c r="AD647" s="72"/>
      <c r="AE647" s="72"/>
      <c r="AF647" s="72"/>
      <c r="AG647" s="72"/>
      <c r="AH647" s="72"/>
      <c r="AI647" s="72"/>
      <c r="AJ647" s="72"/>
      <c r="AK647" s="72"/>
      <c r="AL647" s="72"/>
      <c r="AM647" s="72"/>
      <c r="AN647" s="72"/>
      <c r="AO647" s="72"/>
      <c r="AP647" s="72"/>
      <c r="AQ647" s="72"/>
      <c r="AR647" s="72"/>
      <c r="AS647" s="72"/>
      <c r="AT647" s="72"/>
      <c r="AU647" s="72"/>
      <c r="AV647" s="72"/>
      <c r="AW647" s="72"/>
    </row>
    <row r="648" ht="14.25" customHeight="1">
      <c r="A648" s="65"/>
      <c r="B648" s="65"/>
      <c r="C648" s="66"/>
      <c r="D648" s="67"/>
      <c r="E648" s="68"/>
      <c r="F648" s="68"/>
      <c r="G648" s="68"/>
      <c r="H648" s="68"/>
      <c r="I648" s="68"/>
      <c r="J648" s="68"/>
      <c r="K648" s="68"/>
      <c r="L648" s="68"/>
      <c r="M648" s="68"/>
      <c r="O648" s="68"/>
      <c r="P648" s="68"/>
      <c r="Q648" s="68"/>
      <c r="R648" s="68"/>
      <c r="S648" s="68"/>
      <c r="U648" s="68"/>
      <c r="V648" s="72"/>
      <c r="W648" s="72"/>
      <c r="X648" s="72"/>
      <c r="Y648" s="68"/>
      <c r="Z648" s="68"/>
      <c r="AA648" s="72"/>
      <c r="AB648" s="68"/>
      <c r="AC648" s="68"/>
      <c r="AD648" s="72"/>
      <c r="AE648" s="72"/>
      <c r="AF648" s="72"/>
      <c r="AG648" s="72"/>
      <c r="AH648" s="72"/>
      <c r="AI648" s="72"/>
      <c r="AJ648" s="72"/>
      <c r="AK648" s="72"/>
      <c r="AL648" s="72"/>
      <c r="AM648" s="72"/>
      <c r="AN648" s="72"/>
      <c r="AO648" s="72"/>
      <c r="AP648" s="72"/>
      <c r="AQ648" s="72"/>
      <c r="AR648" s="72"/>
      <c r="AS648" s="72"/>
      <c r="AT648" s="72"/>
      <c r="AU648" s="72"/>
      <c r="AV648" s="72"/>
      <c r="AW648" s="72"/>
    </row>
    <row r="649" ht="14.25" customHeight="1">
      <c r="A649" s="65"/>
      <c r="B649" s="65"/>
      <c r="C649" s="66"/>
      <c r="D649" s="67"/>
      <c r="E649" s="68"/>
      <c r="F649" s="68"/>
      <c r="G649" s="68"/>
      <c r="H649" s="68"/>
      <c r="I649" s="68"/>
      <c r="J649" s="68"/>
      <c r="K649" s="68"/>
      <c r="L649" s="68"/>
      <c r="M649" s="68"/>
      <c r="O649" s="68"/>
      <c r="P649" s="68"/>
      <c r="Q649" s="68"/>
      <c r="R649" s="68"/>
      <c r="S649" s="68"/>
      <c r="U649" s="68"/>
      <c r="V649" s="72"/>
      <c r="W649" s="72"/>
      <c r="X649" s="72"/>
      <c r="Y649" s="68"/>
      <c r="Z649" s="68"/>
      <c r="AA649" s="72"/>
      <c r="AB649" s="68"/>
      <c r="AC649" s="68"/>
      <c r="AD649" s="72"/>
      <c r="AE649" s="72"/>
      <c r="AF649" s="72"/>
      <c r="AG649" s="72"/>
      <c r="AH649" s="72"/>
      <c r="AI649" s="72"/>
      <c r="AJ649" s="72"/>
      <c r="AK649" s="72"/>
      <c r="AL649" s="72"/>
      <c r="AM649" s="72"/>
      <c r="AN649" s="72"/>
      <c r="AO649" s="72"/>
      <c r="AP649" s="72"/>
      <c r="AQ649" s="72"/>
      <c r="AR649" s="72"/>
      <c r="AS649" s="72"/>
      <c r="AT649" s="72"/>
      <c r="AU649" s="72"/>
      <c r="AV649" s="72"/>
      <c r="AW649" s="72"/>
    </row>
    <row r="650" ht="14.25" customHeight="1">
      <c r="A650" s="65"/>
      <c r="B650" s="65"/>
      <c r="C650" s="66"/>
      <c r="D650" s="67"/>
      <c r="E650" s="68"/>
      <c r="F650" s="68"/>
      <c r="G650" s="68"/>
      <c r="H650" s="68"/>
      <c r="I650" s="68"/>
      <c r="J650" s="68"/>
      <c r="K650" s="68"/>
      <c r="L650" s="68"/>
      <c r="M650" s="68"/>
      <c r="O650" s="68"/>
      <c r="P650" s="68"/>
      <c r="Q650" s="68"/>
      <c r="R650" s="68"/>
      <c r="S650" s="68"/>
      <c r="U650" s="68"/>
      <c r="V650" s="72"/>
      <c r="W650" s="72"/>
      <c r="X650" s="72"/>
      <c r="Y650" s="68"/>
      <c r="Z650" s="68"/>
      <c r="AA650" s="72"/>
      <c r="AB650" s="68"/>
      <c r="AC650" s="68"/>
      <c r="AD650" s="72"/>
      <c r="AE650" s="72"/>
      <c r="AF650" s="72"/>
      <c r="AG650" s="72"/>
      <c r="AH650" s="72"/>
      <c r="AI650" s="72"/>
      <c r="AJ650" s="72"/>
      <c r="AK650" s="72"/>
      <c r="AL650" s="72"/>
      <c r="AM650" s="72"/>
      <c r="AN650" s="72"/>
      <c r="AO650" s="72"/>
      <c r="AP650" s="72"/>
      <c r="AQ650" s="72"/>
      <c r="AR650" s="72"/>
      <c r="AS650" s="72"/>
      <c r="AT650" s="72"/>
      <c r="AU650" s="72"/>
      <c r="AV650" s="72"/>
      <c r="AW650" s="72"/>
    </row>
    <row r="651" ht="14.25" customHeight="1">
      <c r="A651" s="65"/>
      <c r="B651" s="65"/>
      <c r="C651" s="66"/>
      <c r="D651" s="67"/>
      <c r="E651" s="68"/>
      <c r="F651" s="68"/>
      <c r="G651" s="68"/>
      <c r="H651" s="68"/>
      <c r="I651" s="68"/>
      <c r="J651" s="68"/>
      <c r="K651" s="68"/>
      <c r="L651" s="68"/>
      <c r="M651" s="68"/>
      <c r="O651" s="68"/>
      <c r="P651" s="68"/>
      <c r="Q651" s="68"/>
      <c r="R651" s="68"/>
      <c r="S651" s="68"/>
      <c r="U651" s="68"/>
      <c r="V651" s="72"/>
      <c r="W651" s="72"/>
      <c r="X651" s="72"/>
      <c r="Y651" s="68"/>
      <c r="Z651" s="68"/>
      <c r="AA651" s="72"/>
      <c r="AB651" s="68"/>
      <c r="AC651" s="68"/>
      <c r="AD651" s="72"/>
      <c r="AE651" s="72"/>
      <c r="AF651" s="72"/>
      <c r="AG651" s="72"/>
      <c r="AH651" s="72"/>
      <c r="AI651" s="72"/>
      <c r="AJ651" s="72"/>
      <c r="AK651" s="72"/>
      <c r="AL651" s="72"/>
      <c r="AM651" s="72"/>
      <c r="AN651" s="72"/>
      <c r="AO651" s="72"/>
      <c r="AP651" s="72"/>
      <c r="AQ651" s="72"/>
      <c r="AR651" s="72"/>
      <c r="AS651" s="72"/>
      <c r="AT651" s="72"/>
      <c r="AU651" s="72"/>
      <c r="AV651" s="72"/>
      <c r="AW651" s="72"/>
    </row>
    <row r="652" ht="14.25" customHeight="1">
      <c r="A652" s="65"/>
      <c r="B652" s="65"/>
      <c r="C652" s="66"/>
      <c r="D652" s="67"/>
      <c r="E652" s="68"/>
      <c r="F652" s="68"/>
      <c r="G652" s="68"/>
      <c r="H652" s="68"/>
      <c r="I652" s="68"/>
      <c r="J652" s="68"/>
      <c r="K652" s="68"/>
      <c r="L652" s="68"/>
      <c r="M652" s="68"/>
      <c r="O652" s="68"/>
      <c r="P652" s="68"/>
      <c r="Q652" s="68"/>
      <c r="R652" s="68"/>
      <c r="S652" s="68"/>
      <c r="U652" s="68"/>
      <c r="V652" s="72"/>
      <c r="W652" s="72"/>
      <c r="X652" s="72"/>
      <c r="Y652" s="68"/>
      <c r="Z652" s="68"/>
      <c r="AA652" s="72"/>
      <c r="AB652" s="68"/>
      <c r="AC652" s="68"/>
      <c r="AD652" s="72"/>
      <c r="AE652" s="72"/>
      <c r="AF652" s="72"/>
      <c r="AG652" s="72"/>
      <c r="AH652" s="72"/>
      <c r="AI652" s="72"/>
      <c r="AJ652" s="72"/>
      <c r="AK652" s="72"/>
      <c r="AL652" s="72"/>
      <c r="AM652" s="72"/>
      <c r="AN652" s="72"/>
      <c r="AO652" s="72"/>
      <c r="AP652" s="72"/>
      <c r="AQ652" s="72"/>
      <c r="AR652" s="72"/>
      <c r="AS652" s="72"/>
      <c r="AT652" s="72"/>
      <c r="AU652" s="72"/>
      <c r="AV652" s="72"/>
      <c r="AW652" s="72"/>
    </row>
    <row r="653" ht="14.25" customHeight="1">
      <c r="A653" s="65"/>
      <c r="B653" s="65"/>
      <c r="C653" s="66"/>
      <c r="D653" s="67"/>
      <c r="E653" s="68"/>
      <c r="F653" s="68"/>
      <c r="G653" s="68"/>
      <c r="H653" s="68"/>
      <c r="I653" s="68"/>
      <c r="J653" s="68"/>
      <c r="K653" s="68"/>
      <c r="L653" s="68"/>
      <c r="M653" s="68"/>
      <c r="O653" s="68"/>
      <c r="P653" s="68"/>
      <c r="Q653" s="68"/>
      <c r="R653" s="68"/>
      <c r="S653" s="68"/>
      <c r="U653" s="68"/>
      <c r="V653" s="72"/>
      <c r="W653" s="72"/>
      <c r="X653" s="72"/>
      <c r="Y653" s="68"/>
      <c r="Z653" s="68"/>
      <c r="AA653" s="72"/>
      <c r="AB653" s="68"/>
      <c r="AC653" s="68"/>
      <c r="AD653" s="72"/>
      <c r="AE653" s="72"/>
      <c r="AF653" s="72"/>
      <c r="AG653" s="72"/>
      <c r="AH653" s="72"/>
      <c r="AI653" s="72"/>
      <c r="AJ653" s="72"/>
      <c r="AK653" s="72"/>
      <c r="AL653" s="72"/>
      <c r="AM653" s="72"/>
      <c r="AN653" s="72"/>
      <c r="AO653" s="72"/>
      <c r="AP653" s="72"/>
      <c r="AQ653" s="72"/>
      <c r="AR653" s="72"/>
      <c r="AS653" s="72"/>
      <c r="AT653" s="72"/>
      <c r="AU653" s="72"/>
      <c r="AV653" s="72"/>
      <c r="AW653" s="72"/>
    </row>
    <row r="654" ht="14.25" customHeight="1">
      <c r="A654" s="65"/>
      <c r="B654" s="65"/>
      <c r="C654" s="66"/>
      <c r="D654" s="67"/>
      <c r="E654" s="68"/>
      <c r="F654" s="68"/>
      <c r="G654" s="68"/>
      <c r="H654" s="68"/>
      <c r="I654" s="68"/>
      <c r="J654" s="68"/>
      <c r="K654" s="68"/>
      <c r="L654" s="68"/>
      <c r="M654" s="68"/>
      <c r="O654" s="68"/>
      <c r="P654" s="68"/>
      <c r="Q654" s="68"/>
      <c r="R654" s="68"/>
      <c r="S654" s="68"/>
      <c r="U654" s="68"/>
      <c r="V654" s="72"/>
      <c r="W654" s="72"/>
      <c r="X654" s="72"/>
      <c r="Y654" s="68"/>
      <c r="Z654" s="68"/>
      <c r="AA654" s="72"/>
      <c r="AB654" s="68"/>
      <c r="AC654" s="68"/>
      <c r="AD654" s="72"/>
      <c r="AE654" s="72"/>
      <c r="AF654" s="72"/>
      <c r="AG654" s="72"/>
      <c r="AH654" s="72"/>
      <c r="AI654" s="72"/>
      <c r="AJ654" s="72"/>
      <c r="AK654" s="72"/>
      <c r="AL654" s="72"/>
      <c r="AM654" s="72"/>
      <c r="AN654" s="72"/>
      <c r="AO654" s="72"/>
      <c r="AP654" s="72"/>
      <c r="AQ654" s="72"/>
      <c r="AR654" s="72"/>
      <c r="AS654" s="72"/>
      <c r="AT654" s="72"/>
      <c r="AU654" s="72"/>
      <c r="AV654" s="72"/>
      <c r="AW654" s="72"/>
    </row>
    <row r="655" ht="14.25" customHeight="1">
      <c r="A655" s="65"/>
      <c r="B655" s="65"/>
      <c r="C655" s="66"/>
      <c r="D655" s="67"/>
      <c r="E655" s="68"/>
      <c r="F655" s="68"/>
      <c r="G655" s="68"/>
      <c r="H655" s="68"/>
      <c r="I655" s="68"/>
      <c r="J655" s="68"/>
      <c r="K655" s="68"/>
      <c r="L655" s="68"/>
      <c r="M655" s="68"/>
      <c r="O655" s="68"/>
      <c r="P655" s="68"/>
      <c r="Q655" s="68"/>
      <c r="R655" s="68"/>
      <c r="S655" s="68"/>
      <c r="U655" s="68"/>
      <c r="V655" s="72"/>
      <c r="W655" s="72"/>
      <c r="X655" s="72"/>
      <c r="Y655" s="68"/>
      <c r="Z655" s="68"/>
      <c r="AA655" s="72"/>
      <c r="AB655" s="68"/>
      <c r="AC655" s="68"/>
      <c r="AD655" s="72"/>
      <c r="AE655" s="72"/>
      <c r="AF655" s="72"/>
      <c r="AG655" s="72"/>
      <c r="AH655" s="72"/>
      <c r="AI655" s="72"/>
      <c r="AJ655" s="72"/>
      <c r="AK655" s="72"/>
      <c r="AL655" s="72"/>
      <c r="AM655" s="72"/>
      <c r="AN655" s="72"/>
      <c r="AO655" s="72"/>
      <c r="AP655" s="72"/>
      <c r="AQ655" s="72"/>
      <c r="AR655" s="72"/>
      <c r="AS655" s="72"/>
      <c r="AT655" s="72"/>
      <c r="AU655" s="72"/>
      <c r="AV655" s="72"/>
      <c r="AW655" s="72"/>
    </row>
    <row r="656" ht="14.25" customHeight="1">
      <c r="A656" s="65"/>
      <c r="B656" s="65"/>
      <c r="C656" s="66"/>
      <c r="D656" s="67"/>
      <c r="E656" s="68"/>
      <c r="F656" s="68"/>
      <c r="G656" s="68"/>
      <c r="H656" s="68"/>
      <c r="I656" s="68"/>
      <c r="J656" s="68"/>
      <c r="K656" s="68"/>
      <c r="L656" s="68"/>
      <c r="M656" s="68"/>
      <c r="O656" s="68"/>
      <c r="P656" s="68"/>
      <c r="Q656" s="68"/>
      <c r="R656" s="68"/>
      <c r="S656" s="68"/>
      <c r="U656" s="68"/>
      <c r="V656" s="72"/>
      <c r="W656" s="72"/>
      <c r="X656" s="72"/>
      <c r="Y656" s="68"/>
      <c r="Z656" s="68"/>
      <c r="AA656" s="72"/>
      <c r="AB656" s="68"/>
      <c r="AC656" s="68"/>
      <c r="AD656" s="72"/>
      <c r="AE656" s="72"/>
      <c r="AF656" s="72"/>
      <c r="AG656" s="72"/>
      <c r="AH656" s="72"/>
      <c r="AI656" s="72"/>
      <c r="AJ656" s="72"/>
      <c r="AK656" s="72"/>
      <c r="AL656" s="72"/>
      <c r="AM656" s="72"/>
      <c r="AN656" s="72"/>
      <c r="AO656" s="72"/>
      <c r="AP656" s="72"/>
      <c r="AQ656" s="72"/>
      <c r="AR656" s="72"/>
      <c r="AS656" s="72"/>
      <c r="AT656" s="72"/>
      <c r="AU656" s="72"/>
      <c r="AV656" s="72"/>
      <c r="AW656" s="72"/>
    </row>
    <row r="657" ht="14.25" customHeight="1">
      <c r="A657" s="65"/>
      <c r="B657" s="65"/>
      <c r="C657" s="66"/>
      <c r="D657" s="67"/>
      <c r="E657" s="68"/>
      <c r="F657" s="68"/>
      <c r="G657" s="68"/>
      <c r="H657" s="68"/>
      <c r="I657" s="68"/>
      <c r="J657" s="68"/>
      <c r="K657" s="68"/>
      <c r="L657" s="68"/>
      <c r="M657" s="68"/>
      <c r="O657" s="68"/>
      <c r="P657" s="68"/>
      <c r="Q657" s="68"/>
      <c r="R657" s="68"/>
      <c r="S657" s="68"/>
      <c r="U657" s="68"/>
      <c r="V657" s="72"/>
      <c r="W657" s="72"/>
      <c r="X657" s="72"/>
      <c r="Y657" s="68"/>
      <c r="Z657" s="68"/>
      <c r="AA657" s="72"/>
      <c r="AB657" s="68"/>
      <c r="AC657" s="68"/>
      <c r="AD657" s="72"/>
      <c r="AE657" s="72"/>
      <c r="AF657" s="72"/>
      <c r="AG657" s="72"/>
      <c r="AH657" s="72"/>
      <c r="AI657" s="72"/>
      <c r="AJ657" s="72"/>
      <c r="AK657" s="72"/>
      <c r="AL657" s="72"/>
      <c r="AM657" s="72"/>
      <c r="AN657" s="72"/>
      <c r="AO657" s="72"/>
      <c r="AP657" s="72"/>
      <c r="AQ657" s="72"/>
      <c r="AR657" s="72"/>
      <c r="AS657" s="72"/>
      <c r="AT657" s="72"/>
      <c r="AU657" s="72"/>
      <c r="AV657" s="72"/>
      <c r="AW657" s="72"/>
    </row>
    <row r="658" ht="14.25" customHeight="1">
      <c r="A658" s="65"/>
      <c r="B658" s="65"/>
      <c r="C658" s="66"/>
      <c r="D658" s="67"/>
      <c r="E658" s="68"/>
      <c r="F658" s="68"/>
      <c r="G658" s="68"/>
      <c r="H658" s="68"/>
      <c r="I658" s="68"/>
      <c r="J658" s="68"/>
      <c r="K658" s="68"/>
      <c r="L658" s="68"/>
      <c r="M658" s="68"/>
      <c r="O658" s="68"/>
      <c r="P658" s="68"/>
      <c r="Q658" s="68"/>
      <c r="R658" s="68"/>
      <c r="S658" s="68"/>
      <c r="U658" s="68"/>
      <c r="V658" s="72"/>
      <c r="W658" s="72"/>
      <c r="X658" s="72"/>
      <c r="Y658" s="68"/>
      <c r="Z658" s="68"/>
      <c r="AA658" s="72"/>
      <c r="AB658" s="68"/>
      <c r="AC658" s="68"/>
      <c r="AD658" s="72"/>
      <c r="AE658" s="72"/>
      <c r="AF658" s="72"/>
      <c r="AG658" s="72"/>
      <c r="AH658" s="72"/>
      <c r="AI658" s="72"/>
      <c r="AJ658" s="72"/>
      <c r="AK658" s="72"/>
      <c r="AL658" s="72"/>
      <c r="AM658" s="72"/>
      <c r="AN658" s="72"/>
      <c r="AO658" s="72"/>
      <c r="AP658" s="72"/>
      <c r="AQ658" s="72"/>
      <c r="AR658" s="72"/>
      <c r="AS658" s="72"/>
      <c r="AT658" s="72"/>
      <c r="AU658" s="72"/>
      <c r="AV658" s="72"/>
      <c r="AW658" s="72"/>
    </row>
    <row r="659" ht="14.25" customHeight="1">
      <c r="A659" s="65"/>
      <c r="B659" s="65"/>
      <c r="C659" s="66"/>
      <c r="D659" s="67"/>
      <c r="E659" s="68"/>
      <c r="F659" s="68"/>
      <c r="G659" s="68"/>
      <c r="H659" s="68"/>
      <c r="I659" s="68"/>
      <c r="J659" s="68"/>
      <c r="K659" s="68"/>
      <c r="L659" s="68"/>
      <c r="M659" s="68"/>
      <c r="O659" s="68"/>
      <c r="P659" s="68"/>
      <c r="Q659" s="68"/>
      <c r="R659" s="68"/>
      <c r="S659" s="68"/>
      <c r="U659" s="68"/>
      <c r="V659" s="72"/>
      <c r="W659" s="72"/>
      <c r="X659" s="72"/>
      <c r="Y659" s="68"/>
      <c r="Z659" s="68"/>
      <c r="AA659" s="72"/>
      <c r="AB659" s="68"/>
      <c r="AC659" s="68"/>
      <c r="AD659" s="72"/>
      <c r="AE659" s="72"/>
      <c r="AF659" s="72"/>
      <c r="AG659" s="72"/>
      <c r="AH659" s="72"/>
      <c r="AI659" s="72"/>
      <c r="AJ659" s="72"/>
      <c r="AK659" s="72"/>
      <c r="AL659" s="72"/>
      <c r="AM659" s="72"/>
      <c r="AN659" s="72"/>
      <c r="AO659" s="72"/>
      <c r="AP659" s="72"/>
      <c r="AQ659" s="72"/>
      <c r="AR659" s="72"/>
      <c r="AS659" s="72"/>
      <c r="AT659" s="72"/>
      <c r="AU659" s="72"/>
      <c r="AV659" s="72"/>
      <c r="AW659" s="72"/>
    </row>
    <row r="660" ht="14.25" customHeight="1">
      <c r="A660" s="65"/>
      <c r="B660" s="65"/>
      <c r="C660" s="66"/>
      <c r="D660" s="67"/>
      <c r="E660" s="68"/>
      <c r="F660" s="68"/>
      <c r="G660" s="68"/>
      <c r="H660" s="68"/>
      <c r="I660" s="68"/>
      <c r="J660" s="68"/>
      <c r="K660" s="68"/>
      <c r="L660" s="68"/>
      <c r="M660" s="68"/>
      <c r="O660" s="68"/>
      <c r="P660" s="68"/>
      <c r="Q660" s="68"/>
      <c r="R660" s="68"/>
      <c r="S660" s="68"/>
      <c r="U660" s="68"/>
      <c r="V660" s="72"/>
      <c r="W660" s="72"/>
      <c r="X660" s="72"/>
      <c r="Y660" s="68"/>
      <c r="Z660" s="68"/>
      <c r="AA660" s="72"/>
      <c r="AB660" s="68"/>
      <c r="AC660" s="68"/>
      <c r="AD660" s="72"/>
      <c r="AE660" s="72"/>
      <c r="AF660" s="72"/>
      <c r="AG660" s="72"/>
      <c r="AH660" s="72"/>
      <c r="AI660" s="72"/>
      <c r="AJ660" s="72"/>
      <c r="AK660" s="72"/>
      <c r="AL660" s="72"/>
      <c r="AM660" s="72"/>
      <c r="AN660" s="72"/>
      <c r="AO660" s="72"/>
      <c r="AP660" s="72"/>
      <c r="AQ660" s="72"/>
      <c r="AR660" s="72"/>
      <c r="AS660" s="72"/>
      <c r="AT660" s="72"/>
      <c r="AU660" s="72"/>
      <c r="AV660" s="72"/>
      <c r="AW660" s="72"/>
    </row>
    <row r="661" ht="14.25" customHeight="1">
      <c r="A661" s="65"/>
      <c r="B661" s="65"/>
      <c r="C661" s="66"/>
      <c r="D661" s="67"/>
      <c r="E661" s="68"/>
      <c r="F661" s="68"/>
      <c r="G661" s="68"/>
      <c r="H661" s="68"/>
      <c r="I661" s="68"/>
      <c r="J661" s="68"/>
      <c r="K661" s="68"/>
      <c r="L661" s="68"/>
      <c r="M661" s="68"/>
      <c r="O661" s="68"/>
      <c r="P661" s="68"/>
      <c r="Q661" s="68"/>
      <c r="R661" s="68"/>
      <c r="S661" s="68"/>
      <c r="U661" s="68"/>
      <c r="V661" s="72"/>
      <c r="W661" s="72"/>
      <c r="X661" s="72"/>
      <c r="Y661" s="68"/>
      <c r="Z661" s="68"/>
      <c r="AA661" s="72"/>
      <c r="AB661" s="68"/>
      <c r="AC661" s="68"/>
      <c r="AD661" s="72"/>
      <c r="AE661" s="72"/>
      <c r="AF661" s="72"/>
      <c r="AG661" s="72"/>
      <c r="AH661" s="72"/>
      <c r="AI661" s="72"/>
      <c r="AJ661" s="72"/>
      <c r="AK661" s="72"/>
      <c r="AL661" s="72"/>
      <c r="AM661" s="72"/>
      <c r="AN661" s="72"/>
      <c r="AO661" s="72"/>
      <c r="AP661" s="72"/>
      <c r="AQ661" s="72"/>
      <c r="AR661" s="72"/>
      <c r="AS661" s="72"/>
      <c r="AT661" s="72"/>
      <c r="AU661" s="72"/>
      <c r="AV661" s="72"/>
      <c r="AW661" s="72"/>
    </row>
    <row r="662" ht="14.25" customHeight="1">
      <c r="A662" s="65"/>
      <c r="B662" s="65"/>
      <c r="C662" s="66"/>
      <c r="D662" s="67"/>
      <c r="E662" s="68"/>
      <c r="F662" s="68"/>
      <c r="G662" s="68"/>
      <c r="H662" s="68"/>
      <c r="I662" s="68"/>
      <c r="J662" s="68"/>
      <c r="K662" s="68"/>
      <c r="L662" s="68"/>
      <c r="M662" s="68"/>
      <c r="O662" s="68"/>
      <c r="P662" s="68"/>
      <c r="Q662" s="68"/>
      <c r="R662" s="68"/>
      <c r="S662" s="68"/>
      <c r="U662" s="68"/>
      <c r="V662" s="72"/>
      <c r="W662" s="72"/>
      <c r="X662" s="72"/>
      <c r="Y662" s="68"/>
      <c r="Z662" s="68"/>
      <c r="AA662" s="72"/>
      <c r="AB662" s="68"/>
      <c r="AC662" s="68"/>
      <c r="AD662" s="72"/>
      <c r="AE662" s="72"/>
      <c r="AF662" s="72"/>
      <c r="AG662" s="72"/>
      <c r="AH662" s="72"/>
      <c r="AI662" s="72"/>
      <c r="AJ662" s="72"/>
      <c r="AK662" s="72"/>
      <c r="AL662" s="72"/>
      <c r="AM662" s="72"/>
      <c r="AN662" s="72"/>
      <c r="AO662" s="72"/>
      <c r="AP662" s="72"/>
      <c r="AQ662" s="72"/>
      <c r="AR662" s="72"/>
      <c r="AS662" s="72"/>
      <c r="AT662" s="72"/>
      <c r="AU662" s="72"/>
      <c r="AV662" s="72"/>
      <c r="AW662" s="72"/>
    </row>
    <row r="663" ht="14.25" customHeight="1">
      <c r="A663" s="65"/>
      <c r="B663" s="65"/>
      <c r="C663" s="66"/>
      <c r="D663" s="67"/>
      <c r="E663" s="68"/>
      <c r="F663" s="68"/>
      <c r="G663" s="68"/>
      <c r="H663" s="68"/>
      <c r="I663" s="68"/>
      <c r="J663" s="68"/>
      <c r="K663" s="68"/>
      <c r="L663" s="68"/>
      <c r="M663" s="68"/>
      <c r="O663" s="68"/>
      <c r="P663" s="68"/>
      <c r="Q663" s="68"/>
      <c r="R663" s="68"/>
      <c r="S663" s="68"/>
      <c r="U663" s="68"/>
      <c r="V663" s="72"/>
      <c r="W663" s="72"/>
      <c r="X663" s="72"/>
      <c r="Y663" s="68"/>
      <c r="Z663" s="68"/>
      <c r="AA663" s="72"/>
      <c r="AB663" s="68"/>
      <c r="AC663" s="68"/>
      <c r="AD663" s="72"/>
      <c r="AE663" s="72"/>
      <c r="AF663" s="72"/>
      <c r="AG663" s="72"/>
      <c r="AH663" s="72"/>
      <c r="AI663" s="72"/>
      <c r="AJ663" s="72"/>
      <c r="AK663" s="72"/>
      <c r="AL663" s="72"/>
      <c r="AM663" s="72"/>
      <c r="AN663" s="72"/>
      <c r="AO663" s="72"/>
      <c r="AP663" s="72"/>
      <c r="AQ663" s="72"/>
      <c r="AR663" s="72"/>
      <c r="AS663" s="72"/>
      <c r="AT663" s="72"/>
      <c r="AU663" s="72"/>
      <c r="AV663" s="72"/>
      <c r="AW663" s="72"/>
    </row>
    <row r="664" ht="14.25" customHeight="1">
      <c r="A664" s="65"/>
      <c r="B664" s="65"/>
      <c r="C664" s="66"/>
      <c r="D664" s="67"/>
      <c r="E664" s="68"/>
      <c r="F664" s="68"/>
      <c r="G664" s="68"/>
      <c r="H664" s="68"/>
      <c r="I664" s="68"/>
      <c r="J664" s="68"/>
      <c r="K664" s="68"/>
      <c r="L664" s="68"/>
      <c r="M664" s="68"/>
      <c r="O664" s="68"/>
      <c r="P664" s="68"/>
      <c r="Q664" s="68"/>
      <c r="R664" s="68"/>
      <c r="S664" s="68"/>
      <c r="U664" s="68"/>
      <c r="V664" s="72"/>
      <c r="W664" s="72"/>
      <c r="X664" s="72"/>
      <c r="Y664" s="68"/>
      <c r="Z664" s="68"/>
      <c r="AA664" s="72"/>
      <c r="AB664" s="68"/>
      <c r="AC664" s="68"/>
      <c r="AD664" s="72"/>
      <c r="AE664" s="72"/>
      <c r="AF664" s="72"/>
      <c r="AG664" s="72"/>
      <c r="AH664" s="72"/>
      <c r="AI664" s="72"/>
      <c r="AJ664" s="72"/>
      <c r="AK664" s="72"/>
      <c r="AL664" s="72"/>
      <c r="AM664" s="72"/>
      <c r="AN664" s="72"/>
      <c r="AO664" s="72"/>
      <c r="AP664" s="72"/>
      <c r="AQ664" s="72"/>
      <c r="AR664" s="72"/>
      <c r="AS664" s="72"/>
      <c r="AT664" s="72"/>
      <c r="AU664" s="72"/>
      <c r="AV664" s="72"/>
      <c r="AW664" s="72"/>
    </row>
    <row r="665" ht="14.25" customHeight="1">
      <c r="A665" s="65"/>
      <c r="B665" s="65"/>
      <c r="C665" s="66"/>
      <c r="D665" s="67"/>
      <c r="E665" s="68"/>
      <c r="F665" s="68"/>
      <c r="G665" s="68"/>
      <c r="H665" s="68"/>
      <c r="I665" s="68"/>
      <c r="J665" s="68"/>
      <c r="K665" s="68"/>
      <c r="L665" s="68"/>
      <c r="M665" s="68"/>
      <c r="O665" s="68"/>
      <c r="P665" s="68"/>
      <c r="Q665" s="68"/>
      <c r="R665" s="68"/>
      <c r="S665" s="68"/>
      <c r="U665" s="68"/>
      <c r="V665" s="72"/>
      <c r="W665" s="72"/>
      <c r="X665" s="72"/>
      <c r="Y665" s="68"/>
      <c r="Z665" s="68"/>
      <c r="AA665" s="72"/>
      <c r="AB665" s="68"/>
      <c r="AC665" s="68"/>
      <c r="AD665" s="72"/>
      <c r="AE665" s="72"/>
      <c r="AF665" s="72"/>
      <c r="AG665" s="72"/>
      <c r="AH665" s="72"/>
      <c r="AI665" s="72"/>
      <c r="AJ665" s="72"/>
      <c r="AK665" s="72"/>
      <c r="AL665" s="72"/>
      <c r="AM665" s="72"/>
      <c r="AN665" s="72"/>
      <c r="AO665" s="72"/>
      <c r="AP665" s="72"/>
      <c r="AQ665" s="72"/>
      <c r="AR665" s="72"/>
      <c r="AS665" s="72"/>
      <c r="AT665" s="72"/>
      <c r="AU665" s="72"/>
      <c r="AV665" s="72"/>
      <c r="AW665" s="72"/>
    </row>
    <row r="666" ht="14.25" customHeight="1">
      <c r="A666" s="65"/>
      <c r="B666" s="65"/>
      <c r="C666" s="66"/>
      <c r="D666" s="67"/>
      <c r="E666" s="68"/>
      <c r="F666" s="68"/>
      <c r="G666" s="68"/>
      <c r="H666" s="68"/>
      <c r="I666" s="68"/>
      <c r="J666" s="68"/>
      <c r="K666" s="68"/>
      <c r="L666" s="68"/>
      <c r="M666" s="68"/>
      <c r="O666" s="68"/>
      <c r="P666" s="68"/>
      <c r="Q666" s="68"/>
      <c r="R666" s="68"/>
      <c r="S666" s="68"/>
      <c r="U666" s="68"/>
      <c r="V666" s="72"/>
      <c r="W666" s="72"/>
      <c r="X666" s="72"/>
      <c r="Y666" s="68"/>
      <c r="Z666" s="68"/>
      <c r="AA666" s="72"/>
      <c r="AB666" s="68"/>
      <c r="AC666" s="68"/>
      <c r="AD666" s="72"/>
      <c r="AE666" s="72"/>
      <c r="AF666" s="72"/>
      <c r="AG666" s="72"/>
      <c r="AH666" s="72"/>
      <c r="AI666" s="72"/>
      <c r="AJ666" s="72"/>
      <c r="AK666" s="72"/>
      <c r="AL666" s="72"/>
      <c r="AM666" s="72"/>
      <c r="AN666" s="72"/>
      <c r="AO666" s="72"/>
      <c r="AP666" s="72"/>
      <c r="AQ666" s="72"/>
      <c r="AR666" s="72"/>
      <c r="AS666" s="72"/>
      <c r="AT666" s="72"/>
      <c r="AU666" s="72"/>
      <c r="AV666" s="72"/>
      <c r="AW666" s="72"/>
    </row>
    <row r="667" ht="14.25" customHeight="1">
      <c r="A667" s="65"/>
      <c r="B667" s="65"/>
      <c r="C667" s="66"/>
      <c r="D667" s="67"/>
      <c r="E667" s="68"/>
      <c r="F667" s="68"/>
      <c r="G667" s="68"/>
      <c r="H667" s="68"/>
      <c r="I667" s="68"/>
      <c r="J667" s="68"/>
      <c r="K667" s="68"/>
      <c r="L667" s="68"/>
      <c r="M667" s="68"/>
      <c r="O667" s="68"/>
      <c r="P667" s="68"/>
      <c r="Q667" s="68"/>
      <c r="R667" s="68"/>
      <c r="S667" s="68"/>
      <c r="U667" s="68"/>
      <c r="V667" s="72"/>
      <c r="W667" s="72"/>
      <c r="X667" s="72"/>
      <c r="Y667" s="68"/>
      <c r="Z667" s="68"/>
      <c r="AA667" s="72"/>
      <c r="AB667" s="68"/>
      <c r="AC667" s="68"/>
      <c r="AD667" s="72"/>
      <c r="AE667" s="72"/>
      <c r="AF667" s="72"/>
      <c r="AG667" s="72"/>
      <c r="AH667" s="72"/>
      <c r="AI667" s="72"/>
      <c r="AJ667" s="72"/>
      <c r="AK667" s="72"/>
      <c r="AL667" s="72"/>
      <c r="AM667" s="72"/>
      <c r="AN667" s="72"/>
      <c r="AO667" s="72"/>
      <c r="AP667" s="72"/>
      <c r="AQ667" s="72"/>
      <c r="AR667" s="72"/>
      <c r="AS667" s="72"/>
      <c r="AT667" s="72"/>
      <c r="AU667" s="72"/>
      <c r="AV667" s="72"/>
      <c r="AW667" s="72"/>
    </row>
    <row r="668" ht="14.25" customHeight="1">
      <c r="A668" s="65"/>
      <c r="B668" s="65"/>
      <c r="C668" s="66"/>
      <c r="D668" s="67"/>
      <c r="E668" s="68"/>
      <c r="F668" s="68"/>
      <c r="G668" s="68"/>
      <c r="H668" s="68"/>
      <c r="I668" s="68"/>
      <c r="J668" s="68"/>
      <c r="K668" s="68"/>
      <c r="L668" s="68"/>
      <c r="M668" s="68"/>
      <c r="O668" s="68"/>
      <c r="P668" s="68"/>
      <c r="Q668" s="68"/>
      <c r="R668" s="68"/>
      <c r="S668" s="68"/>
      <c r="U668" s="68"/>
      <c r="V668" s="72"/>
      <c r="W668" s="72"/>
      <c r="X668" s="72"/>
      <c r="Y668" s="68"/>
      <c r="Z668" s="68"/>
      <c r="AA668" s="72"/>
      <c r="AB668" s="68"/>
      <c r="AC668" s="68"/>
      <c r="AD668" s="72"/>
      <c r="AE668" s="72"/>
      <c r="AF668" s="72"/>
      <c r="AG668" s="72"/>
      <c r="AH668" s="72"/>
      <c r="AI668" s="72"/>
      <c r="AJ668" s="72"/>
      <c r="AK668" s="72"/>
      <c r="AL668" s="72"/>
      <c r="AM668" s="72"/>
      <c r="AN668" s="72"/>
      <c r="AO668" s="72"/>
      <c r="AP668" s="72"/>
      <c r="AQ668" s="72"/>
      <c r="AR668" s="72"/>
      <c r="AS668" s="72"/>
      <c r="AT668" s="72"/>
      <c r="AU668" s="72"/>
      <c r="AV668" s="72"/>
      <c r="AW668" s="72"/>
    </row>
    <row r="669" ht="14.25" customHeight="1">
      <c r="A669" s="65"/>
      <c r="B669" s="65"/>
      <c r="C669" s="66"/>
      <c r="D669" s="67"/>
      <c r="E669" s="68"/>
      <c r="F669" s="68"/>
      <c r="G669" s="68"/>
      <c r="H669" s="68"/>
      <c r="I669" s="68"/>
      <c r="J669" s="68"/>
      <c r="K669" s="68"/>
      <c r="L669" s="68"/>
      <c r="M669" s="68"/>
      <c r="O669" s="68"/>
      <c r="P669" s="68"/>
      <c r="Q669" s="68"/>
      <c r="R669" s="68"/>
      <c r="S669" s="68"/>
      <c r="U669" s="68"/>
      <c r="V669" s="72"/>
      <c r="W669" s="72"/>
      <c r="X669" s="72"/>
      <c r="Y669" s="68"/>
      <c r="Z669" s="68"/>
      <c r="AA669" s="72"/>
      <c r="AB669" s="68"/>
      <c r="AC669" s="68"/>
      <c r="AD669" s="72"/>
      <c r="AE669" s="72"/>
      <c r="AF669" s="72"/>
      <c r="AG669" s="72"/>
      <c r="AH669" s="72"/>
      <c r="AI669" s="72"/>
      <c r="AJ669" s="72"/>
      <c r="AK669" s="72"/>
      <c r="AL669" s="72"/>
      <c r="AM669" s="72"/>
      <c r="AN669" s="72"/>
      <c r="AO669" s="72"/>
      <c r="AP669" s="72"/>
      <c r="AQ669" s="72"/>
      <c r="AR669" s="72"/>
      <c r="AS669" s="72"/>
      <c r="AT669" s="72"/>
      <c r="AU669" s="72"/>
      <c r="AV669" s="72"/>
      <c r="AW669" s="72"/>
    </row>
    <row r="670" ht="14.25" customHeight="1">
      <c r="A670" s="65"/>
      <c r="B670" s="65"/>
      <c r="C670" s="66"/>
      <c r="D670" s="67"/>
      <c r="E670" s="68"/>
      <c r="F670" s="68"/>
      <c r="G670" s="68"/>
      <c r="H670" s="68"/>
      <c r="I670" s="68"/>
      <c r="J670" s="68"/>
      <c r="K670" s="68"/>
      <c r="L670" s="68"/>
      <c r="M670" s="68"/>
      <c r="O670" s="68"/>
      <c r="P670" s="68"/>
      <c r="Q670" s="68"/>
      <c r="R670" s="68"/>
      <c r="S670" s="68"/>
      <c r="U670" s="68"/>
      <c r="V670" s="72"/>
      <c r="W670" s="72"/>
      <c r="X670" s="72"/>
      <c r="Y670" s="68"/>
      <c r="Z670" s="68"/>
      <c r="AA670" s="72"/>
      <c r="AB670" s="68"/>
      <c r="AC670" s="68"/>
      <c r="AD670" s="72"/>
      <c r="AE670" s="72"/>
      <c r="AF670" s="72"/>
      <c r="AG670" s="72"/>
      <c r="AH670" s="72"/>
      <c r="AI670" s="72"/>
      <c r="AJ670" s="72"/>
      <c r="AK670" s="72"/>
      <c r="AL670" s="72"/>
      <c r="AM670" s="72"/>
      <c r="AN670" s="72"/>
      <c r="AO670" s="72"/>
      <c r="AP670" s="72"/>
      <c r="AQ670" s="72"/>
      <c r="AR670" s="72"/>
      <c r="AS670" s="72"/>
      <c r="AT670" s="72"/>
      <c r="AU670" s="72"/>
      <c r="AV670" s="72"/>
      <c r="AW670" s="72"/>
    </row>
    <row r="671" ht="14.25" customHeight="1">
      <c r="A671" s="65"/>
      <c r="B671" s="65"/>
      <c r="C671" s="66"/>
      <c r="D671" s="67"/>
      <c r="E671" s="68"/>
      <c r="F671" s="68"/>
      <c r="G671" s="68"/>
      <c r="H671" s="68"/>
      <c r="I671" s="68"/>
      <c r="J671" s="68"/>
      <c r="K671" s="68"/>
      <c r="L671" s="68"/>
      <c r="M671" s="68"/>
      <c r="O671" s="68"/>
      <c r="P671" s="68"/>
      <c r="Q671" s="68"/>
      <c r="R671" s="68"/>
      <c r="S671" s="68"/>
      <c r="U671" s="68"/>
      <c r="V671" s="72"/>
      <c r="W671" s="72"/>
      <c r="X671" s="72"/>
      <c r="Y671" s="68"/>
      <c r="Z671" s="68"/>
      <c r="AA671" s="72"/>
      <c r="AB671" s="68"/>
      <c r="AC671" s="68"/>
      <c r="AD671" s="72"/>
      <c r="AE671" s="72"/>
      <c r="AF671" s="72"/>
      <c r="AG671" s="72"/>
      <c r="AH671" s="72"/>
      <c r="AI671" s="72"/>
      <c r="AJ671" s="72"/>
      <c r="AK671" s="72"/>
      <c r="AL671" s="72"/>
      <c r="AM671" s="72"/>
      <c r="AN671" s="72"/>
      <c r="AO671" s="72"/>
      <c r="AP671" s="72"/>
      <c r="AQ671" s="72"/>
      <c r="AR671" s="72"/>
      <c r="AS671" s="72"/>
      <c r="AT671" s="72"/>
      <c r="AU671" s="72"/>
      <c r="AV671" s="72"/>
      <c r="AW671" s="72"/>
    </row>
    <row r="672" ht="14.25" customHeight="1">
      <c r="A672" s="65"/>
      <c r="B672" s="65"/>
      <c r="C672" s="66"/>
      <c r="D672" s="67"/>
      <c r="E672" s="68"/>
      <c r="F672" s="68"/>
      <c r="G672" s="68"/>
      <c r="H672" s="68"/>
      <c r="I672" s="68"/>
      <c r="J672" s="68"/>
      <c r="K672" s="68"/>
      <c r="L672" s="68"/>
      <c r="M672" s="68"/>
      <c r="O672" s="68"/>
      <c r="P672" s="68"/>
      <c r="Q672" s="68"/>
      <c r="R672" s="68"/>
      <c r="S672" s="68"/>
      <c r="U672" s="68"/>
      <c r="V672" s="72"/>
      <c r="W672" s="72"/>
      <c r="X672" s="72"/>
      <c r="Y672" s="68"/>
      <c r="Z672" s="68"/>
      <c r="AA672" s="72"/>
      <c r="AB672" s="68"/>
      <c r="AC672" s="68"/>
      <c r="AD672" s="72"/>
      <c r="AE672" s="72"/>
      <c r="AF672" s="72"/>
      <c r="AG672" s="72"/>
      <c r="AH672" s="72"/>
      <c r="AI672" s="72"/>
      <c r="AJ672" s="72"/>
      <c r="AK672" s="72"/>
      <c r="AL672" s="72"/>
      <c r="AM672" s="72"/>
      <c r="AN672" s="72"/>
      <c r="AO672" s="72"/>
      <c r="AP672" s="72"/>
      <c r="AQ672" s="72"/>
      <c r="AR672" s="72"/>
      <c r="AS672" s="72"/>
      <c r="AT672" s="72"/>
      <c r="AU672" s="72"/>
      <c r="AV672" s="72"/>
      <c r="AW672" s="72"/>
    </row>
    <row r="673" ht="14.25" customHeight="1">
      <c r="A673" s="65"/>
      <c r="B673" s="65"/>
      <c r="C673" s="66"/>
      <c r="D673" s="67"/>
      <c r="E673" s="68"/>
      <c r="F673" s="68"/>
      <c r="G673" s="68"/>
      <c r="H673" s="68"/>
      <c r="I673" s="68"/>
      <c r="J673" s="68"/>
      <c r="K673" s="68"/>
      <c r="L673" s="68"/>
      <c r="M673" s="68"/>
      <c r="O673" s="68"/>
      <c r="P673" s="68"/>
      <c r="Q673" s="68"/>
      <c r="R673" s="68"/>
      <c r="S673" s="68"/>
      <c r="U673" s="68"/>
      <c r="V673" s="72"/>
      <c r="W673" s="72"/>
      <c r="X673" s="72"/>
      <c r="Y673" s="68"/>
      <c r="Z673" s="68"/>
      <c r="AA673" s="72"/>
      <c r="AB673" s="68"/>
      <c r="AC673" s="68"/>
      <c r="AD673" s="72"/>
      <c r="AE673" s="72"/>
      <c r="AF673" s="72"/>
      <c r="AG673" s="72"/>
      <c r="AH673" s="72"/>
      <c r="AI673" s="72"/>
      <c r="AJ673" s="72"/>
      <c r="AK673" s="72"/>
      <c r="AL673" s="72"/>
      <c r="AM673" s="72"/>
      <c r="AN673" s="72"/>
      <c r="AO673" s="72"/>
      <c r="AP673" s="72"/>
      <c r="AQ673" s="72"/>
      <c r="AR673" s="72"/>
      <c r="AS673" s="72"/>
      <c r="AT673" s="72"/>
      <c r="AU673" s="72"/>
      <c r="AV673" s="72"/>
      <c r="AW673" s="72"/>
    </row>
    <row r="674" ht="14.25" customHeight="1">
      <c r="A674" s="65"/>
      <c r="B674" s="65"/>
      <c r="C674" s="66"/>
      <c r="D674" s="67"/>
      <c r="E674" s="68"/>
      <c r="F674" s="68"/>
      <c r="G674" s="68"/>
      <c r="H674" s="68"/>
      <c r="I674" s="68"/>
      <c r="J674" s="68"/>
      <c r="K674" s="68"/>
      <c r="L674" s="68"/>
      <c r="M674" s="68"/>
      <c r="O674" s="68"/>
      <c r="P674" s="68"/>
      <c r="Q674" s="68"/>
      <c r="R674" s="68"/>
      <c r="S674" s="68"/>
      <c r="U674" s="68"/>
      <c r="V674" s="72"/>
      <c r="W674" s="72"/>
      <c r="X674" s="72"/>
      <c r="Y674" s="68"/>
      <c r="Z674" s="68"/>
      <c r="AA674" s="72"/>
      <c r="AB674" s="68"/>
      <c r="AC674" s="68"/>
      <c r="AD674" s="72"/>
      <c r="AE674" s="72"/>
      <c r="AF674" s="72"/>
      <c r="AG674" s="72"/>
      <c r="AH674" s="72"/>
      <c r="AI674" s="72"/>
      <c r="AJ674" s="72"/>
      <c r="AK674" s="72"/>
      <c r="AL674" s="72"/>
      <c r="AM674" s="72"/>
      <c r="AN674" s="72"/>
      <c r="AO674" s="72"/>
      <c r="AP674" s="72"/>
      <c r="AQ674" s="72"/>
      <c r="AR674" s="72"/>
      <c r="AS674" s="72"/>
      <c r="AT674" s="72"/>
      <c r="AU674" s="72"/>
      <c r="AV674" s="72"/>
      <c r="AW674" s="72"/>
    </row>
    <row r="675" ht="14.25" customHeight="1">
      <c r="A675" s="65"/>
      <c r="B675" s="65"/>
      <c r="C675" s="66"/>
      <c r="D675" s="67"/>
      <c r="E675" s="68"/>
      <c r="F675" s="68"/>
      <c r="G675" s="68"/>
      <c r="H675" s="68"/>
      <c r="I675" s="68"/>
      <c r="J675" s="68"/>
      <c r="K675" s="68"/>
      <c r="L675" s="68"/>
      <c r="M675" s="68"/>
      <c r="O675" s="68"/>
      <c r="P675" s="68"/>
      <c r="Q675" s="68"/>
      <c r="R675" s="68"/>
      <c r="S675" s="68"/>
      <c r="U675" s="68"/>
      <c r="V675" s="72"/>
      <c r="W675" s="72"/>
      <c r="X675" s="72"/>
      <c r="Y675" s="68"/>
      <c r="Z675" s="68"/>
      <c r="AA675" s="72"/>
      <c r="AB675" s="68"/>
      <c r="AC675" s="68"/>
      <c r="AD675" s="72"/>
      <c r="AE675" s="72"/>
      <c r="AF675" s="72"/>
      <c r="AG675" s="72"/>
      <c r="AH675" s="72"/>
      <c r="AI675" s="72"/>
      <c r="AJ675" s="72"/>
      <c r="AK675" s="72"/>
      <c r="AL675" s="72"/>
      <c r="AM675" s="72"/>
      <c r="AN675" s="72"/>
      <c r="AO675" s="72"/>
      <c r="AP675" s="72"/>
      <c r="AQ675" s="72"/>
      <c r="AR675" s="72"/>
      <c r="AS675" s="72"/>
      <c r="AT675" s="72"/>
      <c r="AU675" s="72"/>
      <c r="AV675" s="72"/>
      <c r="AW675" s="72"/>
    </row>
    <row r="676" ht="14.25" customHeight="1">
      <c r="A676" s="65"/>
      <c r="B676" s="65"/>
      <c r="C676" s="66"/>
      <c r="D676" s="67"/>
      <c r="E676" s="68"/>
      <c r="F676" s="68"/>
      <c r="G676" s="68"/>
      <c r="H676" s="68"/>
      <c r="I676" s="68"/>
      <c r="J676" s="68"/>
      <c r="K676" s="68"/>
      <c r="L676" s="68"/>
      <c r="M676" s="68"/>
      <c r="O676" s="68"/>
      <c r="P676" s="68"/>
      <c r="Q676" s="68"/>
      <c r="R676" s="68"/>
      <c r="S676" s="68"/>
      <c r="U676" s="68"/>
      <c r="V676" s="72"/>
      <c r="W676" s="72"/>
      <c r="X676" s="72"/>
      <c r="Y676" s="68"/>
      <c r="Z676" s="68"/>
      <c r="AA676" s="72"/>
      <c r="AB676" s="68"/>
      <c r="AC676" s="68"/>
      <c r="AD676" s="72"/>
      <c r="AE676" s="72"/>
      <c r="AF676" s="72"/>
      <c r="AG676" s="72"/>
      <c r="AH676" s="72"/>
      <c r="AI676" s="72"/>
      <c r="AJ676" s="72"/>
      <c r="AK676" s="72"/>
      <c r="AL676" s="72"/>
      <c r="AM676" s="72"/>
      <c r="AN676" s="72"/>
      <c r="AO676" s="72"/>
      <c r="AP676" s="72"/>
      <c r="AQ676" s="72"/>
      <c r="AR676" s="72"/>
      <c r="AS676" s="72"/>
      <c r="AT676" s="72"/>
      <c r="AU676" s="72"/>
      <c r="AV676" s="72"/>
      <c r="AW676" s="72"/>
    </row>
    <row r="677" ht="14.25" customHeight="1">
      <c r="A677" s="65"/>
      <c r="B677" s="65"/>
      <c r="C677" s="66"/>
      <c r="D677" s="67"/>
      <c r="E677" s="68"/>
      <c r="F677" s="68"/>
      <c r="G677" s="68"/>
      <c r="H677" s="68"/>
      <c r="I677" s="68"/>
      <c r="J677" s="68"/>
      <c r="K677" s="68"/>
      <c r="L677" s="68"/>
      <c r="M677" s="68"/>
      <c r="O677" s="68"/>
      <c r="P677" s="68"/>
      <c r="Q677" s="68"/>
      <c r="R677" s="68"/>
      <c r="S677" s="68"/>
      <c r="U677" s="68"/>
      <c r="V677" s="72"/>
      <c r="W677" s="72"/>
      <c r="X677" s="72"/>
      <c r="Y677" s="68"/>
      <c r="Z677" s="68"/>
      <c r="AA677" s="72"/>
      <c r="AB677" s="68"/>
      <c r="AC677" s="68"/>
      <c r="AD677" s="72"/>
      <c r="AE677" s="72"/>
      <c r="AF677" s="72"/>
      <c r="AG677" s="72"/>
      <c r="AH677" s="72"/>
      <c r="AI677" s="72"/>
      <c r="AJ677" s="72"/>
      <c r="AK677" s="72"/>
      <c r="AL677" s="72"/>
      <c r="AM677" s="72"/>
      <c r="AN677" s="72"/>
      <c r="AO677" s="72"/>
      <c r="AP677" s="72"/>
      <c r="AQ677" s="72"/>
      <c r="AR677" s="72"/>
      <c r="AS677" s="72"/>
      <c r="AT677" s="72"/>
      <c r="AU677" s="72"/>
      <c r="AV677" s="72"/>
      <c r="AW677" s="72"/>
    </row>
    <row r="678" ht="14.25" customHeight="1">
      <c r="A678" s="65"/>
      <c r="B678" s="65"/>
      <c r="C678" s="66"/>
      <c r="D678" s="67"/>
      <c r="E678" s="68"/>
      <c r="F678" s="68"/>
      <c r="G678" s="68"/>
      <c r="H678" s="68"/>
      <c r="I678" s="68"/>
      <c r="J678" s="68"/>
      <c r="K678" s="68"/>
      <c r="L678" s="68"/>
      <c r="M678" s="68"/>
      <c r="O678" s="68"/>
      <c r="P678" s="68"/>
      <c r="Q678" s="68"/>
      <c r="R678" s="68"/>
      <c r="S678" s="68"/>
      <c r="U678" s="68"/>
      <c r="V678" s="72"/>
      <c r="W678" s="72"/>
      <c r="X678" s="72"/>
      <c r="Y678" s="68"/>
      <c r="Z678" s="68"/>
      <c r="AA678" s="72"/>
      <c r="AB678" s="68"/>
      <c r="AC678" s="68"/>
      <c r="AD678" s="72"/>
      <c r="AE678" s="72"/>
      <c r="AF678" s="72"/>
      <c r="AG678" s="72"/>
      <c r="AH678" s="72"/>
      <c r="AI678" s="72"/>
      <c r="AJ678" s="72"/>
      <c r="AK678" s="72"/>
      <c r="AL678" s="72"/>
      <c r="AM678" s="72"/>
      <c r="AN678" s="72"/>
      <c r="AO678" s="72"/>
      <c r="AP678" s="72"/>
      <c r="AQ678" s="72"/>
      <c r="AR678" s="72"/>
      <c r="AS678" s="72"/>
      <c r="AT678" s="72"/>
      <c r="AU678" s="72"/>
      <c r="AV678" s="72"/>
      <c r="AW678" s="72"/>
    </row>
    <row r="679" ht="14.25" customHeight="1">
      <c r="A679" s="65"/>
      <c r="B679" s="65"/>
      <c r="C679" s="66"/>
      <c r="D679" s="67"/>
      <c r="E679" s="68"/>
      <c r="F679" s="68"/>
      <c r="G679" s="68"/>
      <c r="H679" s="68"/>
      <c r="I679" s="68"/>
      <c r="J679" s="68"/>
      <c r="K679" s="68"/>
      <c r="L679" s="68"/>
      <c r="M679" s="68"/>
      <c r="O679" s="68"/>
      <c r="P679" s="68"/>
      <c r="Q679" s="68"/>
      <c r="R679" s="68"/>
      <c r="S679" s="68"/>
      <c r="U679" s="68"/>
      <c r="V679" s="72"/>
      <c r="W679" s="72"/>
      <c r="X679" s="72"/>
      <c r="Y679" s="68"/>
      <c r="Z679" s="68"/>
      <c r="AA679" s="72"/>
      <c r="AB679" s="68"/>
      <c r="AC679" s="68"/>
      <c r="AD679" s="72"/>
      <c r="AE679" s="72"/>
      <c r="AF679" s="72"/>
      <c r="AG679" s="72"/>
      <c r="AH679" s="72"/>
      <c r="AI679" s="72"/>
      <c r="AJ679" s="72"/>
      <c r="AK679" s="72"/>
      <c r="AL679" s="72"/>
      <c r="AM679" s="72"/>
      <c r="AN679" s="72"/>
      <c r="AO679" s="72"/>
      <c r="AP679" s="72"/>
      <c r="AQ679" s="72"/>
      <c r="AR679" s="72"/>
      <c r="AS679" s="72"/>
      <c r="AT679" s="72"/>
      <c r="AU679" s="72"/>
      <c r="AV679" s="72"/>
      <c r="AW679" s="72"/>
    </row>
    <row r="680" ht="14.25" customHeight="1">
      <c r="A680" s="65"/>
      <c r="B680" s="65"/>
      <c r="C680" s="66"/>
      <c r="D680" s="67"/>
      <c r="E680" s="68"/>
      <c r="F680" s="68"/>
      <c r="G680" s="68"/>
      <c r="H680" s="68"/>
      <c r="I680" s="68"/>
      <c r="J680" s="68"/>
      <c r="K680" s="68"/>
      <c r="L680" s="68"/>
      <c r="M680" s="68"/>
      <c r="O680" s="68"/>
      <c r="P680" s="68"/>
      <c r="Q680" s="68"/>
      <c r="R680" s="68"/>
      <c r="S680" s="68"/>
      <c r="U680" s="68"/>
      <c r="V680" s="72"/>
      <c r="W680" s="72"/>
      <c r="X680" s="72"/>
      <c r="Y680" s="68"/>
      <c r="Z680" s="68"/>
      <c r="AA680" s="72"/>
      <c r="AB680" s="68"/>
      <c r="AC680" s="68"/>
      <c r="AD680" s="72"/>
      <c r="AE680" s="72"/>
      <c r="AF680" s="72"/>
      <c r="AG680" s="72"/>
      <c r="AH680" s="72"/>
      <c r="AI680" s="72"/>
      <c r="AJ680" s="72"/>
      <c r="AK680" s="72"/>
      <c r="AL680" s="72"/>
      <c r="AM680" s="72"/>
      <c r="AN680" s="72"/>
      <c r="AO680" s="72"/>
      <c r="AP680" s="72"/>
      <c r="AQ680" s="72"/>
      <c r="AR680" s="72"/>
      <c r="AS680" s="72"/>
      <c r="AT680" s="72"/>
      <c r="AU680" s="72"/>
      <c r="AV680" s="72"/>
      <c r="AW680" s="72"/>
    </row>
    <row r="681" ht="14.25" customHeight="1">
      <c r="A681" s="65"/>
      <c r="B681" s="65"/>
      <c r="C681" s="66"/>
      <c r="D681" s="67"/>
      <c r="E681" s="68"/>
      <c r="F681" s="68"/>
      <c r="G681" s="68"/>
      <c r="H681" s="68"/>
      <c r="I681" s="68"/>
      <c r="J681" s="68"/>
      <c r="K681" s="68"/>
      <c r="L681" s="68"/>
      <c r="M681" s="68"/>
      <c r="O681" s="68"/>
      <c r="P681" s="68"/>
      <c r="Q681" s="68"/>
      <c r="R681" s="68"/>
      <c r="S681" s="68"/>
      <c r="U681" s="68"/>
      <c r="V681" s="72"/>
      <c r="W681" s="72"/>
      <c r="X681" s="72"/>
      <c r="Y681" s="68"/>
      <c r="Z681" s="68"/>
      <c r="AA681" s="72"/>
      <c r="AB681" s="68"/>
      <c r="AC681" s="68"/>
      <c r="AD681" s="72"/>
      <c r="AE681" s="72"/>
      <c r="AF681" s="72"/>
      <c r="AG681" s="72"/>
      <c r="AH681" s="72"/>
      <c r="AI681" s="72"/>
      <c r="AJ681" s="72"/>
      <c r="AK681" s="72"/>
      <c r="AL681" s="72"/>
      <c r="AM681" s="72"/>
      <c r="AN681" s="72"/>
      <c r="AO681" s="72"/>
      <c r="AP681" s="72"/>
      <c r="AQ681" s="72"/>
      <c r="AR681" s="72"/>
      <c r="AS681" s="72"/>
      <c r="AT681" s="72"/>
      <c r="AU681" s="72"/>
      <c r="AV681" s="72"/>
      <c r="AW681" s="72"/>
    </row>
    <row r="682" ht="14.25" customHeight="1">
      <c r="A682" s="65"/>
      <c r="B682" s="65"/>
      <c r="C682" s="66"/>
      <c r="D682" s="67"/>
      <c r="E682" s="68"/>
      <c r="F682" s="68"/>
      <c r="G682" s="68"/>
      <c r="H682" s="68"/>
      <c r="I682" s="68"/>
      <c r="J682" s="68"/>
      <c r="K682" s="68"/>
      <c r="L682" s="68"/>
      <c r="M682" s="68"/>
      <c r="O682" s="68"/>
      <c r="P682" s="68"/>
      <c r="Q682" s="68"/>
      <c r="R682" s="68"/>
      <c r="S682" s="68"/>
      <c r="U682" s="68"/>
      <c r="V682" s="72"/>
      <c r="W682" s="72"/>
      <c r="X682" s="72"/>
      <c r="Y682" s="68"/>
      <c r="Z682" s="68"/>
      <c r="AA682" s="72"/>
      <c r="AB682" s="68"/>
      <c r="AC682" s="68"/>
      <c r="AD682" s="72"/>
      <c r="AE682" s="72"/>
      <c r="AF682" s="72"/>
      <c r="AG682" s="72"/>
      <c r="AH682" s="72"/>
      <c r="AI682" s="72"/>
      <c r="AJ682" s="72"/>
      <c r="AK682" s="72"/>
      <c r="AL682" s="72"/>
      <c r="AM682" s="72"/>
      <c r="AN682" s="72"/>
      <c r="AO682" s="72"/>
      <c r="AP682" s="72"/>
      <c r="AQ682" s="72"/>
      <c r="AR682" s="72"/>
      <c r="AS682" s="72"/>
      <c r="AT682" s="72"/>
      <c r="AU682" s="72"/>
      <c r="AV682" s="72"/>
      <c r="AW682" s="72"/>
    </row>
    <row r="683" ht="14.25" customHeight="1">
      <c r="A683" s="65"/>
      <c r="B683" s="65"/>
      <c r="C683" s="66"/>
      <c r="D683" s="67"/>
      <c r="E683" s="68"/>
      <c r="F683" s="68"/>
      <c r="G683" s="68"/>
      <c r="H683" s="68"/>
      <c r="I683" s="68"/>
      <c r="J683" s="68"/>
      <c r="K683" s="68"/>
      <c r="L683" s="68"/>
      <c r="M683" s="68"/>
      <c r="O683" s="68"/>
      <c r="P683" s="68"/>
      <c r="Q683" s="68"/>
      <c r="R683" s="68"/>
      <c r="S683" s="68"/>
      <c r="U683" s="68"/>
      <c r="V683" s="72"/>
      <c r="W683" s="72"/>
      <c r="X683" s="72"/>
      <c r="Y683" s="68"/>
      <c r="Z683" s="68"/>
      <c r="AA683" s="72"/>
      <c r="AB683" s="68"/>
      <c r="AC683" s="68"/>
      <c r="AD683" s="72"/>
      <c r="AE683" s="72"/>
      <c r="AF683" s="72"/>
      <c r="AG683" s="72"/>
      <c r="AH683" s="72"/>
      <c r="AI683" s="72"/>
      <c r="AJ683" s="72"/>
      <c r="AK683" s="72"/>
      <c r="AL683" s="72"/>
      <c r="AM683" s="72"/>
      <c r="AN683" s="72"/>
      <c r="AO683" s="72"/>
      <c r="AP683" s="72"/>
      <c r="AQ683" s="72"/>
      <c r="AR683" s="72"/>
      <c r="AS683" s="72"/>
      <c r="AT683" s="72"/>
      <c r="AU683" s="72"/>
      <c r="AV683" s="72"/>
      <c r="AW683" s="72"/>
    </row>
    <row r="684" ht="14.25" customHeight="1">
      <c r="A684" s="65"/>
      <c r="B684" s="65"/>
      <c r="C684" s="66"/>
      <c r="D684" s="67"/>
      <c r="E684" s="68"/>
      <c r="F684" s="68"/>
      <c r="G684" s="68"/>
      <c r="H684" s="68"/>
      <c r="I684" s="68"/>
      <c r="J684" s="68"/>
      <c r="K684" s="68"/>
      <c r="L684" s="68"/>
      <c r="M684" s="68"/>
      <c r="O684" s="68"/>
      <c r="P684" s="68"/>
      <c r="Q684" s="68"/>
      <c r="R684" s="68"/>
      <c r="S684" s="68"/>
      <c r="U684" s="68"/>
      <c r="V684" s="72"/>
      <c r="W684" s="72"/>
      <c r="X684" s="72"/>
      <c r="Y684" s="68"/>
      <c r="Z684" s="68"/>
      <c r="AA684" s="72"/>
      <c r="AB684" s="68"/>
      <c r="AC684" s="68"/>
      <c r="AD684" s="72"/>
      <c r="AE684" s="72"/>
      <c r="AF684" s="72"/>
      <c r="AG684" s="72"/>
      <c r="AH684" s="72"/>
      <c r="AI684" s="72"/>
      <c r="AJ684" s="72"/>
      <c r="AK684" s="72"/>
      <c r="AL684" s="72"/>
      <c r="AM684" s="72"/>
      <c r="AN684" s="72"/>
      <c r="AO684" s="72"/>
      <c r="AP684" s="72"/>
      <c r="AQ684" s="72"/>
      <c r="AR684" s="72"/>
      <c r="AS684" s="72"/>
      <c r="AT684" s="72"/>
      <c r="AU684" s="72"/>
      <c r="AV684" s="72"/>
      <c r="AW684" s="72"/>
    </row>
    <row r="685" ht="14.25" customHeight="1">
      <c r="A685" s="65"/>
      <c r="B685" s="65"/>
      <c r="C685" s="66"/>
      <c r="D685" s="67"/>
      <c r="E685" s="68"/>
      <c r="F685" s="68"/>
      <c r="G685" s="68"/>
      <c r="H685" s="68"/>
      <c r="I685" s="68"/>
      <c r="J685" s="68"/>
      <c r="K685" s="68"/>
      <c r="L685" s="68"/>
      <c r="M685" s="68"/>
      <c r="O685" s="68"/>
      <c r="P685" s="68"/>
      <c r="Q685" s="68"/>
      <c r="R685" s="68"/>
      <c r="S685" s="68"/>
      <c r="U685" s="68"/>
      <c r="V685" s="72"/>
      <c r="W685" s="72"/>
      <c r="X685" s="72"/>
      <c r="Y685" s="68"/>
      <c r="Z685" s="68"/>
      <c r="AA685" s="72"/>
      <c r="AB685" s="68"/>
      <c r="AC685" s="68"/>
      <c r="AD685" s="72"/>
      <c r="AE685" s="72"/>
      <c r="AF685" s="72"/>
      <c r="AG685" s="72"/>
      <c r="AH685" s="72"/>
      <c r="AI685" s="72"/>
      <c r="AJ685" s="72"/>
      <c r="AK685" s="72"/>
      <c r="AL685" s="72"/>
      <c r="AM685" s="72"/>
      <c r="AN685" s="72"/>
      <c r="AO685" s="72"/>
      <c r="AP685" s="72"/>
      <c r="AQ685" s="72"/>
      <c r="AR685" s="72"/>
      <c r="AS685" s="72"/>
      <c r="AT685" s="72"/>
      <c r="AU685" s="72"/>
      <c r="AV685" s="72"/>
      <c r="AW685" s="72"/>
    </row>
    <row r="686" ht="14.25" customHeight="1">
      <c r="A686" s="65"/>
      <c r="B686" s="65"/>
      <c r="C686" s="66"/>
      <c r="D686" s="67"/>
      <c r="E686" s="68"/>
      <c r="F686" s="68"/>
      <c r="G686" s="68"/>
      <c r="H686" s="68"/>
      <c r="I686" s="68"/>
      <c r="J686" s="68"/>
      <c r="K686" s="68"/>
      <c r="L686" s="68"/>
      <c r="M686" s="68"/>
      <c r="O686" s="68"/>
      <c r="P686" s="68"/>
      <c r="Q686" s="68"/>
      <c r="R686" s="68"/>
      <c r="S686" s="68"/>
      <c r="U686" s="68"/>
      <c r="V686" s="72"/>
      <c r="W686" s="72"/>
      <c r="X686" s="72"/>
      <c r="Y686" s="68"/>
      <c r="Z686" s="68"/>
      <c r="AA686" s="72"/>
      <c r="AB686" s="68"/>
      <c r="AC686" s="68"/>
      <c r="AD686" s="72"/>
      <c r="AE686" s="72"/>
      <c r="AF686" s="72"/>
      <c r="AG686" s="72"/>
      <c r="AH686" s="72"/>
      <c r="AI686" s="72"/>
      <c r="AJ686" s="72"/>
      <c r="AK686" s="72"/>
      <c r="AL686" s="72"/>
      <c r="AM686" s="72"/>
      <c r="AN686" s="72"/>
      <c r="AO686" s="72"/>
      <c r="AP686" s="72"/>
      <c r="AQ686" s="72"/>
      <c r="AR686" s="72"/>
      <c r="AS686" s="72"/>
      <c r="AT686" s="72"/>
      <c r="AU686" s="72"/>
      <c r="AV686" s="72"/>
      <c r="AW686" s="72"/>
    </row>
    <row r="687" ht="14.25" customHeight="1">
      <c r="A687" s="65"/>
      <c r="B687" s="65"/>
      <c r="C687" s="66"/>
      <c r="D687" s="67"/>
      <c r="E687" s="68"/>
      <c r="F687" s="68"/>
      <c r="G687" s="68"/>
      <c r="H687" s="68"/>
      <c r="I687" s="68"/>
      <c r="J687" s="68"/>
      <c r="K687" s="68"/>
      <c r="L687" s="68"/>
      <c r="M687" s="68"/>
      <c r="O687" s="68"/>
      <c r="P687" s="68"/>
      <c r="Q687" s="68"/>
      <c r="R687" s="68"/>
      <c r="S687" s="68"/>
      <c r="U687" s="68"/>
      <c r="V687" s="72"/>
      <c r="W687" s="72"/>
      <c r="X687" s="72"/>
      <c r="Y687" s="68"/>
      <c r="Z687" s="68"/>
      <c r="AA687" s="72"/>
      <c r="AB687" s="68"/>
      <c r="AC687" s="68"/>
      <c r="AD687" s="72"/>
      <c r="AE687" s="72"/>
      <c r="AF687" s="72"/>
      <c r="AG687" s="72"/>
      <c r="AH687" s="72"/>
      <c r="AI687" s="72"/>
      <c r="AJ687" s="72"/>
      <c r="AK687" s="72"/>
      <c r="AL687" s="72"/>
      <c r="AM687" s="72"/>
      <c r="AN687" s="72"/>
      <c r="AO687" s="72"/>
      <c r="AP687" s="72"/>
      <c r="AQ687" s="72"/>
      <c r="AR687" s="72"/>
      <c r="AS687" s="72"/>
      <c r="AT687" s="72"/>
      <c r="AU687" s="72"/>
      <c r="AV687" s="72"/>
      <c r="AW687" s="72"/>
    </row>
    <row r="688" ht="14.25" customHeight="1">
      <c r="A688" s="65"/>
      <c r="B688" s="65"/>
      <c r="C688" s="66"/>
      <c r="D688" s="67"/>
      <c r="E688" s="68"/>
      <c r="F688" s="68"/>
      <c r="G688" s="68"/>
      <c r="H688" s="68"/>
      <c r="I688" s="68"/>
      <c r="J688" s="68"/>
      <c r="K688" s="68"/>
      <c r="L688" s="68"/>
      <c r="M688" s="68"/>
      <c r="O688" s="68"/>
      <c r="P688" s="68"/>
      <c r="Q688" s="68"/>
      <c r="R688" s="68"/>
      <c r="S688" s="68"/>
      <c r="U688" s="68"/>
      <c r="V688" s="72"/>
      <c r="W688" s="72"/>
      <c r="X688" s="72"/>
      <c r="Y688" s="68"/>
      <c r="Z688" s="68"/>
      <c r="AA688" s="72"/>
      <c r="AB688" s="68"/>
      <c r="AC688" s="68"/>
      <c r="AD688" s="72"/>
      <c r="AE688" s="72"/>
      <c r="AF688" s="72"/>
      <c r="AG688" s="72"/>
      <c r="AH688" s="72"/>
      <c r="AI688" s="72"/>
      <c r="AJ688" s="72"/>
      <c r="AK688" s="72"/>
      <c r="AL688" s="72"/>
      <c r="AM688" s="72"/>
      <c r="AN688" s="72"/>
      <c r="AO688" s="72"/>
      <c r="AP688" s="72"/>
      <c r="AQ688" s="72"/>
      <c r="AR688" s="72"/>
      <c r="AS688" s="72"/>
      <c r="AT688" s="72"/>
      <c r="AU688" s="72"/>
      <c r="AV688" s="72"/>
      <c r="AW688" s="72"/>
    </row>
    <row r="689" ht="14.25" customHeight="1">
      <c r="A689" s="65"/>
      <c r="B689" s="65"/>
      <c r="C689" s="66"/>
      <c r="D689" s="67"/>
      <c r="E689" s="68"/>
      <c r="F689" s="68"/>
      <c r="G689" s="68"/>
      <c r="H689" s="68"/>
      <c r="I689" s="68"/>
      <c r="J689" s="68"/>
      <c r="K689" s="68"/>
      <c r="L689" s="68"/>
      <c r="M689" s="68"/>
      <c r="O689" s="68"/>
      <c r="P689" s="68"/>
      <c r="Q689" s="68"/>
      <c r="R689" s="68"/>
      <c r="S689" s="68"/>
      <c r="U689" s="68"/>
      <c r="V689" s="72"/>
      <c r="W689" s="72"/>
      <c r="X689" s="72"/>
      <c r="Y689" s="68"/>
      <c r="Z689" s="68"/>
      <c r="AA689" s="72"/>
      <c r="AB689" s="68"/>
      <c r="AC689" s="68"/>
      <c r="AD689" s="72"/>
      <c r="AE689" s="72"/>
      <c r="AF689" s="72"/>
      <c r="AG689" s="72"/>
      <c r="AH689" s="72"/>
      <c r="AI689" s="72"/>
      <c r="AJ689" s="72"/>
      <c r="AK689" s="72"/>
      <c r="AL689" s="72"/>
      <c r="AM689" s="72"/>
      <c r="AN689" s="72"/>
      <c r="AO689" s="72"/>
      <c r="AP689" s="72"/>
      <c r="AQ689" s="72"/>
      <c r="AR689" s="72"/>
      <c r="AS689" s="72"/>
      <c r="AT689" s="72"/>
      <c r="AU689" s="72"/>
      <c r="AV689" s="72"/>
      <c r="AW689" s="72"/>
    </row>
    <row r="690" ht="14.25" customHeight="1">
      <c r="A690" s="65"/>
      <c r="B690" s="65"/>
      <c r="C690" s="66"/>
      <c r="D690" s="67"/>
      <c r="E690" s="68"/>
      <c r="F690" s="68"/>
      <c r="G690" s="68"/>
      <c r="H690" s="68"/>
      <c r="I690" s="68"/>
      <c r="J690" s="68"/>
      <c r="K690" s="68"/>
      <c r="L690" s="68"/>
      <c r="M690" s="68"/>
      <c r="O690" s="68"/>
      <c r="P690" s="68"/>
      <c r="Q690" s="68"/>
      <c r="R690" s="68"/>
      <c r="S690" s="68"/>
      <c r="U690" s="68"/>
      <c r="V690" s="72"/>
      <c r="W690" s="72"/>
      <c r="X690" s="72"/>
      <c r="Y690" s="68"/>
      <c r="Z690" s="68"/>
      <c r="AA690" s="72"/>
      <c r="AB690" s="68"/>
      <c r="AC690" s="68"/>
      <c r="AD690" s="72"/>
      <c r="AE690" s="72"/>
      <c r="AF690" s="72"/>
      <c r="AG690" s="72"/>
      <c r="AH690" s="72"/>
      <c r="AI690" s="72"/>
      <c r="AJ690" s="72"/>
      <c r="AK690" s="72"/>
      <c r="AL690" s="72"/>
      <c r="AM690" s="72"/>
      <c r="AN690" s="72"/>
      <c r="AO690" s="72"/>
      <c r="AP690" s="72"/>
      <c r="AQ690" s="72"/>
      <c r="AR690" s="72"/>
      <c r="AS690" s="72"/>
      <c r="AT690" s="72"/>
      <c r="AU690" s="72"/>
      <c r="AV690" s="72"/>
      <c r="AW690" s="72"/>
    </row>
    <row r="691" ht="14.25" customHeight="1">
      <c r="A691" s="65"/>
      <c r="B691" s="65"/>
      <c r="C691" s="66"/>
      <c r="D691" s="67"/>
      <c r="E691" s="68"/>
      <c r="F691" s="68"/>
      <c r="G691" s="68"/>
      <c r="H691" s="68"/>
      <c r="I691" s="68"/>
      <c r="J691" s="68"/>
      <c r="K691" s="68"/>
      <c r="L691" s="68"/>
      <c r="M691" s="68"/>
      <c r="O691" s="68"/>
      <c r="P691" s="68"/>
      <c r="Q691" s="68"/>
      <c r="R691" s="68"/>
      <c r="S691" s="68"/>
      <c r="U691" s="68"/>
      <c r="V691" s="72"/>
      <c r="W691" s="72"/>
      <c r="X691" s="72"/>
      <c r="Y691" s="68"/>
      <c r="Z691" s="68"/>
      <c r="AA691" s="72"/>
      <c r="AB691" s="68"/>
      <c r="AC691" s="68"/>
      <c r="AD691" s="72"/>
      <c r="AE691" s="72"/>
      <c r="AF691" s="72"/>
      <c r="AG691" s="72"/>
      <c r="AH691" s="72"/>
      <c r="AI691" s="72"/>
      <c r="AJ691" s="72"/>
      <c r="AK691" s="72"/>
      <c r="AL691" s="72"/>
      <c r="AM691" s="72"/>
      <c r="AN691" s="72"/>
      <c r="AO691" s="72"/>
      <c r="AP691" s="72"/>
      <c r="AQ691" s="72"/>
      <c r="AR691" s="72"/>
      <c r="AS691" s="72"/>
      <c r="AT691" s="72"/>
      <c r="AU691" s="72"/>
      <c r="AV691" s="72"/>
      <c r="AW691" s="72"/>
    </row>
    <row r="692" ht="14.25" customHeight="1">
      <c r="A692" s="65"/>
      <c r="B692" s="65"/>
      <c r="C692" s="66"/>
      <c r="D692" s="67"/>
      <c r="E692" s="68"/>
      <c r="F692" s="68"/>
      <c r="G692" s="68"/>
      <c r="H692" s="68"/>
      <c r="I692" s="68"/>
      <c r="J692" s="68"/>
      <c r="K692" s="68"/>
      <c r="L692" s="68"/>
      <c r="M692" s="68"/>
      <c r="O692" s="68"/>
      <c r="P692" s="68"/>
      <c r="Q692" s="68"/>
      <c r="R692" s="68"/>
      <c r="S692" s="68"/>
      <c r="U692" s="68"/>
      <c r="V692" s="72"/>
      <c r="W692" s="72"/>
      <c r="X692" s="72"/>
      <c r="Y692" s="68"/>
      <c r="Z692" s="68"/>
      <c r="AA692" s="72"/>
      <c r="AB692" s="68"/>
      <c r="AC692" s="68"/>
      <c r="AD692" s="72"/>
      <c r="AE692" s="72"/>
      <c r="AF692" s="72"/>
      <c r="AG692" s="72"/>
      <c r="AH692" s="72"/>
      <c r="AI692" s="72"/>
      <c r="AJ692" s="72"/>
      <c r="AK692" s="72"/>
      <c r="AL692" s="72"/>
      <c r="AM692" s="72"/>
      <c r="AN692" s="72"/>
      <c r="AO692" s="72"/>
      <c r="AP692" s="72"/>
      <c r="AQ692" s="72"/>
      <c r="AR692" s="72"/>
      <c r="AS692" s="72"/>
      <c r="AT692" s="72"/>
      <c r="AU692" s="72"/>
      <c r="AV692" s="72"/>
      <c r="AW692" s="72"/>
    </row>
    <row r="693" ht="14.25" customHeight="1">
      <c r="A693" s="65"/>
      <c r="B693" s="65"/>
      <c r="C693" s="66"/>
      <c r="D693" s="67"/>
      <c r="E693" s="68"/>
      <c r="F693" s="68"/>
      <c r="G693" s="68"/>
      <c r="H693" s="68"/>
      <c r="I693" s="68"/>
      <c r="J693" s="68"/>
      <c r="K693" s="68"/>
      <c r="L693" s="68"/>
      <c r="M693" s="68"/>
      <c r="O693" s="68"/>
      <c r="P693" s="68"/>
      <c r="Q693" s="68"/>
      <c r="R693" s="68"/>
      <c r="S693" s="68"/>
      <c r="U693" s="68"/>
      <c r="V693" s="72"/>
      <c r="W693" s="72"/>
      <c r="X693" s="72"/>
      <c r="Y693" s="68"/>
      <c r="Z693" s="68"/>
      <c r="AA693" s="72"/>
      <c r="AB693" s="68"/>
      <c r="AC693" s="68"/>
      <c r="AD693" s="72"/>
      <c r="AE693" s="72"/>
      <c r="AF693" s="72"/>
      <c r="AG693" s="72"/>
      <c r="AH693" s="72"/>
      <c r="AI693" s="72"/>
      <c r="AJ693" s="72"/>
      <c r="AK693" s="72"/>
      <c r="AL693" s="72"/>
      <c r="AM693" s="72"/>
      <c r="AN693" s="72"/>
      <c r="AO693" s="72"/>
      <c r="AP693" s="72"/>
      <c r="AQ693" s="72"/>
      <c r="AR693" s="72"/>
      <c r="AS693" s="72"/>
      <c r="AT693" s="72"/>
      <c r="AU693" s="72"/>
      <c r="AV693" s="72"/>
      <c r="AW693" s="72"/>
    </row>
    <row r="694" ht="14.25" customHeight="1">
      <c r="A694" s="65"/>
      <c r="B694" s="65"/>
      <c r="C694" s="66"/>
      <c r="D694" s="67"/>
      <c r="E694" s="68"/>
      <c r="F694" s="68"/>
      <c r="G694" s="68"/>
      <c r="H694" s="68"/>
      <c r="I694" s="68"/>
      <c r="J694" s="68"/>
      <c r="K694" s="68"/>
      <c r="L694" s="68"/>
      <c r="M694" s="68"/>
      <c r="O694" s="68"/>
      <c r="P694" s="68"/>
      <c r="Q694" s="68"/>
      <c r="R694" s="68"/>
      <c r="S694" s="68"/>
      <c r="U694" s="68"/>
      <c r="V694" s="72"/>
      <c r="W694" s="72"/>
      <c r="X694" s="72"/>
      <c r="Y694" s="68"/>
      <c r="Z694" s="68"/>
      <c r="AA694" s="72"/>
      <c r="AB694" s="68"/>
      <c r="AC694" s="68"/>
      <c r="AD694" s="72"/>
      <c r="AE694" s="72"/>
      <c r="AF694" s="72"/>
      <c r="AG694" s="72"/>
      <c r="AH694" s="72"/>
      <c r="AI694" s="72"/>
      <c r="AJ694" s="72"/>
      <c r="AK694" s="72"/>
      <c r="AL694" s="72"/>
      <c r="AM694" s="72"/>
      <c r="AN694" s="72"/>
      <c r="AO694" s="72"/>
      <c r="AP694" s="72"/>
      <c r="AQ694" s="72"/>
      <c r="AR694" s="72"/>
      <c r="AS694" s="72"/>
      <c r="AT694" s="72"/>
      <c r="AU694" s="72"/>
      <c r="AV694" s="72"/>
      <c r="AW694" s="72"/>
    </row>
    <row r="695" ht="14.25" customHeight="1">
      <c r="A695" s="65"/>
      <c r="B695" s="65"/>
      <c r="C695" s="66"/>
      <c r="D695" s="67"/>
      <c r="E695" s="68"/>
      <c r="F695" s="68"/>
      <c r="G695" s="68"/>
      <c r="H695" s="68"/>
      <c r="I695" s="68"/>
      <c r="J695" s="68"/>
      <c r="K695" s="68"/>
      <c r="L695" s="68"/>
      <c r="M695" s="68"/>
      <c r="O695" s="68"/>
      <c r="P695" s="68"/>
      <c r="Q695" s="68"/>
      <c r="R695" s="68"/>
      <c r="S695" s="68"/>
      <c r="U695" s="68"/>
      <c r="V695" s="72"/>
      <c r="W695" s="72"/>
      <c r="X695" s="72"/>
      <c r="Y695" s="68"/>
      <c r="Z695" s="68"/>
      <c r="AA695" s="72"/>
      <c r="AB695" s="68"/>
      <c r="AC695" s="68"/>
      <c r="AD695" s="72"/>
      <c r="AE695" s="72"/>
      <c r="AF695" s="72"/>
      <c r="AG695" s="72"/>
      <c r="AH695" s="72"/>
      <c r="AI695" s="72"/>
      <c r="AJ695" s="72"/>
      <c r="AK695" s="72"/>
      <c r="AL695" s="72"/>
      <c r="AM695" s="72"/>
      <c r="AN695" s="72"/>
      <c r="AO695" s="72"/>
      <c r="AP695" s="72"/>
      <c r="AQ695" s="72"/>
      <c r="AR695" s="72"/>
      <c r="AS695" s="72"/>
      <c r="AT695" s="72"/>
      <c r="AU695" s="72"/>
      <c r="AV695" s="72"/>
      <c r="AW695" s="72"/>
    </row>
    <row r="696" ht="14.25" customHeight="1">
      <c r="A696" s="65"/>
      <c r="B696" s="65"/>
      <c r="C696" s="66"/>
      <c r="D696" s="67"/>
      <c r="E696" s="68"/>
      <c r="F696" s="68"/>
      <c r="G696" s="68"/>
      <c r="H696" s="68"/>
      <c r="I696" s="68"/>
      <c r="J696" s="68"/>
      <c r="K696" s="68"/>
      <c r="L696" s="68"/>
      <c r="M696" s="68"/>
      <c r="O696" s="68"/>
      <c r="P696" s="68"/>
      <c r="Q696" s="68"/>
      <c r="R696" s="68"/>
      <c r="S696" s="68"/>
      <c r="U696" s="68"/>
      <c r="V696" s="72"/>
      <c r="W696" s="72"/>
      <c r="X696" s="72"/>
      <c r="Y696" s="68"/>
      <c r="Z696" s="68"/>
      <c r="AA696" s="72"/>
      <c r="AB696" s="68"/>
      <c r="AC696" s="68"/>
      <c r="AD696" s="72"/>
      <c r="AE696" s="72"/>
      <c r="AF696" s="72"/>
      <c r="AG696" s="72"/>
      <c r="AH696" s="72"/>
      <c r="AI696" s="72"/>
      <c r="AJ696" s="72"/>
      <c r="AK696" s="72"/>
      <c r="AL696" s="72"/>
      <c r="AM696" s="72"/>
      <c r="AN696" s="72"/>
      <c r="AO696" s="72"/>
      <c r="AP696" s="72"/>
      <c r="AQ696" s="72"/>
      <c r="AR696" s="72"/>
      <c r="AS696" s="72"/>
      <c r="AT696" s="72"/>
      <c r="AU696" s="72"/>
      <c r="AV696" s="72"/>
      <c r="AW696" s="72"/>
    </row>
    <row r="697" ht="14.25" customHeight="1">
      <c r="A697" s="65"/>
      <c r="B697" s="65"/>
      <c r="C697" s="66"/>
      <c r="D697" s="67"/>
      <c r="E697" s="68"/>
      <c r="F697" s="68"/>
      <c r="G697" s="68"/>
      <c r="H697" s="68"/>
      <c r="I697" s="68"/>
      <c r="J697" s="68"/>
      <c r="K697" s="68"/>
      <c r="L697" s="68"/>
      <c r="M697" s="68"/>
      <c r="O697" s="68"/>
      <c r="P697" s="68"/>
      <c r="Q697" s="68"/>
      <c r="R697" s="68"/>
      <c r="S697" s="68"/>
      <c r="U697" s="68"/>
      <c r="V697" s="72"/>
      <c r="W697" s="72"/>
      <c r="X697" s="72"/>
      <c r="Y697" s="68"/>
      <c r="Z697" s="68"/>
      <c r="AA697" s="72"/>
      <c r="AB697" s="68"/>
      <c r="AC697" s="68"/>
      <c r="AD697" s="72"/>
      <c r="AE697" s="72"/>
      <c r="AF697" s="72"/>
      <c r="AG697" s="72"/>
      <c r="AH697" s="72"/>
      <c r="AI697" s="72"/>
      <c r="AJ697" s="72"/>
      <c r="AK697" s="72"/>
      <c r="AL697" s="72"/>
      <c r="AM697" s="72"/>
      <c r="AN697" s="72"/>
      <c r="AO697" s="72"/>
      <c r="AP697" s="72"/>
      <c r="AQ697" s="72"/>
      <c r="AR697" s="72"/>
      <c r="AS697" s="72"/>
      <c r="AT697" s="72"/>
      <c r="AU697" s="72"/>
      <c r="AV697" s="72"/>
      <c r="AW697" s="72"/>
    </row>
    <row r="698" ht="14.25" customHeight="1">
      <c r="A698" s="65"/>
      <c r="B698" s="65"/>
      <c r="C698" s="66"/>
      <c r="D698" s="67"/>
      <c r="E698" s="68"/>
      <c r="F698" s="68"/>
      <c r="G698" s="68"/>
      <c r="H698" s="68"/>
      <c r="I698" s="68"/>
      <c r="J698" s="68"/>
      <c r="K698" s="68"/>
      <c r="L698" s="68"/>
      <c r="M698" s="68"/>
      <c r="O698" s="68"/>
      <c r="P698" s="68"/>
      <c r="Q698" s="68"/>
      <c r="R698" s="68"/>
      <c r="S698" s="68"/>
      <c r="U698" s="68"/>
      <c r="V698" s="72"/>
      <c r="W698" s="72"/>
      <c r="X698" s="72"/>
      <c r="Y698" s="68"/>
      <c r="Z698" s="68"/>
      <c r="AA698" s="72"/>
      <c r="AB698" s="68"/>
      <c r="AC698" s="68"/>
      <c r="AD698" s="72"/>
      <c r="AE698" s="72"/>
      <c r="AF698" s="72"/>
      <c r="AG698" s="72"/>
      <c r="AH698" s="72"/>
      <c r="AI698" s="72"/>
      <c r="AJ698" s="72"/>
      <c r="AK698" s="72"/>
      <c r="AL698" s="72"/>
      <c r="AM698" s="72"/>
      <c r="AN698" s="72"/>
      <c r="AO698" s="72"/>
      <c r="AP698" s="72"/>
      <c r="AQ698" s="72"/>
      <c r="AR698" s="72"/>
      <c r="AS698" s="72"/>
      <c r="AT698" s="72"/>
      <c r="AU698" s="72"/>
      <c r="AV698" s="72"/>
      <c r="AW698" s="72"/>
    </row>
    <row r="699" ht="14.25" customHeight="1">
      <c r="A699" s="65"/>
      <c r="B699" s="65"/>
      <c r="C699" s="66"/>
      <c r="D699" s="67"/>
      <c r="E699" s="68"/>
      <c r="F699" s="68"/>
      <c r="G699" s="68"/>
      <c r="H699" s="68"/>
      <c r="I699" s="68"/>
      <c r="J699" s="68"/>
      <c r="K699" s="68"/>
      <c r="L699" s="68"/>
      <c r="M699" s="68"/>
      <c r="O699" s="68"/>
      <c r="P699" s="68"/>
      <c r="Q699" s="68"/>
      <c r="R699" s="68"/>
      <c r="S699" s="68"/>
      <c r="U699" s="68"/>
      <c r="V699" s="72"/>
      <c r="W699" s="72"/>
      <c r="X699" s="72"/>
      <c r="Y699" s="68"/>
      <c r="Z699" s="68"/>
      <c r="AA699" s="72"/>
      <c r="AB699" s="68"/>
      <c r="AC699" s="68"/>
      <c r="AD699" s="72"/>
      <c r="AE699" s="72"/>
      <c r="AF699" s="72"/>
      <c r="AG699" s="72"/>
      <c r="AH699" s="72"/>
      <c r="AI699" s="72"/>
      <c r="AJ699" s="72"/>
      <c r="AK699" s="72"/>
      <c r="AL699" s="72"/>
      <c r="AM699" s="72"/>
      <c r="AN699" s="72"/>
      <c r="AO699" s="72"/>
      <c r="AP699" s="72"/>
      <c r="AQ699" s="72"/>
      <c r="AR699" s="72"/>
      <c r="AS699" s="72"/>
      <c r="AT699" s="72"/>
      <c r="AU699" s="72"/>
      <c r="AV699" s="72"/>
      <c r="AW699" s="72"/>
    </row>
    <row r="700" ht="14.25" customHeight="1">
      <c r="A700" s="65"/>
      <c r="B700" s="65"/>
      <c r="C700" s="66"/>
      <c r="D700" s="67"/>
      <c r="E700" s="68"/>
      <c r="F700" s="68"/>
      <c r="G700" s="68"/>
      <c r="H700" s="68"/>
      <c r="I700" s="68"/>
      <c r="J700" s="68"/>
      <c r="K700" s="68"/>
      <c r="L700" s="68"/>
      <c r="M700" s="68"/>
      <c r="O700" s="68"/>
      <c r="P700" s="68"/>
      <c r="Q700" s="68"/>
      <c r="R700" s="68"/>
      <c r="S700" s="68"/>
      <c r="U700" s="68"/>
      <c r="V700" s="72"/>
      <c r="W700" s="72"/>
      <c r="X700" s="72"/>
      <c r="Y700" s="68"/>
      <c r="Z700" s="68"/>
      <c r="AA700" s="72"/>
      <c r="AB700" s="68"/>
      <c r="AC700" s="68"/>
      <c r="AD700" s="72"/>
      <c r="AE700" s="72"/>
      <c r="AF700" s="72"/>
      <c r="AG700" s="72"/>
      <c r="AH700" s="72"/>
      <c r="AI700" s="72"/>
      <c r="AJ700" s="72"/>
      <c r="AK700" s="72"/>
      <c r="AL700" s="72"/>
      <c r="AM700" s="72"/>
      <c r="AN700" s="72"/>
      <c r="AO700" s="72"/>
      <c r="AP700" s="72"/>
      <c r="AQ700" s="72"/>
      <c r="AR700" s="72"/>
      <c r="AS700" s="72"/>
      <c r="AT700" s="72"/>
      <c r="AU700" s="72"/>
      <c r="AV700" s="72"/>
      <c r="AW700" s="72"/>
    </row>
    <row r="701" ht="14.25" customHeight="1">
      <c r="A701" s="65"/>
      <c r="B701" s="65"/>
      <c r="C701" s="66"/>
      <c r="D701" s="67"/>
      <c r="E701" s="68"/>
      <c r="F701" s="68"/>
      <c r="G701" s="68"/>
      <c r="H701" s="68"/>
      <c r="I701" s="68"/>
      <c r="J701" s="68"/>
      <c r="K701" s="68"/>
      <c r="L701" s="68"/>
      <c r="M701" s="68"/>
      <c r="O701" s="68"/>
      <c r="P701" s="68"/>
      <c r="Q701" s="68"/>
      <c r="R701" s="68"/>
      <c r="S701" s="68"/>
      <c r="U701" s="68"/>
      <c r="V701" s="72"/>
      <c r="W701" s="72"/>
      <c r="X701" s="72"/>
      <c r="Y701" s="68"/>
      <c r="Z701" s="68"/>
      <c r="AA701" s="72"/>
      <c r="AB701" s="68"/>
      <c r="AC701" s="68"/>
      <c r="AD701" s="72"/>
      <c r="AE701" s="72"/>
      <c r="AF701" s="72"/>
      <c r="AG701" s="72"/>
      <c r="AH701" s="72"/>
      <c r="AI701" s="72"/>
      <c r="AJ701" s="72"/>
      <c r="AK701" s="72"/>
      <c r="AL701" s="72"/>
      <c r="AM701" s="72"/>
      <c r="AN701" s="72"/>
      <c r="AO701" s="72"/>
      <c r="AP701" s="72"/>
      <c r="AQ701" s="72"/>
      <c r="AR701" s="72"/>
      <c r="AS701" s="72"/>
      <c r="AT701" s="72"/>
      <c r="AU701" s="72"/>
      <c r="AV701" s="72"/>
      <c r="AW701" s="72"/>
    </row>
    <row r="702" ht="14.25" customHeight="1">
      <c r="A702" s="65"/>
      <c r="B702" s="65"/>
      <c r="C702" s="66"/>
      <c r="D702" s="67"/>
      <c r="E702" s="68"/>
      <c r="F702" s="68"/>
      <c r="G702" s="68"/>
      <c r="H702" s="68"/>
      <c r="I702" s="68"/>
      <c r="J702" s="68"/>
      <c r="K702" s="68"/>
      <c r="L702" s="68"/>
      <c r="M702" s="68"/>
      <c r="O702" s="68"/>
      <c r="P702" s="68"/>
      <c r="Q702" s="68"/>
      <c r="R702" s="68"/>
      <c r="S702" s="68"/>
      <c r="U702" s="68"/>
      <c r="V702" s="72"/>
      <c r="W702" s="72"/>
      <c r="X702" s="72"/>
      <c r="Y702" s="68"/>
      <c r="Z702" s="68"/>
      <c r="AA702" s="72"/>
      <c r="AB702" s="68"/>
      <c r="AC702" s="68"/>
      <c r="AD702" s="72"/>
      <c r="AE702" s="72"/>
      <c r="AF702" s="72"/>
      <c r="AG702" s="72"/>
      <c r="AH702" s="72"/>
      <c r="AI702" s="72"/>
      <c r="AJ702" s="72"/>
      <c r="AK702" s="72"/>
      <c r="AL702" s="72"/>
      <c r="AM702" s="72"/>
      <c r="AN702" s="72"/>
      <c r="AO702" s="72"/>
      <c r="AP702" s="72"/>
      <c r="AQ702" s="72"/>
      <c r="AR702" s="72"/>
      <c r="AS702" s="72"/>
      <c r="AT702" s="72"/>
      <c r="AU702" s="72"/>
      <c r="AV702" s="72"/>
      <c r="AW702" s="72"/>
    </row>
    <row r="703" ht="14.25" customHeight="1">
      <c r="A703" s="65"/>
      <c r="B703" s="65"/>
      <c r="C703" s="66"/>
      <c r="D703" s="67"/>
      <c r="E703" s="68"/>
      <c r="F703" s="68"/>
      <c r="G703" s="68"/>
      <c r="H703" s="68"/>
      <c r="I703" s="68"/>
      <c r="J703" s="68"/>
      <c r="K703" s="68"/>
      <c r="L703" s="68"/>
      <c r="M703" s="68"/>
      <c r="O703" s="68"/>
      <c r="P703" s="68"/>
      <c r="Q703" s="68"/>
      <c r="R703" s="68"/>
      <c r="S703" s="68"/>
      <c r="U703" s="68"/>
      <c r="V703" s="72"/>
      <c r="W703" s="72"/>
      <c r="X703" s="72"/>
      <c r="Y703" s="68"/>
      <c r="Z703" s="68"/>
      <c r="AA703" s="72"/>
      <c r="AB703" s="68"/>
      <c r="AC703" s="68"/>
      <c r="AD703" s="72"/>
      <c r="AE703" s="72"/>
      <c r="AF703" s="72"/>
      <c r="AG703" s="72"/>
      <c r="AH703" s="72"/>
      <c r="AI703" s="72"/>
      <c r="AJ703" s="72"/>
      <c r="AK703" s="72"/>
      <c r="AL703" s="72"/>
      <c r="AM703" s="72"/>
      <c r="AN703" s="72"/>
      <c r="AO703" s="72"/>
      <c r="AP703" s="72"/>
      <c r="AQ703" s="72"/>
      <c r="AR703" s="72"/>
      <c r="AS703" s="72"/>
      <c r="AT703" s="72"/>
      <c r="AU703" s="72"/>
      <c r="AV703" s="72"/>
      <c r="AW703" s="72"/>
    </row>
    <row r="704" ht="14.25" customHeight="1">
      <c r="A704" s="65"/>
      <c r="B704" s="65"/>
      <c r="C704" s="66"/>
      <c r="D704" s="67"/>
      <c r="E704" s="68"/>
      <c r="F704" s="68"/>
      <c r="G704" s="68"/>
      <c r="H704" s="68"/>
      <c r="I704" s="68"/>
      <c r="J704" s="68"/>
      <c r="K704" s="68"/>
      <c r="L704" s="68"/>
      <c r="M704" s="68"/>
      <c r="O704" s="68"/>
      <c r="P704" s="68"/>
      <c r="Q704" s="68"/>
      <c r="R704" s="68"/>
      <c r="S704" s="68"/>
      <c r="U704" s="68"/>
      <c r="V704" s="72"/>
      <c r="W704" s="72"/>
      <c r="X704" s="72"/>
      <c r="Y704" s="68"/>
      <c r="Z704" s="68"/>
      <c r="AA704" s="72"/>
      <c r="AB704" s="68"/>
      <c r="AC704" s="68"/>
      <c r="AD704" s="72"/>
      <c r="AE704" s="72"/>
      <c r="AF704" s="72"/>
      <c r="AG704" s="72"/>
      <c r="AH704" s="72"/>
      <c r="AI704" s="72"/>
      <c r="AJ704" s="72"/>
      <c r="AK704" s="72"/>
      <c r="AL704" s="72"/>
      <c r="AM704" s="72"/>
      <c r="AN704" s="72"/>
      <c r="AO704" s="72"/>
      <c r="AP704" s="72"/>
      <c r="AQ704" s="72"/>
      <c r="AR704" s="72"/>
      <c r="AS704" s="72"/>
      <c r="AT704" s="72"/>
      <c r="AU704" s="72"/>
      <c r="AV704" s="72"/>
      <c r="AW704" s="72"/>
    </row>
    <row r="705" ht="14.25" customHeight="1">
      <c r="A705" s="65"/>
      <c r="B705" s="65"/>
      <c r="C705" s="66"/>
      <c r="D705" s="67"/>
      <c r="E705" s="68"/>
      <c r="F705" s="68"/>
      <c r="G705" s="68"/>
      <c r="H705" s="68"/>
      <c r="I705" s="68"/>
      <c r="J705" s="68"/>
      <c r="K705" s="68"/>
      <c r="L705" s="68"/>
      <c r="M705" s="68"/>
      <c r="O705" s="68"/>
      <c r="P705" s="68"/>
      <c r="Q705" s="68"/>
      <c r="R705" s="68"/>
      <c r="S705" s="68"/>
      <c r="U705" s="68"/>
      <c r="V705" s="72"/>
      <c r="W705" s="72"/>
      <c r="X705" s="72"/>
      <c r="Y705" s="68"/>
      <c r="Z705" s="68"/>
      <c r="AA705" s="72"/>
      <c r="AB705" s="68"/>
      <c r="AC705" s="68"/>
      <c r="AD705" s="72"/>
      <c r="AE705" s="72"/>
      <c r="AF705" s="72"/>
      <c r="AG705" s="72"/>
      <c r="AH705" s="72"/>
      <c r="AI705" s="72"/>
      <c r="AJ705" s="72"/>
      <c r="AK705" s="72"/>
      <c r="AL705" s="72"/>
      <c r="AM705" s="72"/>
      <c r="AN705" s="72"/>
      <c r="AO705" s="72"/>
      <c r="AP705" s="72"/>
      <c r="AQ705" s="72"/>
      <c r="AR705" s="72"/>
      <c r="AS705" s="72"/>
      <c r="AT705" s="72"/>
      <c r="AU705" s="72"/>
      <c r="AV705" s="72"/>
      <c r="AW705" s="72"/>
    </row>
    <row r="706" ht="14.25" customHeight="1">
      <c r="A706" s="65"/>
      <c r="B706" s="65"/>
      <c r="C706" s="66"/>
      <c r="D706" s="67"/>
      <c r="E706" s="68"/>
      <c r="F706" s="68"/>
      <c r="G706" s="68"/>
      <c r="H706" s="68"/>
      <c r="I706" s="68"/>
      <c r="J706" s="68"/>
      <c r="K706" s="68"/>
      <c r="L706" s="68"/>
      <c r="M706" s="68"/>
      <c r="O706" s="68"/>
      <c r="P706" s="68"/>
      <c r="Q706" s="68"/>
      <c r="R706" s="68"/>
      <c r="S706" s="68"/>
      <c r="U706" s="68"/>
      <c r="V706" s="72"/>
      <c r="W706" s="72"/>
      <c r="X706" s="72"/>
      <c r="Y706" s="68"/>
      <c r="Z706" s="68"/>
      <c r="AA706" s="72"/>
      <c r="AB706" s="68"/>
      <c r="AC706" s="68"/>
      <c r="AD706" s="72"/>
      <c r="AE706" s="72"/>
      <c r="AF706" s="72"/>
      <c r="AG706" s="72"/>
      <c r="AH706" s="72"/>
      <c r="AI706" s="72"/>
      <c r="AJ706" s="72"/>
      <c r="AK706" s="72"/>
      <c r="AL706" s="72"/>
      <c r="AM706" s="72"/>
      <c r="AN706" s="72"/>
      <c r="AO706" s="72"/>
      <c r="AP706" s="72"/>
      <c r="AQ706" s="72"/>
      <c r="AR706" s="72"/>
      <c r="AS706" s="72"/>
      <c r="AT706" s="72"/>
      <c r="AU706" s="72"/>
      <c r="AV706" s="72"/>
      <c r="AW706" s="72"/>
    </row>
    <row r="707" ht="14.25" customHeight="1">
      <c r="A707" s="65"/>
      <c r="B707" s="65"/>
      <c r="C707" s="66"/>
      <c r="D707" s="67"/>
      <c r="E707" s="68"/>
      <c r="F707" s="68"/>
      <c r="G707" s="68"/>
      <c r="H707" s="68"/>
      <c r="I707" s="68"/>
      <c r="J707" s="68"/>
      <c r="K707" s="68"/>
      <c r="L707" s="68"/>
      <c r="M707" s="68"/>
      <c r="O707" s="68"/>
      <c r="P707" s="68"/>
      <c r="Q707" s="68"/>
      <c r="R707" s="68"/>
      <c r="S707" s="68"/>
      <c r="U707" s="68"/>
      <c r="V707" s="72"/>
      <c r="W707" s="72"/>
      <c r="X707" s="72"/>
      <c r="Y707" s="68"/>
      <c r="Z707" s="68"/>
      <c r="AA707" s="72"/>
      <c r="AB707" s="68"/>
      <c r="AC707" s="68"/>
      <c r="AD707" s="72"/>
      <c r="AE707" s="72"/>
      <c r="AF707" s="72"/>
      <c r="AG707" s="72"/>
      <c r="AH707" s="72"/>
      <c r="AI707" s="72"/>
      <c r="AJ707" s="72"/>
      <c r="AK707" s="72"/>
      <c r="AL707" s="72"/>
      <c r="AM707" s="72"/>
      <c r="AN707" s="72"/>
      <c r="AO707" s="72"/>
      <c r="AP707" s="72"/>
      <c r="AQ707" s="72"/>
      <c r="AR707" s="72"/>
      <c r="AS707" s="72"/>
      <c r="AT707" s="72"/>
      <c r="AU707" s="72"/>
      <c r="AV707" s="72"/>
      <c r="AW707" s="72"/>
    </row>
    <row r="708" ht="14.25" customHeight="1">
      <c r="A708" s="65"/>
      <c r="B708" s="65"/>
      <c r="C708" s="66"/>
      <c r="D708" s="67"/>
      <c r="E708" s="68"/>
      <c r="F708" s="68"/>
      <c r="G708" s="68"/>
      <c r="H708" s="68"/>
      <c r="I708" s="68"/>
      <c r="J708" s="68"/>
      <c r="K708" s="68"/>
      <c r="L708" s="68"/>
      <c r="M708" s="68"/>
      <c r="O708" s="68"/>
      <c r="P708" s="68"/>
      <c r="Q708" s="68"/>
      <c r="R708" s="68"/>
      <c r="S708" s="68"/>
      <c r="U708" s="68"/>
      <c r="V708" s="72"/>
      <c r="W708" s="72"/>
      <c r="X708" s="72"/>
      <c r="Y708" s="68"/>
      <c r="Z708" s="68"/>
      <c r="AA708" s="72"/>
      <c r="AB708" s="68"/>
      <c r="AC708" s="68"/>
      <c r="AD708" s="72"/>
      <c r="AE708" s="72"/>
      <c r="AF708" s="72"/>
      <c r="AG708" s="72"/>
      <c r="AH708" s="72"/>
      <c r="AI708" s="72"/>
      <c r="AJ708" s="72"/>
      <c r="AK708" s="72"/>
      <c r="AL708" s="72"/>
      <c r="AM708" s="72"/>
      <c r="AN708" s="72"/>
      <c r="AO708" s="72"/>
      <c r="AP708" s="72"/>
      <c r="AQ708" s="72"/>
      <c r="AR708" s="72"/>
      <c r="AS708" s="72"/>
      <c r="AT708" s="72"/>
      <c r="AU708" s="72"/>
      <c r="AV708" s="72"/>
      <c r="AW708" s="72"/>
    </row>
    <row r="709" ht="14.25" customHeight="1">
      <c r="A709" s="65"/>
      <c r="B709" s="65"/>
      <c r="C709" s="66"/>
      <c r="D709" s="67"/>
      <c r="E709" s="68"/>
      <c r="F709" s="68"/>
      <c r="G709" s="68"/>
      <c r="H709" s="68"/>
      <c r="I709" s="68"/>
      <c r="J709" s="68"/>
      <c r="K709" s="68"/>
      <c r="L709" s="68"/>
      <c r="M709" s="68"/>
      <c r="O709" s="68"/>
      <c r="P709" s="68"/>
      <c r="Q709" s="68"/>
      <c r="R709" s="68"/>
      <c r="S709" s="68"/>
      <c r="U709" s="68"/>
      <c r="V709" s="72"/>
      <c r="W709" s="72"/>
      <c r="X709" s="72"/>
      <c r="Y709" s="68"/>
      <c r="Z709" s="68"/>
      <c r="AA709" s="72"/>
      <c r="AB709" s="68"/>
      <c r="AC709" s="68"/>
      <c r="AD709" s="72"/>
      <c r="AE709" s="72"/>
      <c r="AF709" s="72"/>
      <c r="AG709" s="72"/>
      <c r="AH709" s="72"/>
      <c r="AI709" s="72"/>
      <c r="AJ709" s="72"/>
      <c r="AK709" s="72"/>
      <c r="AL709" s="72"/>
      <c r="AM709" s="72"/>
      <c r="AN709" s="72"/>
      <c r="AO709" s="72"/>
      <c r="AP709" s="72"/>
      <c r="AQ709" s="72"/>
      <c r="AR709" s="72"/>
      <c r="AS709" s="72"/>
      <c r="AT709" s="72"/>
      <c r="AU709" s="72"/>
      <c r="AV709" s="72"/>
      <c r="AW709" s="72"/>
    </row>
    <row r="710" ht="14.25" customHeight="1">
      <c r="A710" s="65"/>
      <c r="B710" s="65"/>
      <c r="C710" s="66"/>
      <c r="D710" s="67"/>
      <c r="E710" s="68"/>
      <c r="F710" s="68"/>
      <c r="G710" s="68"/>
      <c r="H710" s="68"/>
      <c r="I710" s="68"/>
      <c r="J710" s="68"/>
      <c r="K710" s="68"/>
      <c r="L710" s="68"/>
      <c r="M710" s="68"/>
      <c r="O710" s="68"/>
      <c r="P710" s="68"/>
      <c r="Q710" s="68"/>
      <c r="R710" s="68"/>
      <c r="S710" s="68"/>
      <c r="U710" s="68"/>
      <c r="V710" s="72"/>
      <c r="W710" s="72"/>
      <c r="X710" s="72"/>
      <c r="Y710" s="68"/>
      <c r="Z710" s="68"/>
      <c r="AA710" s="72"/>
      <c r="AB710" s="68"/>
      <c r="AC710" s="68"/>
      <c r="AD710" s="72"/>
      <c r="AE710" s="72"/>
      <c r="AF710" s="72"/>
      <c r="AG710" s="72"/>
      <c r="AH710" s="72"/>
      <c r="AI710" s="72"/>
      <c r="AJ710" s="72"/>
      <c r="AK710" s="72"/>
      <c r="AL710" s="72"/>
      <c r="AM710" s="72"/>
      <c r="AN710" s="72"/>
      <c r="AO710" s="72"/>
      <c r="AP710" s="72"/>
      <c r="AQ710" s="72"/>
      <c r="AR710" s="72"/>
      <c r="AS710" s="72"/>
      <c r="AT710" s="72"/>
      <c r="AU710" s="72"/>
      <c r="AV710" s="72"/>
      <c r="AW710" s="72"/>
    </row>
    <row r="711" ht="14.25" customHeight="1">
      <c r="A711" s="65"/>
      <c r="B711" s="65"/>
      <c r="C711" s="66"/>
      <c r="D711" s="67"/>
      <c r="E711" s="68"/>
      <c r="F711" s="68"/>
      <c r="G711" s="68"/>
      <c r="H711" s="68"/>
      <c r="I711" s="68"/>
      <c r="J711" s="68"/>
      <c r="K711" s="68"/>
      <c r="L711" s="68"/>
      <c r="M711" s="68"/>
      <c r="O711" s="68"/>
      <c r="P711" s="68"/>
      <c r="Q711" s="68"/>
      <c r="R711" s="68"/>
      <c r="S711" s="68"/>
      <c r="U711" s="68"/>
      <c r="V711" s="72"/>
      <c r="W711" s="72"/>
      <c r="X711" s="72"/>
      <c r="Y711" s="68"/>
      <c r="Z711" s="68"/>
      <c r="AA711" s="72"/>
      <c r="AB711" s="68"/>
      <c r="AC711" s="68"/>
      <c r="AD711" s="72"/>
      <c r="AE711" s="72"/>
      <c r="AF711" s="72"/>
      <c r="AG711" s="72"/>
      <c r="AH711" s="72"/>
      <c r="AI711" s="72"/>
      <c r="AJ711" s="72"/>
      <c r="AK711" s="72"/>
      <c r="AL711" s="72"/>
      <c r="AM711" s="72"/>
      <c r="AN711" s="72"/>
      <c r="AO711" s="72"/>
      <c r="AP711" s="72"/>
      <c r="AQ711" s="72"/>
      <c r="AR711" s="72"/>
      <c r="AS711" s="72"/>
      <c r="AT711" s="72"/>
      <c r="AU711" s="72"/>
      <c r="AV711" s="72"/>
      <c r="AW711" s="72"/>
    </row>
    <row r="712" ht="14.25" customHeight="1">
      <c r="A712" s="65"/>
      <c r="B712" s="65"/>
      <c r="C712" s="66"/>
      <c r="D712" s="67"/>
      <c r="E712" s="68"/>
      <c r="F712" s="68"/>
      <c r="G712" s="68"/>
      <c r="H712" s="68"/>
      <c r="I712" s="68"/>
      <c r="J712" s="68"/>
      <c r="K712" s="68"/>
      <c r="L712" s="68"/>
      <c r="M712" s="68"/>
      <c r="O712" s="68"/>
      <c r="P712" s="68"/>
      <c r="Q712" s="68"/>
      <c r="R712" s="68"/>
      <c r="S712" s="68"/>
      <c r="U712" s="68"/>
      <c r="V712" s="72"/>
      <c r="W712" s="72"/>
      <c r="X712" s="72"/>
      <c r="Y712" s="68"/>
      <c r="Z712" s="68"/>
      <c r="AA712" s="72"/>
      <c r="AB712" s="68"/>
      <c r="AC712" s="68"/>
      <c r="AD712" s="72"/>
      <c r="AE712" s="72"/>
      <c r="AF712" s="72"/>
      <c r="AG712" s="72"/>
      <c r="AH712" s="72"/>
      <c r="AI712" s="72"/>
      <c r="AJ712" s="72"/>
      <c r="AK712" s="72"/>
      <c r="AL712" s="72"/>
      <c r="AM712" s="72"/>
      <c r="AN712" s="72"/>
      <c r="AO712" s="72"/>
      <c r="AP712" s="72"/>
      <c r="AQ712" s="72"/>
      <c r="AR712" s="72"/>
      <c r="AS712" s="72"/>
      <c r="AT712" s="72"/>
      <c r="AU712" s="72"/>
      <c r="AV712" s="72"/>
      <c r="AW712" s="72"/>
    </row>
    <row r="713" ht="14.25" customHeight="1">
      <c r="A713" s="65"/>
      <c r="B713" s="65"/>
      <c r="C713" s="66"/>
      <c r="D713" s="67"/>
      <c r="E713" s="68"/>
      <c r="F713" s="68"/>
      <c r="G713" s="68"/>
      <c r="H713" s="68"/>
      <c r="I713" s="68"/>
      <c r="J713" s="68"/>
      <c r="K713" s="68"/>
      <c r="L713" s="68"/>
      <c r="M713" s="68"/>
      <c r="O713" s="68"/>
      <c r="P713" s="68"/>
      <c r="Q713" s="68"/>
      <c r="R713" s="68"/>
      <c r="S713" s="68"/>
      <c r="U713" s="68"/>
      <c r="V713" s="72"/>
      <c r="W713" s="72"/>
      <c r="X713" s="72"/>
      <c r="Y713" s="68"/>
      <c r="Z713" s="68"/>
      <c r="AA713" s="72"/>
      <c r="AB713" s="68"/>
      <c r="AC713" s="68"/>
      <c r="AD713" s="72"/>
      <c r="AE713" s="72"/>
      <c r="AF713" s="72"/>
      <c r="AG713" s="72"/>
      <c r="AH713" s="72"/>
      <c r="AI713" s="72"/>
      <c r="AJ713" s="72"/>
      <c r="AK713" s="72"/>
      <c r="AL713" s="72"/>
      <c r="AM713" s="72"/>
      <c r="AN713" s="72"/>
      <c r="AO713" s="72"/>
      <c r="AP713" s="72"/>
      <c r="AQ713" s="72"/>
      <c r="AR713" s="72"/>
      <c r="AS713" s="72"/>
      <c r="AT713" s="72"/>
      <c r="AU713" s="72"/>
      <c r="AV713" s="72"/>
      <c r="AW713" s="72"/>
    </row>
    <row r="714" ht="14.25" customHeight="1">
      <c r="A714" s="65"/>
      <c r="B714" s="65"/>
      <c r="C714" s="66"/>
      <c r="D714" s="67"/>
      <c r="E714" s="68"/>
      <c r="F714" s="68"/>
      <c r="G714" s="68"/>
      <c r="H714" s="68"/>
      <c r="I714" s="68"/>
      <c r="J714" s="68"/>
      <c r="K714" s="68"/>
      <c r="L714" s="68"/>
      <c r="M714" s="68"/>
      <c r="O714" s="68"/>
      <c r="P714" s="68"/>
      <c r="Q714" s="68"/>
      <c r="R714" s="68"/>
      <c r="S714" s="68"/>
      <c r="U714" s="68"/>
      <c r="V714" s="72"/>
      <c r="W714" s="72"/>
      <c r="X714" s="72"/>
      <c r="Y714" s="68"/>
      <c r="Z714" s="68"/>
      <c r="AA714" s="72"/>
      <c r="AB714" s="68"/>
      <c r="AC714" s="68"/>
      <c r="AD714" s="72"/>
      <c r="AE714" s="72"/>
      <c r="AF714" s="72"/>
      <c r="AG714" s="72"/>
      <c r="AH714" s="72"/>
      <c r="AI714" s="72"/>
      <c r="AJ714" s="72"/>
      <c r="AK714" s="72"/>
      <c r="AL714" s="72"/>
      <c r="AM714" s="72"/>
      <c r="AN714" s="72"/>
      <c r="AO714" s="72"/>
      <c r="AP714" s="72"/>
      <c r="AQ714" s="72"/>
      <c r="AR714" s="72"/>
      <c r="AS714" s="72"/>
      <c r="AT714" s="72"/>
      <c r="AU714" s="72"/>
      <c r="AV714" s="72"/>
      <c r="AW714" s="72"/>
    </row>
    <row r="715" ht="14.25" customHeight="1">
      <c r="A715" s="65"/>
      <c r="B715" s="65"/>
      <c r="C715" s="66"/>
      <c r="D715" s="67"/>
      <c r="E715" s="68"/>
      <c r="F715" s="68"/>
      <c r="G715" s="68"/>
      <c r="H715" s="68"/>
      <c r="I715" s="68"/>
      <c r="J715" s="68"/>
      <c r="K715" s="68"/>
      <c r="L715" s="68"/>
      <c r="M715" s="68"/>
      <c r="O715" s="68"/>
      <c r="P715" s="68"/>
      <c r="Q715" s="68"/>
      <c r="R715" s="68"/>
      <c r="S715" s="68"/>
      <c r="U715" s="68"/>
      <c r="V715" s="72"/>
      <c r="W715" s="72"/>
      <c r="X715" s="72"/>
      <c r="Y715" s="68"/>
      <c r="Z715" s="68"/>
      <c r="AA715" s="72"/>
      <c r="AB715" s="68"/>
      <c r="AC715" s="68"/>
      <c r="AD715" s="72"/>
      <c r="AE715" s="72"/>
      <c r="AF715" s="72"/>
      <c r="AG715" s="72"/>
      <c r="AH715" s="72"/>
      <c r="AI715" s="72"/>
      <c r="AJ715" s="72"/>
      <c r="AK715" s="72"/>
      <c r="AL715" s="72"/>
      <c r="AM715" s="72"/>
      <c r="AN715" s="72"/>
      <c r="AO715" s="72"/>
      <c r="AP715" s="72"/>
      <c r="AQ715" s="72"/>
      <c r="AR715" s="72"/>
      <c r="AS715" s="72"/>
      <c r="AT715" s="72"/>
      <c r="AU715" s="72"/>
      <c r="AV715" s="72"/>
      <c r="AW715" s="72"/>
    </row>
    <row r="716" ht="14.25" customHeight="1">
      <c r="A716" s="65"/>
      <c r="B716" s="65"/>
      <c r="C716" s="66"/>
      <c r="D716" s="67"/>
      <c r="E716" s="68"/>
      <c r="F716" s="68"/>
      <c r="G716" s="68"/>
      <c r="H716" s="68"/>
      <c r="I716" s="68"/>
      <c r="J716" s="68"/>
      <c r="K716" s="68"/>
      <c r="L716" s="68"/>
      <c r="M716" s="68"/>
      <c r="O716" s="68"/>
      <c r="P716" s="68"/>
      <c r="Q716" s="68"/>
      <c r="R716" s="68"/>
      <c r="S716" s="68"/>
      <c r="U716" s="68"/>
      <c r="V716" s="72"/>
      <c r="W716" s="72"/>
      <c r="X716" s="72"/>
      <c r="Y716" s="68"/>
      <c r="Z716" s="68"/>
      <c r="AA716" s="72"/>
      <c r="AB716" s="68"/>
      <c r="AC716" s="68"/>
      <c r="AD716" s="72"/>
      <c r="AE716" s="72"/>
      <c r="AF716" s="72"/>
      <c r="AG716" s="72"/>
      <c r="AH716" s="72"/>
      <c r="AI716" s="72"/>
      <c r="AJ716" s="72"/>
      <c r="AK716" s="72"/>
      <c r="AL716" s="72"/>
      <c r="AM716" s="72"/>
      <c r="AN716" s="72"/>
      <c r="AO716" s="72"/>
      <c r="AP716" s="72"/>
      <c r="AQ716" s="72"/>
      <c r="AR716" s="72"/>
      <c r="AS716" s="72"/>
      <c r="AT716" s="72"/>
      <c r="AU716" s="72"/>
      <c r="AV716" s="72"/>
      <c r="AW716" s="72"/>
    </row>
    <row r="717" ht="14.25" customHeight="1">
      <c r="A717" s="65"/>
      <c r="B717" s="65"/>
      <c r="C717" s="66"/>
      <c r="D717" s="67"/>
      <c r="E717" s="68"/>
      <c r="F717" s="68"/>
      <c r="G717" s="68"/>
      <c r="H717" s="68"/>
      <c r="I717" s="68"/>
      <c r="J717" s="68"/>
      <c r="K717" s="68"/>
      <c r="L717" s="68"/>
      <c r="M717" s="68"/>
      <c r="O717" s="68"/>
      <c r="P717" s="68"/>
      <c r="Q717" s="68"/>
      <c r="R717" s="68"/>
      <c r="S717" s="68"/>
      <c r="U717" s="68"/>
      <c r="V717" s="72"/>
      <c r="W717" s="72"/>
      <c r="X717" s="72"/>
      <c r="Y717" s="68"/>
      <c r="Z717" s="68"/>
      <c r="AA717" s="72"/>
      <c r="AB717" s="68"/>
      <c r="AC717" s="68"/>
      <c r="AD717" s="72"/>
      <c r="AE717" s="72"/>
      <c r="AF717" s="72"/>
      <c r="AG717" s="72"/>
      <c r="AH717" s="72"/>
      <c r="AI717" s="72"/>
      <c r="AJ717" s="72"/>
      <c r="AK717" s="72"/>
      <c r="AL717" s="72"/>
      <c r="AM717" s="72"/>
      <c r="AN717" s="72"/>
      <c r="AO717" s="72"/>
      <c r="AP717" s="72"/>
      <c r="AQ717" s="72"/>
      <c r="AR717" s="72"/>
      <c r="AS717" s="72"/>
      <c r="AT717" s="72"/>
      <c r="AU717" s="72"/>
      <c r="AV717" s="72"/>
      <c r="AW717" s="72"/>
    </row>
    <row r="718" ht="14.25" customHeight="1">
      <c r="A718" s="65"/>
      <c r="B718" s="65"/>
      <c r="C718" s="66"/>
      <c r="D718" s="67"/>
      <c r="E718" s="68"/>
      <c r="F718" s="68"/>
      <c r="G718" s="68"/>
      <c r="H718" s="68"/>
      <c r="I718" s="68"/>
      <c r="J718" s="68"/>
      <c r="K718" s="68"/>
      <c r="L718" s="68"/>
      <c r="M718" s="68"/>
      <c r="O718" s="68"/>
      <c r="P718" s="68"/>
      <c r="Q718" s="68"/>
      <c r="R718" s="68"/>
      <c r="S718" s="68"/>
      <c r="U718" s="68"/>
      <c r="V718" s="72"/>
      <c r="W718" s="72"/>
      <c r="X718" s="72"/>
      <c r="Y718" s="68"/>
      <c r="Z718" s="68"/>
      <c r="AA718" s="72"/>
      <c r="AB718" s="68"/>
      <c r="AC718" s="68"/>
      <c r="AD718" s="72"/>
      <c r="AE718" s="72"/>
      <c r="AF718" s="72"/>
      <c r="AG718" s="72"/>
      <c r="AH718" s="72"/>
      <c r="AI718" s="72"/>
      <c r="AJ718" s="72"/>
      <c r="AK718" s="72"/>
      <c r="AL718" s="72"/>
      <c r="AM718" s="72"/>
      <c r="AN718" s="72"/>
      <c r="AO718" s="72"/>
      <c r="AP718" s="72"/>
      <c r="AQ718" s="72"/>
      <c r="AR718" s="72"/>
      <c r="AS718" s="72"/>
      <c r="AT718" s="72"/>
      <c r="AU718" s="72"/>
      <c r="AV718" s="72"/>
      <c r="AW718" s="72"/>
    </row>
    <row r="719" ht="14.25" customHeight="1">
      <c r="A719" s="65"/>
      <c r="B719" s="65"/>
      <c r="C719" s="66"/>
      <c r="D719" s="67"/>
      <c r="E719" s="68"/>
      <c r="F719" s="68"/>
      <c r="G719" s="68"/>
      <c r="H719" s="68"/>
      <c r="I719" s="68"/>
      <c r="J719" s="68"/>
      <c r="K719" s="68"/>
      <c r="L719" s="68"/>
      <c r="M719" s="68"/>
      <c r="O719" s="68"/>
      <c r="P719" s="68"/>
      <c r="Q719" s="68"/>
      <c r="R719" s="68"/>
      <c r="S719" s="68"/>
      <c r="U719" s="68"/>
      <c r="V719" s="72"/>
      <c r="W719" s="72"/>
      <c r="X719" s="72"/>
      <c r="Y719" s="68"/>
      <c r="Z719" s="68"/>
      <c r="AA719" s="72"/>
      <c r="AB719" s="68"/>
      <c r="AC719" s="68"/>
      <c r="AD719" s="72"/>
      <c r="AE719" s="72"/>
      <c r="AF719" s="72"/>
      <c r="AG719" s="72"/>
      <c r="AH719" s="72"/>
      <c r="AI719" s="72"/>
      <c r="AJ719" s="72"/>
      <c r="AK719" s="72"/>
      <c r="AL719" s="72"/>
      <c r="AM719" s="72"/>
      <c r="AN719" s="72"/>
      <c r="AO719" s="72"/>
      <c r="AP719" s="72"/>
      <c r="AQ719" s="72"/>
      <c r="AR719" s="72"/>
      <c r="AS719" s="72"/>
      <c r="AT719" s="72"/>
      <c r="AU719" s="72"/>
      <c r="AV719" s="72"/>
      <c r="AW719" s="72"/>
    </row>
    <row r="720" ht="14.25" customHeight="1">
      <c r="A720" s="65"/>
      <c r="B720" s="65"/>
      <c r="C720" s="66"/>
      <c r="D720" s="67"/>
      <c r="E720" s="68"/>
      <c r="F720" s="68"/>
      <c r="G720" s="68"/>
      <c r="H720" s="68"/>
      <c r="I720" s="68"/>
      <c r="J720" s="68"/>
      <c r="K720" s="68"/>
      <c r="L720" s="68"/>
      <c r="M720" s="68"/>
      <c r="O720" s="68"/>
      <c r="P720" s="68"/>
      <c r="Q720" s="68"/>
      <c r="R720" s="68"/>
      <c r="S720" s="68"/>
      <c r="U720" s="68"/>
      <c r="V720" s="72"/>
      <c r="W720" s="72"/>
      <c r="X720" s="72"/>
      <c r="Y720" s="68"/>
      <c r="Z720" s="68"/>
      <c r="AA720" s="72"/>
      <c r="AB720" s="68"/>
      <c r="AC720" s="68"/>
      <c r="AD720" s="72"/>
      <c r="AE720" s="72"/>
      <c r="AF720" s="72"/>
      <c r="AG720" s="72"/>
      <c r="AH720" s="72"/>
      <c r="AI720" s="72"/>
      <c r="AJ720" s="72"/>
      <c r="AK720" s="72"/>
      <c r="AL720" s="72"/>
      <c r="AM720" s="72"/>
      <c r="AN720" s="72"/>
      <c r="AO720" s="72"/>
      <c r="AP720" s="72"/>
      <c r="AQ720" s="72"/>
      <c r="AR720" s="72"/>
      <c r="AS720" s="72"/>
      <c r="AT720" s="72"/>
      <c r="AU720" s="72"/>
      <c r="AV720" s="72"/>
      <c r="AW720" s="72"/>
    </row>
    <row r="721" ht="14.25" customHeight="1">
      <c r="A721" s="65"/>
      <c r="B721" s="65"/>
      <c r="C721" s="66"/>
      <c r="D721" s="67"/>
      <c r="E721" s="68"/>
      <c r="F721" s="68"/>
      <c r="G721" s="68"/>
      <c r="H721" s="68"/>
      <c r="I721" s="68"/>
      <c r="J721" s="68"/>
      <c r="K721" s="68"/>
      <c r="L721" s="68"/>
      <c r="M721" s="68"/>
      <c r="O721" s="68"/>
      <c r="P721" s="68"/>
      <c r="Q721" s="68"/>
      <c r="R721" s="68"/>
      <c r="S721" s="68"/>
      <c r="U721" s="68"/>
      <c r="V721" s="72"/>
      <c r="W721" s="72"/>
      <c r="X721" s="72"/>
      <c r="Y721" s="68"/>
      <c r="Z721" s="68"/>
      <c r="AA721" s="72"/>
      <c r="AB721" s="68"/>
      <c r="AC721" s="68"/>
      <c r="AD721" s="72"/>
      <c r="AE721" s="72"/>
      <c r="AF721" s="72"/>
      <c r="AG721" s="72"/>
      <c r="AH721" s="72"/>
      <c r="AI721" s="72"/>
      <c r="AJ721" s="72"/>
      <c r="AK721" s="72"/>
      <c r="AL721" s="72"/>
      <c r="AM721" s="72"/>
      <c r="AN721" s="72"/>
      <c r="AO721" s="72"/>
      <c r="AP721" s="72"/>
      <c r="AQ721" s="72"/>
      <c r="AR721" s="72"/>
      <c r="AS721" s="72"/>
      <c r="AT721" s="72"/>
      <c r="AU721" s="72"/>
      <c r="AV721" s="72"/>
      <c r="AW721" s="72"/>
    </row>
    <row r="722" ht="14.25" customHeight="1">
      <c r="A722" s="65"/>
      <c r="B722" s="65"/>
      <c r="C722" s="66"/>
      <c r="D722" s="67"/>
      <c r="E722" s="68"/>
      <c r="F722" s="68"/>
      <c r="G722" s="68"/>
      <c r="H722" s="68"/>
      <c r="I722" s="68"/>
      <c r="J722" s="68"/>
      <c r="K722" s="68"/>
      <c r="L722" s="68"/>
      <c r="M722" s="68"/>
      <c r="O722" s="68"/>
      <c r="P722" s="68"/>
      <c r="Q722" s="68"/>
      <c r="R722" s="68"/>
      <c r="S722" s="68"/>
      <c r="U722" s="68"/>
      <c r="V722" s="72"/>
      <c r="W722" s="72"/>
      <c r="X722" s="72"/>
      <c r="Y722" s="68"/>
      <c r="Z722" s="68"/>
      <c r="AA722" s="72"/>
      <c r="AB722" s="68"/>
      <c r="AC722" s="68"/>
      <c r="AD722" s="72"/>
      <c r="AE722" s="72"/>
      <c r="AF722" s="72"/>
      <c r="AG722" s="72"/>
      <c r="AH722" s="72"/>
      <c r="AI722" s="72"/>
      <c r="AJ722" s="72"/>
      <c r="AK722" s="72"/>
      <c r="AL722" s="72"/>
      <c r="AM722" s="72"/>
      <c r="AN722" s="72"/>
      <c r="AO722" s="72"/>
      <c r="AP722" s="72"/>
      <c r="AQ722" s="72"/>
      <c r="AR722" s="72"/>
      <c r="AS722" s="72"/>
      <c r="AT722" s="72"/>
      <c r="AU722" s="72"/>
      <c r="AV722" s="72"/>
      <c r="AW722" s="72"/>
    </row>
    <row r="723" ht="14.25" customHeight="1">
      <c r="A723" s="65"/>
      <c r="B723" s="65"/>
      <c r="C723" s="66"/>
      <c r="D723" s="67"/>
      <c r="E723" s="68"/>
      <c r="F723" s="68"/>
      <c r="G723" s="68"/>
      <c r="H723" s="68"/>
      <c r="I723" s="68"/>
      <c r="J723" s="68"/>
      <c r="K723" s="68"/>
      <c r="L723" s="68"/>
      <c r="M723" s="68"/>
      <c r="O723" s="68"/>
      <c r="P723" s="68"/>
      <c r="Q723" s="68"/>
      <c r="R723" s="68"/>
      <c r="S723" s="68"/>
      <c r="U723" s="68"/>
      <c r="V723" s="72"/>
      <c r="W723" s="72"/>
      <c r="X723" s="72"/>
      <c r="Y723" s="68"/>
      <c r="Z723" s="68"/>
      <c r="AA723" s="72"/>
      <c r="AB723" s="68"/>
      <c r="AC723" s="68"/>
      <c r="AD723" s="72"/>
      <c r="AE723" s="72"/>
      <c r="AF723" s="72"/>
      <c r="AG723" s="72"/>
      <c r="AH723" s="72"/>
      <c r="AI723" s="72"/>
      <c r="AJ723" s="72"/>
      <c r="AK723" s="72"/>
      <c r="AL723" s="72"/>
      <c r="AM723" s="72"/>
      <c r="AN723" s="72"/>
      <c r="AO723" s="72"/>
      <c r="AP723" s="72"/>
      <c r="AQ723" s="72"/>
      <c r="AR723" s="72"/>
      <c r="AS723" s="72"/>
      <c r="AT723" s="72"/>
      <c r="AU723" s="72"/>
      <c r="AV723" s="72"/>
      <c r="AW723" s="72"/>
    </row>
    <row r="724" ht="14.25" customHeight="1">
      <c r="A724" s="65"/>
      <c r="B724" s="65"/>
      <c r="C724" s="66"/>
      <c r="D724" s="67"/>
      <c r="E724" s="68"/>
      <c r="F724" s="68"/>
      <c r="G724" s="68"/>
      <c r="H724" s="68"/>
      <c r="I724" s="68"/>
      <c r="J724" s="68"/>
      <c r="K724" s="68"/>
      <c r="L724" s="68"/>
      <c r="M724" s="68"/>
      <c r="O724" s="68"/>
      <c r="P724" s="68"/>
      <c r="Q724" s="68"/>
      <c r="R724" s="68"/>
      <c r="S724" s="68"/>
      <c r="U724" s="68"/>
      <c r="V724" s="72"/>
      <c r="W724" s="72"/>
      <c r="X724" s="72"/>
      <c r="Y724" s="68"/>
      <c r="Z724" s="68"/>
      <c r="AA724" s="72"/>
      <c r="AB724" s="68"/>
      <c r="AC724" s="68"/>
      <c r="AD724" s="72"/>
      <c r="AE724" s="72"/>
      <c r="AF724" s="72"/>
      <c r="AG724" s="72"/>
      <c r="AH724" s="72"/>
      <c r="AI724" s="72"/>
      <c r="AJ724" s="72"/>
      <c r="AK724" s="72"/>
      <c r="AL724" s="72"/>
      <c r="AM724" s="72"/>
      <c r="AN724" s="72"/>
      <c r="AO724" s="72"/>
      <c r="AP724" s="72"/>
      <c r="AQ724" s="72"/>
      <c r="AR724" s="72"/>
      <c r="AS724" s="72"/>
      <c r="AT724" s="72"/>
      <c r="AU724" s="72"/>
      <c r="AV724" s="72"/>
      <c r="AW724" s="72"/>
    </row>
    <row r="725" ht="14.25" customHeight="1">
      <c r="A725" s="65"/>
      <c r="B725" s="65"/>
      <c r="C725" s="66"/>
      <c r="D725" s="67"/>
      <c r="E725" s="68"/>
      <c r="F725" s="68"/>
      <c r="G725" s="68"/>
      <c r="H725" s="68"/>
      <c r="I725" s="68"/>
      <c r="J725" s="68"/>
      <c r="K725" s="68"/>
      <c r="L725" s="68"/>
      <c r="M725" s="68"/>
      <c r="O725" s="68"/>
      <c r="P725" s="68"/>
      <c r="Q725" s="68"/>
      <c r="R725" s="68"/>
      <c r="S725" s="68"/>
      <c r="U725" s="68"/>
      <c r="V725" s="72"/>
      <c r="W725" s="72"/>
      <c r="X725" s="72"/>
      <c r="Y725" s="68"/>
      <c r="Z725" s="68"/>
      <c r="AA725" s="72"/>
      <c r="AB725" s="68"/>
      <c r="AC725" s="68"/>
      <c r="AD725" s="72"/>
      <c r="AE725" s="72"/>
      <c r="AF725" s="72"/>
      <c r="AG725" s="72"/>
      <c r="AH725" s="72"/>
      <c r="AI725" s="72"/>
      <c r="AJ725" s="72"/>
      <c r="AK725" s="72"/>
      <c r="AL725" s="72"/>
      <c r="AM725" s="72"/>
      <c r="AN725" s="72"/>
      <c r="AO725" s="72"/>
      <c r="AP725" s="72"/>
      <c r="AQ725" s="72"/>
      <c r="AR725" s="72"/>
      <c r="AS725" s="72"/>
      <c r="AT725" s="72"/>
      <c r="AU725" s="72"/>
      <c r="AV725" s="72"/>
      <c r="AW725" s="72"/>
    </row>
    <row r="726" ht="14.25" customHeight="1">
      <c r="A726" s="65"/>
      <c r="B726" s="65"/>
      <c r="C726" s="66"/>
      <c r="D726" s="67"/>
      <c r="E726" s="68"/>
      <c r="F726" s="68"/>
      <c r="G726" s="68"/>
      <c r="H726" s="68"/>
      <c r="I726" s="68"/>
      <c r="J726" s="68"/>
      <c r="K726" s="68"/>
      <c r="L726" s="68"/>
      <c r="M726" s="68"/>
      <c r="O726" s="68"/>
      <c r="P726" s="68"/>
      <c r="Q726" s="68"/>
      <c r="R726" s="68"/>
      <c r="S726" s="68"/>
      <c r="U726" s="68"/>
      <c r="V726" s="72"/>
      <c r="W726" s="72"/>
      <c r="X726" s="72"/>
      <c r="Y726" s="68"/>
      <c r="Z726" s="68"/>
      <c r="AA726" s="72"/>
      <c r="AB726" s="68"/>
      <c r="AC726" s="68"/>
      <c r="AD726" s="72"/>
      <c r="AE726" s="72"/>
      <c r="AF726" s="72"/>
      <c r="AG726" s="72"/>
      <c r="AH726" s="72"/>
      <c r="AI726" s="72"/>
      <c r="AJ726" s="72"/>
      <c r="AK726" s="72"/>
      <c r="AL726" s="72"/>
      <c r="AM726" s="72"/>
      <c r="AN726" s="72"/>
      <c r="AO726" s="72"/>
      <c r="AP726" s="72"/>
      <c r="AQ726" s="72"/>
      <c r="AR726" s="72"/>
      <c r="AS726" s="72"/>
      <c r="AT726" s="72"/>
      <c r="AU726" s="72"/>
      <c r="AV726" s="72"/>
      <c r="AW726" s="72"/>
    </row>
    <row r="727" ht="14.25" customHeight="1">
      <c r="A727" s="65"/>
      <c r="B727" s="65"/>
      <c r="C727" s="66"/>
      <c r="D727" s="67"/>
      <c r="E727" s="68"/>
      <c r="F727" s="68"/>
      <c r="G727" s="68"/>
      <c r="H727" s="68"/>
      <c r="I727" s="68"/>
      <c r="J727" s="68"/>
      <c r="K727" s="68"/>
      <c r="L727" s="68"/>
      <c r="M727" s="68"/>
      <c r="O727" s="68"/>
      <c r="P727" s="68"/>
      <c r="Q727" s="68"/>
      <c r="R727" s="68"/>
      <c r="S727" s="68"/>
      <c r="U727" s="68"/>
      <c r="V727" s="72"/>
      <c r="W727" s="72"/>
      <c r="X727" s="72"/>
      <c r="Y727" s="68"/>
      <c r="Z727" s="68"/>
      <c r="AA727" s="72"/>
      <c r="AB727" s="68"/>
      <c r="AC727" s="68"/>
      <c r="AD727" s="72"/>
      <c r="AE727" s="72"/>
      <c r="AF727" s="72"/>
      <c r="AG727" s="72"/>
      <c r="AH727" s="72"/>
      <c r="AI727" s="72"/>
      <c r="AJ727" s="72"/>
      <c r="AK727" s="72"/>
      <c r="AL727" s="72"/>
      <c r="AM727" s="72"/>
      <c r="AN727" s="72"/>
      <c r="AO727" s="72"/>
      <c r="AP727" s="72"/>
      <c r="AQ727" s="72"/>
      <c r="AR727" s="72"/>
      <c r="AS727" s="72"/>
      <c r="AT727" s="72"/>
      <c r="AU727" s="72"/>
      <c r="AV727" s="72"/>
      <c r="AW727" s="72"/>
    </row>
    <row r="728" ht="14.25" customHeight="1">
      <c r="A728" s="65"/>
      <c r="B728" s="65"/>
      <c r="C728" s="66"/>
      <c r="D728" s="67"/>
      <c r="E728" s="68"/>
      <c r="F728" s="68"/>
      <c r="G728" s="68"/>
      <c r="H728" s="68"/>
      <c r="I728" s="68"/>
      <c r="J728" s="68"/>
      <c r="K728" s="68"/>
      <c r="L728" s="68"/>
      <c r="M728" s="68"/>
      <c r="O728" s="68"/>
      <c r="P728" s="68"/>
      <c r="Q728" s="68"/>
      <c r="R728" s="68"/>
      <c r="S728" s="68"/>
      <c r="U728" s="68"/>
      <c r="V728" s="72"/>
      <c r="W728" s="72"/>
      <c r="X728" s="72"/>
      <c r="Y728" s="68"/>
      <c r="Z728" s="68"/>
      <c r="AA728" s="72"/>
      <c r="AB728" s="68"/>
      <c r="AC728" s="68"/>
      <c r="AD728" s="72"/>
      <c r="AE728" s="72"/>
      <c r="AF728" s="72"/>
      <c r="AG728" s="72"/>
      <c r="AH728" s="72"/>
      <c r="AI728" s="72"/>
      <c r="AJ728" s="72"/>
      <c r="AK728" s="72"/>
      <c r="AL728" s="72"/>
      <c r="AM728" s="72"/>
      <c r="AN728" s="72"/>
      <c r="AO728" s="72"/>
      <c r="AP728" s="72"/>
      <c r="AQ728" s="72"/>
      <c r="AR728" s="72"/>
      <c r="AS728" s="72"/>
      <c r="AT728" s="72"/>
      <c r="AU728" s="72"/>
      <c r="AV728" s="72"/>
      <c r="AW728" s="72"/>
    </row>
    <row r="729" ht="14.25" customHeight="1">
      <c r="A729" s="65"/>
      <c r="B729" s="65"/>
      <c r="C729" s="66"/>
      <c r="D729" s="67"/>
      <c r="E729" s="68"/>
      <c r="F729" s="68"/>
      <c r="G729" s="68"/>
      <c r="H729" s="68"/>
      <c r="I729" s="68"/>
      <c r="J729" s="68"/>
      <c r="K729" s="68"/>
      <c r="L729" s="68"/>
      <c r="M729" s="68"/>
      <c r="O729" s="68"/>
      <c r="P729" s="68"/>
      <c r="Q729" s="68"/>
      <c r="R729" s="68"/>
      <c r="S729" s="68"/>
      <c r="U729" s="68"/>
      <c r="V729" s="72"/>
      <c r="W729" s="72"/>
      <c r="X729" s="72"/>
      <c r="Y729" s="68"/>
      <c r="Z729" s="68"/>
      <c r="AA729" s="72"/>
      <c r="AB729" s="68"/>
      <c r="AC729" s="68"/>
      <c r="AD729" s="72"/>
      <c r="AE729" s="72"/>
      <c r="AF729" s="72"/>
      <c r="AG729" s="72"/>
      <c r="AH729" s="72"/>
      <c r="AI729" s="72"/>
      <c r="AJ729" s="72"/>
      <c r="AK729" s="72"/>
      <c r="AL729" s="72"/>
      <c r="AM729" s="72"/>
      <c r="AN729" s="72"/>
      <c r="AO729" s="72"/>
      <c r="AP729" s="72"/>
      <c r="AQ729" s="72"/>
      <c r="AR729" s="72"/>
      <c r="AS729" s="72"/>
      <c r="AT729" s="72"/>
      <c r="AU729" s="72"/>
      <c r="AV729" s="72"/>
      <c r="AW729" s="72"/>
    </row>
    <row r="730" ht="14.25" customHeight="1">
      <c r="A730" s="65"/>
      <c r="B730" s="65"/>
      <c r="C730" s="66"/>
      <c r="D730" s="67"/>
      <c r="E730" s="68"/>
      <c r="F730" s="68"/>
      <c r="G730" s="68"/>
      <c r="H730" s="68"/>
      <c r="I730" s="68"/>
      <c r="J730" s="68"/>
      <c r="K730" s="68"/>
      <c r="L730" s="68"/>
      <c r="M730" s="68"/>
      <c r="O730" s="68"/>
      <c r="P730" s="68"/>
      <c r="Q730" s="68"/>
      <c r="R730" s="68"/>
      <c r="S730" s="68"/>
      <c r="U730" s="68"/>
      <c r="V730" s="72"/>
      <c r="W730" s="72"/>
      <c r="X730" s="72"/>
      <c r="Y730" s="68"/>
      <c r="Z730" s="68"/>
      <c r="AA730" s="72"/>
      <c r="AB730" s="68"/>
      <c r="AC730" s="68"/>
      <c r="AD730" s="72"/>
      <c r="AE730" s="72"/>
      <c r="AF730" s="72"/>
      <c r="AG730" s="72"/>
      <c r="AH730" s="72"/>
      <c r="AI730" s="72"/>
      <c r="AJ730" s="72"/>
      <c r="AK730" s="72"/>
      <c r="AL730" s="72"/>
      <c r="AM730" s="72"/>
      <c r="AN730" s="72"/>
      <c r="AO730" s="72"/>
      <c r="AP730" s="72"/>
      <c r="AQ730" s="72"/>
      <c r="AR730" s="72"/>
      <c r="AS730" s="72"/>
      <c r="AT730" s="72"/>
      <c r="AU730" s="72"/>
      <c r="AV730" s="72"/>
      <c r="AW730" s="72"/>
    </row>
    <row r="731" ht="14.25" customHeight="1">
      <c r="A731" s="65"/>
      <c r="B731" s="65"/>
      <c r="C731" s="66"/>
      <c r="D731" s="67"/>
      <c r="E731" s="68"/>
      <c r="F731" s="68"/>
      <c r="G731" s="68"/>
      <c r="H731" s="68"/>
      <c r="I731" s="68"/>
      <c r="J731" s="68"/>
      <c r="K731" s="68"/>
      <c r="L731" s="68"/>
      <c r="M731" s="68"/>
      <c r="O731" s="68"/>
      <c r="P731" s="68"/>
      <c r="Q731" s="68"/>
      <c r="R731" s="68"/>
      <c r="S731" s="68"/>
      <c r="U731" s="68"/>
      <c r="V731" s="72"/>
      <c r="W731" s="72"/>
      <c r="X731" s="72"/>
      <c r="Y731" s="68"/>
      <c r="Z731" s="68"/>
      <c r="AA731" s="72"/>
      <c r="AB731" s="68"/>
      <c r="AC731" s="68"/>
      <c r="AD731" s="72"/>
      <c r="AE731" s="72"/>
      <c r="AF731" s="72"/>
      <c r="AG731" s="72"/>
      <c r="AH731" s="72"/>
      <c r="AI731" s="72"/>
      <c r="AJ731" s="72"/>
      <c r="AK731" s="72"/>
      <c r="AL731" s="72"/>
      <c r="AM731" s="72"/>
      <c r="AN731" s="72"/>
      <c r="AO731" s="72"/>
      <c r="AP731" s="72"/>
      <c r="AQ731" s="72"/>
      <c r="AR731" s="72"/>
      <c r="AS731" s="72"/>
      <c r="AT731" s="72"/>
      <c r="AU731" s="72"/>
      <c r="AV731" s="72"/>
      <c r="AW731" s="72"/>
    </row>
    <row r="732" ht="14.25" customHeight="1">
      <c r="A732" s="65"/>
      <c r="B732" s="65"/>
      <c r="C732" s="66"/>
      <c r="D732" s="67"/>
      <c r="E732" s="68"/>
      <c r="F732" s="68"/>
      <c r="G732" s="68"/>
      <c r="H732" s="68"/>
      <c r="I732" s="68"/>
      <c r="J732" s="68"/>
      <c r="K732" s="68"/>
      <c r="L732" s="68"/>
      <c r="M732" s="68"/>
      <c r="O732" s="68"/>
      <c r="P732" s="68"/>
      <c r="Q732" s="68"/>
      <c r="R732" s="68"/>
      <c r="S732" s="68"/>
      <c r="U732" s="68"/>
      <c r="V732" s="72"/>
      <c r="W732" s="72"/>
      <c r="X732" s="72"/>
      <c r="Y732" s="68"/>
      <c r="Z732" s="68"/>
      <c r="AA732" s="72"/>
      <c r="AB732" s="68"/>
      <c r="AC732" s="68"/>
      <c r="AD732" s="72"/>
      <c r="AE732" s="72"/>
      <c r="AF732" s="72"/>
      <c r="AG732" s="72"/>
      <c r="AH732" s="72"/>
      <c r="AI732" s="72"/>
      <c r="AJ732" s="72"/>
      <c r="AK732" s="72"/>
      <c r="AL732" s="72"/>
      <c r="AM732" s="72"/>
      <c r="AN732" s="72"/>
      <c r="AO732" s="72"/>
      <c r="AP732" s="72"/>
      <c r="AQ732" s="72"/>
      <c r="AR732" s="72"/>
      <c r="AS732" s="72"/>
      <c r="AT732" s="72"/>
      <c r="AU732" s="72"/>
      <c r="AV732" s="72"/>
      <c r="AW732" s="72"/>
    </row>
    <row r="733" ht="14.25" customHeight="1">
      <c r="A733" s="65"/>
      <c r="B733" s="65"/>
      <c r="C733" s="66"/>
      <c r="D733" s="67"/>
      <c r="E733" s="68"/>
      <c r="F733" s="68"/>
      <c r="G733" s="68"/>
      <c r="H733" s="68"/>
      <c r="I733" s="68"/>
      <c r="J733" s="68"/>
      <c r="K733" s="68"/>
      <c r="L733" s="68"/>
      <c r="M733" s="68"/>
      <c r="O733" s="68"/>
      <c r="P733" s="68"/>
      <c r="Q733" s="68"/>
      <c r="R733" s="68"/>
      <c r="S733" s="68"/>
      <c r="U733" s="68"/>
      <c r="V733" s="72"/>
      <c r="W733" s="72"/>
      <c r="X733" s="72"/>
      <c r="Y733" s="68"/>
      <c r="Z733" s="68"/>
      <c r="AA733" s="72"/>
      <c r="AB733" s="68"/>
      <c r="AC733" s="68"/>
      <c r="AD733" s="72"/>
      <c r="AE733" s="72"/>
      <c r="AF733" s="72"/>
      <c r="AG733" s="72"/>
      <c r="AH733" s="72"/>
      <c r="AI733" s="72"/>
      <c r="AJ733" s="72"/>
      <c r="AK733" s="72"/>
      <c r="AL733" s="72"/>
      <c r="AM733" s="72"/>
      <c r="AN733" s="72"/>
      <c r="AO733" s="72"/>
      <c r="AP733" s="72"/>
      <c r="AQ733" s="72"/>
      <c r="AR733" s="72"/>
      <c r="AS733" s="72"/>
      <c r="AT733" s="72"/>
      <c r="AU733" s="72"/>
      <c r="AV733" s="72"/>
      <c r="AW733" s="72"/>
    </row>
    <row r="734" ht="14.25" customHeight="1">
      <c r="A734" s="65"/>
      <c r="B734" s="65"/>
      <c r="C734" s="66"/>
      <c r="D734" s="67"/>
      <c r="E734" s="68"/>
      <c r="F734" s="68"/>
      <c r="G734" s="68"/>
      <c r="H734" s="68"/>
      <c r="I734" s="68"/>
      <c r="J734" s="68"/>
      <c r="K734" s="68"/>
      <c r="L734" s="68"/>
      <c r="M734" s="68"/>
      <c r="O734" s="68"/>
      <c r="P734" s="68"/>
      <c r="Q734" s="68"/>
      <c r="R734" s="68"/>
      <c r="S734" s="68"/>
      <c r="U734" s="68"/>
      <c r="V734" s="72"/>
      <c r="W734" s="72"/>
      <c r="X734" s="72"/>
      <c r="Y734" s="68"/>
      <c r="Z734" s="68"/>
      <c r="AA734" s="72"/>
      <c r="AB734" s="68"/>
      <c r="AC734" s="68"/>
      <c r="AD734" s="72"/>
      <c r="AE734" s="72"/>
      <c r="AF734" s="72"/>
      <c r="AG734" s="72"/>
      <c r="AH734" s="72"/>
      <c r="AI734" s="72"/>
      <c r="AJ734" s="72"/>
      <c r="AK734" s="72"/>
      <c r="AL734" s="72"/>
      <c r="AM734" s="72"/>
      <c r="AN734" s="72"/>
      <c r="AO734" s="72"/>
      <c r="AP734" s="72"/>
      <c r="AQ734" s="72"/>
      <c r="AR734" s="72"/>
      <c r="AS734" s="72"/>
      <c r="AT734" s="72"/>
      <c r="AU734" s="72"/>
      <c r="AV734" s="72"/>
      <c r="AW734" s="72"/>
    </row>
    <row r="735" ht="14.25" customHeight="1">
      <c r="A735" s="65"/>
      <c r="B735" s="65"/>
      <c r="C735" s="66"/>
      <c r="D735" s="67"/>
      <c r="E735" s="68"/>
      <c r="F735" s="68"/>
      <c r="G735" s="68"/>
      <c r="H735" s="68"/>
      <c r="I735" s="68"/>
      <c r="J735" s="68"/>
      <c r="K735" s="68"/>
      <c r="L735" s="68"/>
      <c r="M735" s="68"/>
      <c r="O735" s="68"/>
      <c r="P735" s="68"/>
      <c r="Q735" s="68"/>
      <c r="R735" s="68"/>
      <c r="S735" s="68"/>
      <c r="U735" s="68"/>
      <c r="V735" s="72"/>
      <c r="W735" s="72"/>
      <c r="X735" s="72"/>
      <c r="Y735" s="68"/>
      <c r="Z735" s="68"/>
      <c r="AA735" s="72"/>
      <c r="AB735" s="68"/>
      <c r="AC735" s="68"/>
      <c r="AD735" s="72"/>
      <c r="AE735" s="72"/>
      <c r="AF735" s="72"/>
      <c r="AG735" s="72"/>
      <c r="AH735" s="72"/>
      <c r="AI735" s="72"/>
      <c r="AJ735" s="72"/>
      <c r="AK735" s="72"/>
      <c r="AL735" s="72"/>
      <c r="AM735" s="72"/>
      <c r="AN735" s="72"/>
      <c r="AO735" s="72"/>
      <c r="AP735" s="72"/>
      <c r="AQ735" s="72"/>
      <c r="AR735" s="72"/>
      <c r="AS735" s="72"/>
      <c r="AT735" s="72"/>
      <c r="AU735" s="72"/>
      <c r="AV735" s="72"/>
      <c r="AW735" s="72"/>
    </row>
    <row r="736" ht="14.25" customHeight="1">
      <c r="A736" s="65"/>
      <c r="B736" s="65"/>
      <c r="C736" s="66"/>
      <c r="D736" s="67"/>
      <c r="E736" s="68"/>
      <c r="F736" s="68"/>
      <c r="G736" s="68"/>
      <c r="H736" s="68"/>
      <c r="I736" s="68"/>
      <c r="J736" s="68"/>
      <c r="K736" s="68"/>
      <c r="L736" s="68"/>
      <c r="M736" s="68"/>
      <c r="O736" s="68"/>
      <c r="P736" s="68"/>
      <c r="Q736" s="68"/>
      <c r="R736" s="68"/>
      <c r="S736" s="68"/>
      <c r="U736" s="68"/>
      <c r="V736" s="72"/>
      <c r="W736" s="72"/>
      <c r="X736" s="72"/>
      <c r="Y736" s="68"/>
      <c r="Z736" s="68"/>
      <c r="AA736" s="72"/>
      <c r="AB736" s="68"/>
      <c r="AC736" s="68"/>
      <c r="AD736" s="72"/>
      <c r="AE736" s="72"/>
      <c r="AF736" s="72"/>
      <c r="AG736" s="72"/>
      <c r="AH736" s="72"/>
      <c r="AI736" s="72"/>
      <c r="AJ736" s="72"/>
      <c r="AK736" s="72"/>
      <c r="AL736" s="72"/>
      <c r="AM736" s="72"/>
      <c r="AN736" s="72"/>
      <c r="AO736" s="72"/>
      <c r="AP736" s="72"/>
      <c r="AQ736" s="72"/>
      <c r="AR736" s="72"/>
      <c r="AS736" s="72"/>
      <c r="AT736" s="72"/>
      <c r="AU736" s="72"/>
      <c r="AV736" s="72"/>
      <c r="AW736" s="72"/>
    </row>
    <row r="737" ht="14.25" customHeight="1">
      <c r="A737" s="65"/>
      <c r="B737" s="65"/>
      <c r="C737" s="66"/>
      <c r="D737" s="67"/>
      <c r="E737" s="68"/>
      <c r="F737" s="68"/>
      <c r="G737" s="68"/>
      <c r="H737" s="68"/>
      <c r="I737" s="68"/>
      <c r="J737" s="68"/>
      <c r="K737" s="68"/>
      <c r="L737" s="68"/>
      <c r="M737" s="68"/>
      <c r="O737" s="68"/>
      <c r="P737" s="68"/>
      <c r="Q737" s="68"/>
      <c r="R737" s="68"/>
      <c r="S737" s="68"/>
      <c r="U737" s="68"/>
      <c r="V737" s="72"/>
      <c r="W737" s="72"/>
      <c r="X737" s="72"/>
      <c r="Y737" s="68"/>
      <c r="Z737" s="68"/>
      <c r="AA737" s="72"/>
      <c r="AB737" s="68"/>
      <c r="AC737" s="68"/>
      <c r="AD737" s="72"/>
      <c r="AE737" s="72"/>
      <c r="AF737" s="72"/>
      <c r="AG737" s="72"/>
      <c r="AH737" s="72"/>
      <c r="AI737" s="72"/>
      <c r="AJ737" s="72"/>
      <c r="AK737" s="72"/>
      <c r="AL737" s="72"/>
      <c r="AM737" s="72"/>
      <c r="AN737" s="72"/>
      <c r="AO737" s="72"/>
      <c r="AP737" s="72"/>
      <c r="AQ737" s="72"/>
      <c r="AR737" s="72"/>
      <c r="AS737" s="72"/>
      <c r="AT737" s="72"/>
      <c r="AU737" s="72"/>
      <c r="AV737" s="72"/>
      <c r="AW737" s="72"/>
    </row>
    <row r="738" ht="14.25" customHeight="1">
      <c r="A738" s="65"/>
      <c r="B738" s="65"/>
      <c r="C738" s="66"/>
      <c r="D738" s="67"/>
      <c r="E738" s="68"/>
      <c r="F738" s="68"/>
      <c r="G738" s="68"/>
      <c r="H738" s="68"/>
      <c r="I738" s="68"/>
      <c r="J738" s="68"/>
      <c r="K738" s="68"/>
      <c r="L738" s="68"/>
      <c r="M738" s="68"/>
      <c r="O738" s="68"/>
      <c r="P738" s="68"/>
      <c r="Q738" s="68"/>
      <c r="R738" s="68"/>
      <c r="S738" s="68"/>
      <c r="U738" s="68"/>
      <c r="V738" s="72"/>
      <c r="W738" s="72"/>
      <c r="X738" s="72"/>
      <c r="Y738" s="68"/>
      <c r="Z738" s="68"/>
      <c r="AA738" s="72"/>
      <c r="AB738" s="68"/>
      <c r="AC738" s="68"/>
      <c r="AD738" s="72"/>
      <c r="AE738" s="72"/>
      <c r="AF738" s="72"/>
      <c r="AG738" s="72"/>
      <c r="AH738" s="72"/>
      <c r="AI738" s="72"/>
      <c r="AJ738" s="72"/>
      <c r="AK738" s="72"/>
      <c r="AL738" s="72"/>
      <c r="AM738" s="72"/>
      <c r="AN738" s="72"/>
      <c r="AO738" s="72"/>
      <c r="AP738" s="72"/>
      <c r="AQ738" s="72"/>
      <c r="AR738" s="72"/>
      <c r="AS738" s="72"/>
      <c r="AT738" s="72"/>
      <c r="AU738" s="72"/>
      <c r="AV738" s="72"/>
      <c r="AW738" s="72"/>
    </row>
    <row r="739" ht="14.25" customHeight="1">
      <c r="A739" s="65"/>
      <c r="B739" s="65"/>
      <c r="C739" s="66"/>
      <c r="D739" s="67"/>
      <c r="E739" s="68"/>
      <c r="F739" s="68"/>
      <c r="G739" s="68"/>
      <c r="H739" s="68"/>
      <c r="I739" s="68"/>
      <c r="J739" s="68"/>
      <c r="K739" s="68"/>
      <c r="L739" s="68"/>
      <c r="M739" s="68"/>
      <c r="O739" s="68"/>
      <c r="P739" s="68"/>
      <c r="Q739" s="68"/>
      <c r="R739" s="68"/>
      <c r="S739" s="68"/>
      <c r="U739" s="68"/>
      <c r="V739" s="72"/>
      <c r="W739" s="72"/>
      <c r="X739" s="72"/>
      <c r="Y739" s="68"/>
      <c r="Z739" s="68"/>
      <c r="AA739" s="72"/>
      <c r="AB739" s="68"/>
      <c r="AC739" s="68"/>
      <c r="AD739" s="72"/>
      <c r="AE739" s="72"/>
      <c r="AF739" s="72"/>
      <c r="AG739" s="72"/>
      <c r="AH739" s="72"/>
      <c r="AI739" s="72"/>
      <c r="AJ739" s="72"/>
      <c r="AK739" s="72"/>
      <c r="AL739" s="72"/>
      <c r="AM739" s="72"/>
      <c r="AN739" s="72"/>
      <c r="AO739" s="72"/>
      <c r="AP739" s="72"/>
      <c r="AQ739" s="72"/>
      <c r="AR739" s="72"/>
      <c r="AS739" s="72"/>
      <c r="AT739" s="72"/>
      <c r="AU739" s="72"/>
      <c r="AV739" s="72"/>
      <c r="AW739" s="72"/>
    </row>
    <row r="740" ht="14.25" customHeight="1">
      <c r="A740" s="65"/>
      <c r="B740" s="65"/>
      <c r="C740" s="66"/>
      <c r="D740" s="67"/>
      <c r="E740" s="68"/>
      <c r="F740" s="68"/>
      <c r="G740" s="68"/>
      <c r="H740" s="68"/>
      <c r="I740" s="68"/>
      <c r="J740" s="68"/>
      <c r="K740" s="68"/>
      <c r="L740" s="68"/>
      <c r="M740" s="68"/>
      <c r="O740" s="68"/>
      <c r="P740" s="68"/>
      <c r="Q740" s="68"/>
      <c r="R740" s="68"/>
      <c r="S740" s="68"/>
      <c r="U740" s="68"/>
      <c r="V740" s="72"/>
      <c r="W740" s="72"/>
      <c r="X740" s="72"/>
      <c r="Y740" s="68"/>
      <c r="Z740" s="68"/>
      <c r="AA740" s="72"/>
      <c r="AB740" s="68"/>
      <c r="AC740" s="68"/>
      <c r="AD740" s="72"/>
      <c r="AE740" s="72"/>
      <c r="AF740" s="72"/>
      <c r="AG740" s="72"/>
      <c r="AH740" s="72"/>
      <c r="AI740" s="72"/>
      <c r="AJ740" s="72"/>
      <c r="AK740" s="72"/>
      <c r="AL740" s="72"/>
      <c r="AM740" s="72"/>
      <c r="AN740" s="72"/>
      <c r="AO740" s="72"/>
      <c r="AP740" s="72"/>
      <c r="AQ740" s="72"/>
      <c r="AR740" s="72"/>
      <c r="AS740" s="72"/>
      <c r="AT740" s="72"/>
      <c r="AU740" s="72"/>
      <c r="AV740" s="72"/>
      <c r="AW740" s="72"/>
    </row>
    <row r="741" ht="14.25" customHeight="1">
      <c r="A741" s="65"/>
      <c r="B741" s="65"/>
      <c r="C741" s="66"/>
      <c r="D741" s="67"/>
      <c r="E741" s="68"/>
      <c r="F741" s="68"/>
      <c r="G741" s="68"/>
      <c r="H741" s="68"/>
      <c r="I741" s="68"/>
      <c r="J741" s="68"/>
      <c r="K741" s="68"/>
      <c r="L741" s="68"/>
      <c r="M741" s="68"/>
      <c r="O741" s="68"/>
      <c r="P741" s="68"/>
      <c r="Q741" s="68"/>
      <c r="R741" s="68"/>
      <c r="S741" s="68"/>
      <c r="U741" s="68"/>
      <c r="V741" s="72"/>
      <c r="W741" s="72"/>
      <c r="X741" s="72"/>
      <c r="Y741" s="68"/>
      <c r="Z741" s="68"/>
      <c r="AA741" s="72"/>
      <c r="AB741" s="68"/>
      <c r="AC741" s="68"/>
      <c r="AD741" s="72"/>
      <c r="AE741" s="72"/>
      <c r="AF741" s="72"/>
      <c r="AG741" s="72"/>
      <c r="AH741" s="72"/>
      <c r="AI741" s="72"/>
      <c r="AJ741" s="72"/>
      <c r="AK741" s="72"/>
      <c r="AL741" s="72"/>
      <c r="AM741" s="72"/>
      <c r="AN741" s="72"/>
      <c r="AO741" s="72"/>
      <c r="AP741" s="72"/>
      <c r="AQ741" s="72"/>
      <c r="AR741" s="72"/>
      <c r="AS741" s="72"/>
      <c r="AT741" s="72"/>
      <c r="AU741" s="72"/>
      <c r="AV741" s="72"/>
      <c r="AW741" s="72"/>
    </row>
    <row r="742" ht="14.25" customHeight="1">
      <c r="A742" s="65"/>
      <c r="B742" s="65"/>
      <c r="C742" s="66"/>
      <c r="D742" s="67"/>
      <c r="E742" s="68"/>
      <c r="F742" s="68"/>
      <c r="G742" s="68"/>
      <c r="H742" s="68"/>
      <c r="I742" s="68"/>
      <c r="J742" s="68"/>
      <c r="K742" s="68"/>
      <c r="L742" s="68"/>
      <c r="M742" s="68"/>
      <c r="O742" s="68"/>
      <c r="P742" s="68"/>
      <c r="Q742" s="68"/>
      <c r="R742" s="68"/>
      <c r="S742" s="68"/>
      <c r="U742" s="68"/>
      <c r="V742" s="72"/>
      <c r="W742" s="72"/>
      <c r="X742" s="72"/>
      <c r="Y742" s="68"/>
      <c r="Z742" s="68"/>
      <c r="AA742" s="72"/>
      <c r="AB742" s="68"/>
      <c r="AC742" s="68"/>
      <c r="AD742" s="72"/>
      <c r="AE742" s="72"/>
      <c r="AF742" s="72"/>
      <c r="AG742" s="72"/>
      <c r="AH742" s="72"/>
      <c r="AI742" s="72"/>
      <c r="AJ742" s="72"/>
      <c r="AK742" s="72"/>
      <c r="AL742" s="72"/>
      <c r="AM742" s="72"/>
      <c r="AN742" s="72"/>
      <c r="AO742" s="72"/>
      <c r="AP742" s="72"/>
      <c r="AQ742" s="72"/>
      <c r="AR742" s="72"/>
      <c r="AS742" s="72"/>
      <c r="AT742" s="72"/>
      <c r="AU742" s="72"/>
      <c r="AV742" s="72"/>
      <c r="AW742" s="72"/>
    </row>
    <row r="743" ht="14.25" customHeight="1">
      <c r="A743" s="65"/>
      <c r="B743" s="65"/>
      <c r="C743" s="66"/>
      <c r="D743" s="67"/>
      <c r="E743" s="68"/>
      <c r="F743" s="68"/>
      <c r="G743" s="68"/>
      <c r="H743" s="68"/>
      <c r="I743" s="68"/>
      <c r="J743" s="68"/>
      <c r="K743" s="68"/>
      <c r="L743" s="68"/>
      <c r="M743" s="68"/>
      <c r="O743" s="68"/>
      <c r="P743" s="68"/>
      <c r="Q743" s="68"/>
      <c r="R743" s="68"/>
      <c r="S743" s="68"/>
      <c r="U743" s="68"/>
      <c r="V743" s="72"/>
      <c r="W743" s="72"/>
      <c r="X743" s="72"/>
      <c r="Y743" s="68"/>
      <c r="Z743" s="68"/>
      <c r="AA743" s="72"/>
      <c r="AB743" s="68"/>
      <c r="AC743" s="68"/>
      <c r="AD743" s="72"/>
      <c r="AE743" s="72"/>
      <c r="AF743" s="72"/>
      <c r="AG743" s="72"/>
      <c r="AH743" s="72"/>
      <c r="AI743" s="72"/>
      <c r="AJ743" s="72"/>
      <c r="AK743" s="72"/>
      <c r="AL743" s="72"/>
      <c r="AM743" s="72"/>
      <c r="AN743" s="72"/>
      <c r="AO743" s="72"/>
      <c r="AP743" s="72"/>
      <c r="AQ743" s="72"/>
      <c r="AR743" s="72"/>
      <c r="AS743" s="72"/>
      <c r="AT743" s="72"/>
      <c r="AU743" s="72"/>
      <c r="AV743" s="72"/>
      <c r="AW743" s="72"/>
    </row>
    <row r="744" ht="14.25" customHeight="1">
      <c r="A744" s="65"/>
      <c r="B744" s="65"/>
      <c r="C744" s="66"/>
      <c r="D744" s="67"/>
      <c r="E744" s="68"/>
      <c r="F744" s="68"/>
      <c r="G744" s="68"/>
      <c r="H744" s="68"/>
      <c r="I744" s="68"/>
      <c r="J744" s="68"/>
      <c r="K744" s="68"/>
      <c r="L744" s="68"/>
      <c r="M744" s="68"/>
      <c r="O744" s="68"/>
      <c r="P744" s="68"/>
      <c r="Q744" s="68"/>
      <c r="R744" s="68"/>
      <c r="S744" s="68"/>
      <c r="U744" s="68"/>
      <c r="V744" s="72"/>
      <c r="W744" s="72"/>
      <c r="X744" s="72"/>
      <c r="Y744" s="68"/>
      <c r="Z744" s="68"/>
      <c r="AA744" s="72"/>
      <c r="AB744" s="68"/>
      <c r="AC744" s="68"/>
      <c r="AD744" s="72"/>
      <c r="AE744" s="72"/>
      <c r="AF744" s="72"/>
      <c r="AG744" s="72"/>
      <c r="AH744" s="72"/>
      <c r="AI744" s="72"/>
      <c r="AJ744" s="72"/>
      <c r="AK744" s="72"/>
      <c r="AL744" s="72"/>
      <c r="AM744" s="72"/>
      <c r="AN744" s="72"/>
      <c r="AO744" s="72"/>
      <c r="AP744" s="72"/>
      <c r="AQ744" s="72"/>
      <c r="AR744" s="72"/>
      <c r="AS744" s="72"/>
      <c r="AT744" s="72"/>
      <c r="AU744" s="72"/>
      <c r="AV744" s="72"/>
      <c r="AW744" s="72"/>
    </row>
    <row r="745" ht="14.25" customHeight="1">
      <c r="A745" s="65"/>
      <c r="B745" s="65"/>
      <c r="C745" s="66"/>
      <c r="D745" s="67"/>
      <c r="E745" s="68"/>
      <c r="F745" s="68"/>
      <c r="G745" s="68"/>
      <c r="H745" s="68"/>
      <c r="I745" s="68"/>
      <c r="J745" s="68"/>
      <c r="K745" s="68"/>
      <c r="L745" s="68"/>
      <c r="M745" s="68"/>
      <c r="O745" s="68"/>
      <c r="P745" s="68"/>
      <c r="Q745" s="68"/>
      <c r="R745" s="68"/>
      <c r="S745" s="68"/>
      <c r="U745" s="68"/>
      <c r="V745" s="72"/>
      <c r="W745" s="72"/>
      <c r="X745" s="72"/>
      <c r="Y745" s="68"/>
      <c r="Z745" s="68"/>
      <c r="AA745" s="72"/>
      <c r="AB745" s="68"/>
      <c r="AC745" s="68"/>
      <c r="AD745" s="72"/>
      <c r="AE745" s="72"/>
      <c r="AF745" s="72"/>
      <c r="AG745" s="72"/>
      <c r="AH745" s="72"/>
      <c r="AI745" s="72"/>
      <c r="AJ745" s="72"/>
      <c r="AK745" s="72"/>
      <c r="AL745" s="72"/>
      <c r="AM745" s="72"/>
      <c r="AN745" s="72"/>
      <c r="AO745" s="72"/>
      <c r="AP745" s="72"/>
      <c r="AQ745" s="72"/>
      <c r="AR745" s="72"/>
      <c r="AS745" s="72"/>
      <c r="AT745" s="72"/>
      <c r="AU745" s="72"/>
      <c r="AV745" s="72"/>
      <c r="AW745" s="72"/>
    </row>
    <row r="746" ht="14.25" customHeight="1">
      <c r="A746" s="65"/>
      <c r="B746" s="65"/>
      <c r="C746" s="66"/>
      <c r="D746" s="67"/>
      <c r="E746" s="68"/>
      <c r="F746" s="68"/>
      <c r="G746" s="68"/>
      <c r="H746" s="68"/>
      <c r="I746" s="68"/>
      <c r="J746" s="68"/>
      <c r="K746" s="68"/>
      <c r="L746" s="68"/>
      <c r="M746" s="68"/>
      <c r="O746" s="68"/>
      <c r="P746" s="68"/>
      <c r="Q746" s="68"/>
      <c r="R746" s="68"/>
      <c r="S746" s="68"/>
      <c r="U746" s="68"/>
      <c r="V746" s="72"/>
      <c r="W746" s="72"/>
      <c r="X746" s="72"/>
      <c r="Y746" s="68"/>
      <c r="Z746" s="68"/>
      <c r="AA746" s="72"/>
      <c r="AB746" s="68"/>
      <c r="AC746" s="68"/>
      <c r="AD746" s="72"/>
      <c r="AE746" s="72"/>
      <c r="AF746" s="72"/>
      <c r="AG746" s="72"/>
      <c r="AH746" s="72"/>
      <c r="AI746" s="72"/>
      <c r="AJ746" s="72"/>
      <c r="AK746" s="72"/>
      <c r="AL746" s="72"/>
      <c r="AM746" s="72"/>
      <c r="AN746" s="72"/>
      <c r="AO746" s="72"/>
      <c r="AP746" s="72"/>
      <c r="AQ746" s="72"/>
      <c r="AR746" s="72"/>
      <c r="AS746" s="72"/>
      <c r="AT746" s="72"/>
      <c r="AU746" s="72"/>
      <c r="AV746" s="72"/>
      <c r="AW746" s="72"/>
    </row>
    <row r="747" ht="14.25" customHeight="1">
      <c r="A747" s="65"/>
      <c r="B747" s="65"/>
      <c r="C747" s="66"/>
      <c r="D747" s="67"/>
      <c r="E747" s="68"/>
      <c r="F747" s="68"/>
      <c r="G747" s="68"/>
      <c r="H747" s="68"/>
      <c r="I747" s="68"/>
      <c r="J747" s="68"/>
      <c r="K747" s="68"/>
      <c r="L747" s="68"/>
      <c r="M747" s="68"/>
      <c r="O747" s="68"/>
      <c r="P747" s="68"/>
      <c r="Q747" s="68"/>
      <c r="R747" s="68"/>
      <c r="S747" s="68"/>
      <c r="U747" s="68"/>
      <c r="V747" s="72"/>
      <c r="W747" s="72"/>
      <c r="X747" s="72"/>
      <c r="Y747" s="68"/>
      <c r="Z747" s="68"/>
      <c r="AA747" s="72"/>
      <c r="AB747" s="68"/>
      <c r="AC747" s="68"/>
      <c r="AD747" s="72"/>
      <c r="AE747" s="72"/>
      <c r="AF747" s="72"/>
      <c r="AG747" s="72"/>
      <c r="AH747" s="72"/>
      <c r="AI747" s="72"/>
      <c r="AJ747" s="72"/>
      <c r="AK747" s="72"/>
      <c r="AL747" s="72"/>
      <c r="AM747" s="72"/>
      <c r="AN747" s="72"/>
      <c r="AO747" s="72"/>
      <c r="AP747" s="72"/>
      <c r="AQ747" s="72"/>
      <c r="AR747" s="72"/>
      <c r="AS747" s="72"/>
      <c r="AT747" s="72"/>
      <c r="AU747" s="72"/>
      <c r="AV747" s="72"/>
      <c r="AW747" s="72"/>
    </row>
    <row r="748" ht="14.25" customHeight="1">
      <c r="A748" s="65"/>
      <c r="B748" s="65"/>
      <c r="C748" s="66"/>
      <c r="D748" s="67"/>
      <c r="E748" s="68"/>
      <c r="F748" s="68"/>
      <c r="G748" s="68"/>
      <c r="H748" s="68"/>
      <c r="I748" s="68"/>
      <c r="J748" s="68"/>
      <c r="K748" s="68"/>
      <c r="L748" s="68"/>
      <c r="M748" s="68"/>
      <c r="O748" s="68"/>
      <c r="P748" s="68"/>
      <c r="Q748" s="68"/>
      <c r="R748" s="68"/>
      <c r="S748" s="68"/>
      <c r="U748" s="68"/>
      <c r="V748" s="72"/>
      <c r="W748" s="72"/>
      <c r="X748" s="72"/>
      <c r="Y748" s="68"/>
      <c r="Z748" s="68"/>
      <c r="AA748" s="72"/>
      <c r="AB748" s="68"/>
      <c r="AC748" s="68"/>
      <c r="AD748" s="72"/>
      <c r="AE748" s="72"/>
      <c r="AF748" s="72"/>
      <c r="AG748" s="72"/>
      <c r="AH748" s="72"/>
      <c r="AI748" s="72"/>
      <c r="AJ748" s="72"/>
      <c r="AK748" s="72"/>
      <c r="AL748" s="72"/>
      <c r="AM748" s="72"/>
      <c r="AN748" s="72"/>
      <c r="AO748" s="72"/>
      <c r="AP748" s="72"/>
      <c r="AQ748" s="72"/>
      <c r="AR748" s="72"/>
      <c r="AS748" s="72"/>
      <c r="AT748" s="72"/>
      <c r="AU748" s="72"/>
      <c r="AV748" s="72"/>
      <c r="AW748" s="72"/>
    </row>
    <row r="749" ht="14.25" customHeight="1">
      <c r="A749" s="65"/>
      <c r="B749" s="65"/>
      <c r="C749" s="66"/>
      <c r="D749" s="67"/>
      <c r="E749" s="68"/>
      <c r="F749" s="68"/>
      <c r="G749" s="68"/>
      <c r="H749" s="68"/>
      <c r="I749" s="68"/>
      <c r="J749" s="68"/>
      <c r="K749" s="68"/>
      <c r="L749" s="68"/>
      <c r="M749" s="68"/>
      <c r="O749" s="68"/>
      <c r="P749" s="68"/>
      <c r="Q749" s="68"/>
      <c r="R749" s="68"/>
      <c r="S749" s="68"/>
      <c r="U749" s="68"/>
      <c r="V749" s="72"/>
      <c r="W749" s="72"/>
      <c r="X749" s="72"/>
      <c r="Y749" s="68"/>
      <c r="Z749" s="68"/>
      <c r="AA749" s="72"/>
      <c r="AB749" s="68"/>
      <c r="AC749" s="68"/>
      <c r="AD749" s="72"/>
      <c r="AE749" s="72"/>
      <c r="AF749" s="72"/>
      <c r="AG749" s="72"/>
      <c r="AH749" s="72"/>
      <c r="AI749" s="72"/>
      <c r="AJ749" s="72"/>
      <c r="AK749" s="72"/>
      <c r="AL749" s="72"/>
      <c r="AM749" s="72"/>
      <c r="AN749" s="72"/>
      <c r="AO749" s="72"/>
      <c r="AP749" s="72"/>
      <c r="AQ749" s="72"/>
      <c r="AR749" s="72"/>
      <c r="AS749" s="72"/>
      <c r="AT749" s="72"/>
      <c r="AU749" s="72"/>
      <c r="AV749" s="72"/>
      <c r="AW749" s="72"/>
    </row>
    <row r="750" ht="14.25" customHeight="1">
      <c r="A750" s="65"/>
      <c r="B750" s="65"/>
      <c r="C750" s="66"/>
      <c r="D750" s="67"/>
      <c r="E750" s="68"/>
      <c r="F750" s="68"/>
      <c r="G750" s="68"/>
      <c r="H750" s="68"/>
      <c r="I750" s="68"/>
      <c r="J750" s="68"/>
      <c r="K750" s="68"/>
      <c r="L750" s="68"/>
      <c r="M750" s="68"/>
      <c r="O750" s="68"/>
      <c r="P750" s="68"/>
      <c r="Q750" s="68"/>
      <c r="R750" s="68"/>
      <c r="S750" s="68"/>
      <c r="U750" s="68"/>
      <c r="V750" s="72"/>
      <c r="W750" s="72"/>
      <c r="X750" s="72"/>
      <c r="Y750" s="68"/>
      <c r="Z750" s="68"/>
      <c r="AA750" s="72"/>
      <c r="AB750" s="68"/>
      <c r="AC750" s="68"/>
      <c r="AD750" s="72"/>
      <c r="AE750" s="72"/>
      <c r="AF750" s="72"/>
      <c r="AG750" s="72"/>
      <c r="AH750" s="72"/>
      <c r="AI750" s="72"/>
      <c r="AJ750" s="72"/>
      <c r="AK750" s="72"/>
      <c r="AL750" s="72"/>
      <c r="AM750" s="72"/>
      <c r="AN750" s="72"/>
      <c r="AO750" s="72"/>
      <c r="AP750" s="72"/>
      <c r="AQ750" s="72"/>
      <c r="AR750" s="72"/>
      <c r="AS750" s="72"/>
      <c r="AT750" s="72"/>
      <c r="AU750" s="72"/>
      <c r="AV750" s="72"/>
      <c r="AW750" s="72"/>
    </row>
    <row r="751" ht="14.25" customHeight="1">
      <c r="A751" s="65"/>
      <c r="B751" s="65"/>
      <c r="C751" s="66"/>
      <c r="D751" s="67"/>
      <c r="E751" s="68"/>
      <c r="F751" s="68"/>
      <c r="G751" s="68"/>
      <c r="H751" s="68"/>
      <c r="I751" s="68"/>
      <c r="J751" s="68"/>
      <c r="K751" s="68"/>
      <c r="L751" s="68"/>
      <c r="M751" s="68"/>
      <c r="O751" s="68"/>
      <c r="P751" s="68"/>
      <c r="Q751" s="68"/>
      <c r="R751" s="68"/>
      <c r="S751" s="68"/>
      <c r="U751" s="68"/>
      <c r="V751" s="72"/>
      <c r="W751" s="72"/>
      <c r="X751" s="72"/>
      <c r="Y751" s="68"/>
      <c r="Z751" s="68"/>
      <c r="AA751" s="72"/>
      <c r="AB751" s="68"/>
      <c r="AC751" s="68"/>
      <c r="AD751" s="72"/>
      <c r="AE751" s="72"/>
      <c r="AF751" s="72"/>
      <c r="AG751" s="72"/>
      <c r="AH751" s="72"/>
      <c r="AI751" s="72"/>
      <c r="AJ751" s="72"/>
      <c r="AK751" s="72"/>
      <c r="AL751" s="72"/>
      <c r="AM751" s="72"/>
      <c r="AN751" s="72"/>
      <c r="AO751" s="72"/>
      <c r="AP751" s="72"/>
      <c r="AQ751" s="72"/>
      <c r="AR751" s="72"/>
      <c r="AS751" s="72"/>
      <c r="AT751" s="72"/>
      <c r="AU751" s="72"/>
      <c r="AV751" s="72"/>
      <c r="AW751" s="72"/>
    </row>
    <row r="752" ht="14.25" customHeight="1">
      <c r="A752" s="65"/>
      <c r="B752" s="65"/>
      <c r="C752" s="66"/>
      <c r="D752" s="67"/>
      <c r="E752" s="68"/>
      <c r="F752" s="68"/>
      <c r="G752" s="68"/>
      <c r="H752" s="68"/>
      <c r="I752" s="68"/>
      <c r="J752" s="68"/>
      <c r="K752" s="68"/>
      <c r="L752" s="68"/>
      <c r="M752" s="68"/>
      <c r="O752" s="68"/>
      <c r="P752" s="68"/>
      <c r="Q752" s="68"/>
      <c r="R752" s="68"/>
      <c r="S752" s="68"/>
      <c r="U752" s="68"/>
      <c r="V752" s="72"/>
      <c r="W752" s="72"/>
      <c r="X752" s="72"/>
      <c r="Y752" s="68"/>
      <c r="Z752" s="68"/>
      <c r="AA752" s="72"/>
      <c r="AB752" s="68"/>
      <c r="AC752" s="68"/>
      <c r="AD752" s="72"/>
      <c r="AE752" s="72"/>
      <c r="AF752" s="72"/>
      <c r="AG752" s="72"/>
      <c r="AH752" s="72"/>
      <c r="AI752" s="72"/>
      <c r="AJ752" s="72"/>
      <c r="AK752" s="72"/>
      <c r="AL752" s="72"/>
      <c r="AM752" s="72"/>
      <c r="AN752" s="72"/>
      <c r="AO752" s="72"/>
      <c r="AP752" s="72"/>
      <c r="AQ752" s="72"/>
      <c r="AR752" s="72"/>
      <c r="AS752" s="72"/>
      <c r="AT752" s="72"/>
      <c r="AU752" s="72"/>
      <c r="AV752" s="72"/>
      <c r="AW752" s="72"/>
    </row>
    <row r="753" ht="14.25" customHeight="1">
      <c r="A753" s="65"/>
      <c r="B753" s="65"/>
      <c r="C753" s="66"/>
      <c r="D753" s="67"/>
      <c r="E753" s="68"/>
      <c r="F753" s="68"/>
      <c r="G753" s="68"/>
      <c r="H753" s="68"/>
      <c r="I753" s="68"/>
      <c r="J753" s="68"/>
      <c r="K753" s="68"/>
      <c r="L753" s="68"/>
      <c r="M753" s="68"/>
      <c r="O753" s="68"/>
      <c r="P753" s="68"/>
      <c r="Q753" s="68"/>
      <c r="R753" s="68"/>
      <c r="S753" s="68"/>
      <c r="U753" s="68"/>
      <c r="V753" s="72"/>
      <c r="W753" s="72"/>
      <c r="X753" s="72"/>
      <c r="Y753" s="68"/>
      <c r="Z753" s="68"/>
      <c r="AA753" s="72"/>
      <c r="AB753" s="68"/>
      <c r="AC753" s="68"/>
      <c r="AD753" s="72"/>
      <c r="AE753" s="72"/>
      <c r="AF753" s="72"/>
      <c r="AG753" s="72"/>
      <c r="AH753" s="72"/>
      <c r="AI753" s="72"/>
      <c r="AJ753" s="72"/>
      <c r="AK753" s="72"/>
      <c r="AL753" s="72"/>
      <c r="AM753" s="72"/>
      <c r="AN753" s="72"/>
      <c r="AO753" s="72"/>
      <c r="AP753" s="72"/>
      <c r="AQ753" s="72"/>
      <c r="AR753" s="72"/>
      <c r="AS753" s="72"/>
      <c r="AT753" s="72"/>
      <c r="AU753" s="72"/>
      <c r="AV753" s="72"/>
      <c r="AW753" s="72"/>
    </row>
    <row r="754" ht="14.25" customHeight="1">
      <c r="A754" s="65"/>
      <c r="B754" s="65"/>
      <c r="C754" s="66"/>
      <c r="D754" s="67"/>
      <c r="E754" s="68"/>
      <c r="F754" s="68"/>
      <c r="G754" s="68"/>
      <c r="H754" s="68"/>
      <c r="I754" s="68"/>
      <c r="J754" s="68"/>
      <c r="K754" s="68"/>
      <c r="L754" s="68"/>
      <c r="M754" s="68"/>
      <c r="O754" s="68"/>
      <c r="P754" s="68"/>
      <c r="Q754" s="68"/>
      <c r="R754" s="68"/>
      <c r="S754" s="68"/>
      <c r="U754" s="68"/>
      <c r="V754" s="72"/>
      <c r="W754" s="72"/>
      <c r="X754" s="72"/>
      <c r="Y754" s="68"/>
      <c r="Z754" s="68"/>
      <c r="AA754" s="72"/>
      <c r="AB754" s="68"/>
      <c r="AC754" s="68"/>
      <c r="AD754" s="72"/>
      <c r="AE754" s="72"/>
      <c r="AF754" s="72"/>
      <c r="AG754" s="72"/>
      <c r="AH754" s="72"/>
      <c r="AI754" s="72"/>
      <c r="AJ754" s="72"/>
      <c r="AK754" s="72"/>
      <c r="AL754" s="72"/>
      <c r="AM754" s="72"/>
      <c r="AN754" s="72"/>
      <c r="AO754" s="72"/>
      <c r="AP754" s="72"/>
      <c r="AQ754" s="72"/>
      <c r="AR754" s="72"/>
      <c r="AS754" s="72"/>
      <c r="AT754" s="72"/>
      <c r="AU754" s="72"/>
      <c r="AV754" s="72"/>
      <c r="AW754" s="72"/>
    </row>
    <row r="755" ht="14.25" customHeight="1">
      <c r="A755" s="65"/>
      <c r="B755" s="65"/>
      <c r="C755" s="66"/>
      <c r="D755" s="67"/>
      <c r="E755" s="68"/>
      <c r="F755" s="68"/>
      <c r="G755" s="68"/>
      <c r="H755" s="68"/>
      <c r="I755" s="68"/>
      <c r="J755" s="68"/>
      <c r="K755" s="68"/>
      <c r="L755" s="68"/>
      <c r="M755" s="68"/>
      <c r="O755" s="68"/>
      <c r="P755" s="68"/>
      <c r="Q755" s="68"/>
      <c r="R755" s="68"/>
      <c r="S755" s="68"/>
      <c r="U755" s="68"/>
      <c r="V755" s="72"/>
      <c r="W755" s="72"/>
      <c r="X755" s="72"/>
      <c r="Y755" s="68"/>
      <c r="Z755" s="68"/>
      <c r="AA755" s="72"/>
      <c r="AB755" s="68"/>
      <c r="AC755" s="68"/>
      <c r="AD755" s="72"/>
      <c r="AE755" s="72"/>
      <c r="AF755" s="72"/>
      <c r="AG755" s="72"/>
      <c r="AH755" s="72"/>
      <c r="AI755" s="72"/>
      <c r="AJ755" s="72"/>
      <c r="AK755" s="72"/>
      <c r="AL755" s="72"/>
      <c r="AM755" s="72"/>
      <c r="AN755" s="72"/>
      <c r="AO755" s="72"/>
      <c r="AP755" s="72"/>
      <c r="AQ755" s="72"/>
      <c r="AR755" s="72"/>
      <c r="AS755" s="72"/>
      <c r="AT755" s="72"/>
      <c r="AU755" s="72"/>
      <c r="AV755" s="72"/>
      <c r="AW755" s="72"/>
    </row>
    <row r="756" ht="14.25" customHeight="1">
      <c r="A756" s="65"/>
      <c r="B756" s="65"/>
      <c r="C756" s="66"/>
      <c r="D756" s="67"/>
      <c r="E756" s="68"/>
      <c r="F756" s="68"/>
      <c r="G756" s="68"/>
      <c r="H756" s="68"/>
      <c r="I756" s="68"/>
      <c r="J756" s="68"/>
      <c r="K756" s="68"/>
      <c r="L756" s="68"/>
      <c r="M756" s="68"/>
      <c r="O756" s="68"/>
      <c r="P756" s="68"/>
      <c r="Q756" s="68"/>
      <c r="R756" s="68"/>
      <c r="S756" s="68"/>
      <c r="U756" s="68"/>
      <c r="V756" s="72"/>
      <c r="W756" s="72"/>
      <c r="X756" s="72"/>
      <c r="Y756" s="68"/>
      <c r="Z756" s="68"/>
      <c r="AA756" s="72"/>
      <c r="AB756" s="68"/>
      <c r="AC756" s="68"/>
      <c r="AD756" s="72"/>
      <c r="AE756" s="72"/>
      <c r="AF756" s="72"/>
      <c r="AG756" s="72"/>
      <c r="AH756" s="72"/>
      <c r="AI756" s="72"/>
      <c r="AJ756" s="72"/>
      <c r="AK756" s="72"/>
      <c r="AL756" s="72"/>
      <c r="AM756" s="72"/>
      <c r="AN756" s="72"/>
      <c r="AO756" s="72"/>
      <c r="AP756" s="72"/>
      <c r="AQ756" s="72"/>
      <c r="AR756" s="72"/>
      <c r="AS756" s="72"/>
      <c r="AT756" s="72"/>
      <c r="AU756" s="72"/>
      <c r="AV756" s="72"/>
      <c r="AW756" s="72"/>
    </row>
    <row r="757" ht="14.25" customHeight="1">
      <c r="A757" s="65"/>
      <c r="B757" s="65"/>
      <c r="C757" s="66"/>
      <c r="D757" s="67"/>
      <c r="E757" s="68"/>
      <c r="F757" s="68"/>
      <c r="G757" s="68"/>
      <c r="H757" s="68"/>
      <c r="I757" s="68"/>
      <c r="J757" s="68"/>
      <c r="K757" s="68"/>
      <c r="L757" s="68"/>
      <c r="M757" s="68"/>
      <c r="O757" s="68"/>
      <c r="P757" s="68"/>
      <c r="Q757" s="68"/>
      <c r="R757" s="68"/>
      <c r="S757" s="68"/>
      <c r="U757" s="68"/>
      <c r="V757" s="72"/>
      <c r="W757" s="72"/>
      <c r="X757" s="72"/>
      <c r="Y757" s="68"/>
      <c r="Z757" s="68"/>
      <c r="AA757" s="72"/>
      <c r="AB757" s="68"/>
      <c r="AC757" s="68"/>
      <c r="AD757" s="72"/>
      <c r="AE757" s="72"/>
      <c r="AF757" s="72"/>
      <c r="AG757" s="72"/>
      <c r="AH757" s="72"/>
      <c r="AI757" s="72"/>
      <c r="AJ757" s="72"/>
      <c r="AK757" s="72"/>
      <c r="AL757" s="72"/>
      <c r="AM757" s="72"/>
      <c r="AN757" s="72"/>
      <c r="AO757" s="72"/>
      <c r="AP757" s="72"/>
      <c r="AQ757" s="72"/>
      <c r="AR757" s="72"/>
      <c r="AS757" s="72"/>
      <c r="AT757" s="72"/>
      <c r="AU757" s="72"/>
      <c r="AV757" s="72"/>
      <c r="AW757" s="72"/>
    </row>
    <row r="758" ht="14.25" customHeight="1">
      <c r="A758" s="65"/>
      <c r="B758" s="65"/>
      <c r="C758" s="66"/>
      <c r="D758" s="67"/>
      <c r="E758" s="68"/>
      <c r="F758" s="68"/>
      <c r="G758" s="68"/>
      <c r="H758" s="68"/>
      <c r="I758" s="68"/>
      <c r="J758" s="68"/>
      <c r="K758" s="68"/>
      <c r="L758" s="68"/>
      <c r="M758" s="68"/>
      <c r="O758" s="68"/>
      <c r="P758" s="68"/>
      <c r="Q758" s="68"/>
      <c r="R758" s="68"/>
      <c r="S758" s="68"/>
      <c r="U758" s="68"/>
      <c r="V758" s="72"/>
      <c r="W758" s="72"/>
      <c r="X758" s="72"/>
      <c r="Y758" s="68"/>
      <c r="Z758" s="68"/>
      <c r="AA758" s="72"/>
      <c r="AB758" s="68"/>
      <c r="AC758" s="68"/>
      <c r="AD758" s="72"/>
      <c r="AE758" s="72"/>
      <c r="AF758" s="72"/>
      <c r="AG758" s="72"/>
      <c r="AH758" s="72"/>
      <c r="AI758" s="72"/>
      <c r="AJ758" s="72"/>
      <c r="AK758" s="72"/>
      <c r="AL758" s="72"/>
      <c r="AM758" s="72"/>
      <c r="AN758" s="72"/>
      <c r="AO758" s="72"/>
      <c r="AP758" s="72"/>
      <c r="AQ758" s="72"/>
      <c r="AR758" s="72"/>
      <c r="AS758" s="72"/>
      <c r="AT758" s="72"/>
      <c r="AU758" s="72"/>
      <c r="AV758" s="72"/>
      <c r="AW758" s="72"/>
    </row>
    <row r="759" ht="14.25" customHeight="1">
      <c r="A759" s="65"/>
      <c r="B759" s="65"/>
      <c r="C759" s="66"/>
      <c r="D759" s="67"/>
      <c r="E759" s="68"/>
      <c r="F759" s="68"/>
      <c r="G759" s="68"/>
      <c r="H759" s="68"/>
      <c r="I759" s="68"/>
      <c r="J759" s="68"/>
      <c r="K759" s="68"/>
      <c r="L759" s="68"/>
      <c r="M759" s="68"/>
      <c r="O759" s="68"/>
      <c r="P759" s="68"/>
      <c r="Q759" s="68"/>
      <c r="R759" s="68"/>
      <c r="S759" s="68"/>
      <c r="U759" s="68"/>
      <c r="V759" s="72"/>
      <c r="W759" s="72"/>
      <c r="X759" s="72"/>
      <c r="Y759" s="68"/>
      <c r="Z759" s="68"/>
      <c r="AA759" s="72"/>
      <c r="AB759" s="68"/>
      <c r="AC759" s="68"/>
      <c r="AD759" s="72"/>
      <c r="AE759" s="72"/>
      <c r="AF759" s="72"/>
      <c r="AG759" s="72"/>
      <c r="AH759" s="72"/>
      <c r="AI759" s="72"/>
      <c r="AJ759" s="72"/>
      <c r="AK759" s="72"/>
      <c r="AL759" s="72"/>
      <c r="AM759" s="72"/>
      <c r="AN759" s="72"/>
      <c r="AO759" s="72"/>
      <c r="AP759" s="72"/>
      <c r="AQ759" s="72"/>
      <c r="AR759" s="72"/>
      <c r="AS759" s="72"/>
      <c r="AT759" s="72"/>
      <c r="AU759" s="72"/>
      <c r="AV759" s="72"/>
      <c r="AW759" s="72"/>
    </row>
    <row r="760" ht="14.25" customHeight="1">
      <c r="A760" s="65"/>
      <c r="B760" s="65"/>
      <c r="C760" s="66"/>
      <c r="D760" s="67"/>
      <c r="E760" s="68"/>
      <c r="F760" s="68"/>
      <c r="G760" s="68"/>
      <c r="H760" s="68"/>
      <c r="I760" s="68"/>
      <c r="J760" s="68"/>
      <c r="K760" s="68"/>
      <c r="L760" s="68"/>
      <c r="M760" s="68"/>
      <c r="O760" s="68"/>
      <c r="P760" s="68"/>
      <c r="Q760" s="68"/>
      <c r="R760" s="68"/>
      <c r="S760" s="68"/>
      <c r="U760" s="68"/>
      <c r="V760" s="72"/>
      <c r="W760" s="72"/>
      <c r="X760" s="72"/>
      <c r="Y760" s="68"/>
      <c r="Z760" s="68"/>
      <c r="AA760" s="72"/>
      <c r="AB760" s="68"/>
      <c r="AC760" s="68"/>
      <c r="AD760" s="72"/>
      <c r="AE760" s="72"/>
      <c r="AF760" s="72"/>
      <c r="AG760" s="72"/>
      <c r="AH760" s="72"/>
      <c r="AI760" s="72"/>
      <c r="AJ760" s="72"/>
      <c r="AK760" s="72"/>
      <c r="AL760" s="72"/>
      <c r="AM760" s="72"/>
      <c r="AN760" s="72"/>
      <c r="AO760" s="72"/>
      <c r="AP760" s="72"/>
      <c r="AQ760" s="72"/>
      <c r="AR760" s="72"/>
      <c r="AS760" s="72"/>
      <c r="AT760" s="72"/>
      <c r="AU760" s="72"/>
      <c r="AV760" s="72"/>
      <c r="AW760" s="72"/>
    </row>
    <row r="761" ht="14.25" customHeight="1">
      <c r="A761" s="65"/>
      <c r="B761" s="65"/>
      <c r="C761" s="66"/>
      <c r="D761" s="67"/>
      <c r="E761" s="68"/>
      <c r="F761" s="68"/>
      <c r="G761" s="68"/>
      <c r="H761" s="68"/>
      <c r="I761" s="68"/>
      <c r="J761" s="68"/>
      <c r="K761" s="68"/>
      <c r="L761" s="68"/>
      <c r="M761" s="68"/>
      <c r="O761" s="68"/>
      <c r="P761" s="68"/>
      <c r="Q761" s="68"/>
      <c r="R761" s="68"/>
      <c r="S761" s="68"/>
      <c r="U761" s="68"/>
      <c r="V761" s="72"/>
      <c r="W761" s="72"/>
      <c r="X761" s="72"/>
      <c r="Y761" s="68"/>
      <c r="Z761" s="68"/>
      <c r="AA761" s="72"/>
      <c r="AB761" s="68"/>
      <c r="AC761" s="68"/>
      <c r="AD761" s="72"/>
      <c r="AE761" s="72"/>
      <c r="AF761" s="72"/>
      <c r="AG761" s="72"/>
      <c r="AH761" s="72"/>
      <c r="AI761" s="72"/>
      <c r="AJ761" s="72"/>
      <c r="AK761" s="72"/>
      <c r="AL761" s="72"/>
      <c r="AM761" s="72"/>
      <c r="AN761" s="72"/>
      <c r="AO761" s="72"/>
      <c r="AP761" s="72"/>
      <c r="AQ761" s="72"/>
      <c r="AR761" s="72"/>
      <c r="AS761" s="72"/>
      <c r="AT761" s="72"/>
      <c r="AU761" s="72"/>
      <c r="AV761" s="72"/>
      <c r="AW761" s="72"/>
    </row>
    <row r="762" ht="14.25" customHeight="1">
      <c r="A762" s="65"/>
      <c r="B762" s="65"/>
      <c r="C762" s="66"/>
      <c r="D762" s="67"/>
      <c r="E762" s="68"/>
      <c r="F762" s="68"/>
      <c r="G762" s="68"/>
      <c r="H762" s="68"/>
      <c r="I762" s="68"/>
      <c r="J762" s="68"/>
      <c r="K762" s="68"/>
      <c r="L762" s="68"/>
      <c r="M762" s="68"/>
      <c r="O762" s="68"/>
      <c r="P762" s="68"/>
      <c r="Q762" s="68"/>
      <c r="R762" s="68"/>
      <c r="S762" s="68"/>
      <c r="U762" s="68"/>
      <c r="V762" s="72"/>
      <c r="W762" s="72"/>
      <c r="X762" s="72"/>
      <c r="Y762" s="68"/>
      <c r="Z762" s="68"/>
      <c r="AA762" s="72"/>
      <c r="AB762" s="68"/>
      <c r="AC762" s="68"/>
      <c r="AD762" s="72"/>
      <c r="AE762" s="72"/>
      <c r="AF762" s="72"/>
      <c r="AG762" s="72"/>
      <c r="AH762" s="72"/>
      <c r="AI762" s="72"/>
      <c r="AJ762" s="72"/>
      <c r="AK762" s="72"/>
      <c r="AL762" s="72"/>
      <c r="AM762" s="72"/>
      <c r="AN762" s="72"/>
      <c r="AO762" s="72"/>
      <c r="AP762" s="72"/>
      <c r="AQ762" s="72"/>
      <c r="AR762" s="72"/>
      <c r="AS762" s="72"/>
      <c r="AT762" s="72"/>
      <c r="AU762" s="72"/>
      <c r="AV762" s="72"/>
      <c r="AW762" s="72"/>
    </row>
    <row r="763" ht="14.25" customHeight="1">
      <c r="A763" s="65"/>
      <c r="B763" s="65"/>
      <c r="C763" s="66"/>
      <c r="D763" s="67"/>
      <c r="E763" s="68"/>
      <c r="F763" s="68"/>
      <c r="G763" s="68"/>
      <c r="H763" s="68"/>
      <c r="I763" s="68"/>
      <c r="J763" s="68"/>
      <c r="K763" s="68"/>
      <c r="L763" s="68"/>
      <c r="M763" s="68"/>
      <c r="O763" s="68"/>
      <c r="P763" s="68"/>
      <c r="Q763" s="68"/>
      <c r="R763" s="68"/>
      <c r="S763" s="68"/>
      <c r="U763" s="68"/>
      <c r="V763" s="72"/>
      <c r="W763" s="72"/>
      <c r="X763" s="72"/>
      <c r="Y763" s="68"/>
      <c r="Z763" s="68"/>
      <c r="AA763" s="72"/>
      <c r="AB763" s="68"/>
      <c r="AC763" s="68"/>
      <c r="AD763" s="72"/>
      <c r="AE763" s="72"/>
      <c r="AF763" s="72"/>
      <c r="AG763" s="72"/>
      <c r="AH763" s="72"/>
      <c r="AI763" s="72"/>
      <c r="AJ763" s="72"/>
      <c r="AK763" s="72"/>
      <c r="AL763" s="72"/>
      <c r="AM763" s="72"/>
      <c r="AN763" s="72"/>
      <c r="AO763" s="72"/>
      <c r="AP763" s="72"/>
      <c r="AQ763" s="72"/>
      <c r="AR763" s="72"/>
      <c r="AS763" s="72"/>
      <c r="AT763" s="72"/>
      <c r="AU763" s="72"/>
      <c r="AV763" s="72"/>
      <c r="AW763" s="72"/>
    </row>
    <row r="764" ht="14.25" customHeight="1">
      <c r="A764" s="65"/>
      <c r="B764" s="65"/>
      <c r="C764" s="66"/>
      <c r="D764" s="67"/>
      <c r="E764" s="68"/>
      <c r="F764" s="68"/>
      <c r="G764" s="68"/>
      <c r="H764" s="68"/>
      <c r="I764" s="68"/>
      <c r="J764" s="68"/>
      <c r="K764" s="68"/>
      <c r="L764" s="68"/>
      <c r="M764" s="68"/>
      <c r="O764" s="68"/>
      <c r="P764" s="68"/>
      <c r="Q764" s="68"/>
      <c r="R764" s="68"/>
      <c r="S764" s="68"/>
      <c r="U764" s="68"/>
      <c r="V764" s="72"/>
      <c r="W764" s="72"/>
      <c r="X764" s="72"/>
      <c r="Y764" s="68"/>
      <c r="Z764" s="68"/>
      <c r="AA764" s="72"/>
      <c r="AB764" s="68"/>
      <c r="AC764" s="68"/>
      <c r="AD764" s="72"/>
      <c r="AE764" s="72"/>
      <c r="AF764" s="72"/>
      <c r="AG764" s="72"/>
      <c r="AH764" s="72"/>
      <c r="AI764" s="72"/>
      <c r="AJ764" s="72"/>
      <c r="AK764" s="72"/>
      <c r="AL764" s="72"/>
      <c r="AM764" s="72"/>
      <c r="AN764" s="72"/>
      <c r="AO764" s="72"/>
      <c r="AP764" s="72"/>
      <c r="AQ764" s="72"/>
      <c r="AR764" s="72"/>
      <c r="AS764" s="72"/>
      <c r="AT764" s="72"/>
      <c r="AU764" s="72"/>
      <c r="AV764" s="72"/>
      <c r="AW764" s="72"/>
    </row>
    <row r="765" ht="14.25" customHeight="1">
      <c r="A765" s="65"/>
      <c r="B765" s="65"/>
      <c r="C765" s="66"/>
      <c r="D765" s="67"/>
      <c r="E765" s="68"/>
      <c r="F765" s="68"/>
      <c r="G765" s="68"/>
      <c r="H765" s="68"/>
      <c r="I765" s="68"/>
      <c r="J765" s="68"/>
      <c r="K765" s="68"/>
      <c r="L765" s="68"/>
      <c r="M765" s="68"/>
      <c r="O765" s="68"/>
      <c r="P765" s="68"/>
      <c r="Q765" s="68"/>
      <c r="R765" s="68"/>
      <c r="S765" s="68"/>
      <c r="U765" s="68"/>
      <c r="V765" s="72"/>
      <c r="W765" s="72"/>
      <c r="X765" s="72"/>
      <c r="Y765" s="68"/>
      <c r="Z765" s="68"/>
      <c r="AA765" s="72"/>
      <c r="AB765" s="68"/>
      <c r="AC765" s="68"/>
      <c r="AD765" s="72"/>
      <c r="AE765" s="72"/>
      <c r="AF765" s="72"/>
      <c r="AG765" s="72"/>
      <c r="AH765" s="72"/>
      <c r="AI765" s="72"/>
      <c r="AJ765" s="72"/>
      <c r="AK765" s="72"/>
      <c r="AL765" s="72"/>
      <c r="AM765" s="72"/>
      <c r="AN765" s="72"/>
      <c r="AO765" s="72"/>
      <c r="AP765" s="72"/>
      <c r="AQ765" s="72"/>
      <c r="AR765" s="72"/>
      <c r="AS765" s="72"/>
      <c r="AT765" s="72"/>
      <c r="AU765" s="72"/>
      <c r="AV765" s="72"/>
      <c r="AW765" s="72"/>
    </row>
    <row r="766" ht="14.25" customHeight="1">
      <c r="A766" s="65"/>
      <c r="B766" s="65"/>
      <c r="C766" s="66"/>
      <c r="D766" s="67"/>
      <c r="E766" s="68"/>
      <c r="F766" s="68"/>
      <c r="G766" s="68"/>
      <c r="H766" s="68"/>
      <c r="I766" s="68"/>
      <c r="J766" s="68"/>
      <c r="K766" s="68"/>
      <c r="L766" s="68"/>
      <c r="M766" s="68"/>
      <c r="O766" s="68"/>
      <c r="P766" s="68"/>
      <c r="Q766" s="68"/>
      <c r="R766" s="68"/>
      <c r="S766" s="68"/>
      <c r="U766" s="68"/>
      <c r="V766" s="72"/>
      <c r="W766" s="72"/>
      <c r="X766" s="72"/>
      <c r="Y766" s="68"/>
      <c r="Z766" s="68"/>
      <c r="AA766" s="72"/>
      <c r="AB766" s="68"/>
      <c r="AC766" s="68"/>
      <c r="AD766" s="72"/>
      <c r="AE766" s="72"/>
      <c r="AF766" s="72"/>
      <c r="AG766" s="72"/>
      <c r="AH766" s="72"/>
      <c r="AI766" s="72"/>
      <c r="AJ766" s="72"/>
      <c r="AK766" s="72"/>
      <c r="AL766" s="72"/>
      <c r="AM766" s="72"/>
      <c r="AN766" s="72"/>
      <c r="AO766" s="72"/>
      <c r="AP766" s="72"/>
      <c r="AQ766" s="72"/>
      <c r="AR766" s="72"/>
      <c r="AS766" s="72"/>
      <c r="AT766" s="72"/>
      <c r="AU766" s="72"/>
      <c r="AV766" s="72"/>
      <c r="AW766" s="72"/>
    </row>
    <row r="767" ht="14.25" customHeight="1">
      <c r="A767" s="65"/>
      <c r="B767" s="65"/>
      <c r="C767" s="66"/>
      <c r="D767" s="67"/>
      <c r="E767" s="68"/>
      <c r="F767" s="68"/>
      <c r="G767" s="68"/>
      <c r="H767" s="68"/>
      <c r="I767" s="68"/>
      <c r="J767" s="68"/>
      <c r="K767" s="68"/>
      <c r="L767" s="68"/>
      <c r="M767" s="68"/>
      <c r="O767" s="68"/>
      <c r="P767" s="68"/>
      <c r="Q767" s="68"/>
      <c r="R767" s="68"/>
      <c r="S767" s="68"/>
      <c r="U767" s="68"/>
      <c r="V767" s="72"/>
      <c r="W767" s="72"/>
      <c r="X767" s="72"/>
      <c r="Y767" s="68"/>
      <c r="Z767" s="68"/>
      <c r="AA767" s="72"/>
      <c r="AB767" s="68"/>
      <c r="AC767" s="68"/>
      <c r="AD767" s="72"/>
      <c r="AE767" s="72"/>
      <c r="AF767" s="72"/>
      <c r="AG767" s="72"/>
      <c r="AH767" s="72"/>
      <c r="AI767" s="72"/>
      <c r="AJ767" s="72"/>
      <c r="AK767" s="72"/>
      <c r="AL767" s="72"/>
      <c r="AM767" s="72"/>
      <c r="AN767" s="72"/>
      <c r="AO767" s="72"/>
      <c r="AP767" s="72"/>
      <c r="AQ767" s="72"/>
      <c r="AR767" s="72"/>
      <c r="AS767" s="72"/>
      <c r="AT767" s="72"/>
      <c r="AU767" s="72"/>
      <c r="AV767" s="72"/>
      <c r="AW767" s="72"/>
    </row>
    <row r="768" ht="14.25" customHeight="1">
      <c r="A768" s="65"/>
      <c r="B768" s="65"/>
      <c r="C768" s="66"/>
      <c r="D768" s="67"/>
      <c r="E768" s="68"/>
      <c r="F768" s="68"/>
      <c r="G768" s="68"/>
      <c r="H768" s="68"/>
      <c r="I768" s="68"/>
      <c r="J768" s="68"/>
      <c r="K768" s="68"/>
      <c r="L768" s="68"/>
      <c r="M768" s="68"/>
      <c r="O768" s="68"/>
      <c r="P768" s="68"/>
      <c r="Q768" s="68"/>
      <c r="R768" s="68"/>
      <c r="S768" s="68"/>
      <c r="U768" s="68"/>
      <c r="V768" s="72"/>
      <c r="W768" s="72"/>
      <c r="X768" s="72"/>
      <c r="Y768" s="68"/>
      <c r="Z768" s="68"/>
      <c r="AA768" s="72"/>
      <c r="AB768" s="68"/>
      <c r="AC768" s="68"/>
      <c r="AD768" s="72"/>
      <c r="AE768" s="72"/>
      <c r="AF768" s="72"/>
      <c r="AG768" s="72"/>
      <c r="AH768" s="72"/>
      <c r="AI768" s="72"/>
      <c r="AJ768" s="72"/>
      <c r="AK768" s="72"/>
      <c r="AL768" s="72"/>
      <c r="AM768" s="72"/>
      <c r="AN768" s="72"/>
      <c r="AO768" s="72"/>
      <c r="AP768" s="72"/>
      <c r="AQ768" s="72"/>
      <c r="AR768" s="72"/>
      <c r="AS768" s="72"/>
      <c r="AT768" s="72"/>
      <c r="AU768" s="72"/>
      <c r="AV768" s="72"/>
      <c r="AW768" s="72"/>
    </row>
    <row r="769" ht="14.25" customHeight="1">
      <c r="A769" s="65"/>
      <c r="B769" s="65"/>
      <c r="C769" s="66"/>
      <c r="D769" s="67"/>
      <c r="E769" s="68"/>
      <c r="F769" s="68"/>
      <c r="G769" s="68"/>
      <c r="H769" s="68"/>
      <c r="I769" s="68"/>
      <c r="J769" s="68"/>
      <c r="K769" s="68"/>
      <c r="L769" s="68"/>
      <c r="M769" s="68"/>
      <c r="O769" s="68"/>
      <c r="P769" s="68"/>
      <c r="Q769" s="68"/>
      <c r="R769" s="68"/>
      <c r="S769" s="68"/>
      <c r="U769" s="68"/>
      <c r="V769" s="72"/>
      <c r="W769" s="72"/>
      <c r="X769" s="72"/>
      <c r="Y769" s="68"/>
      <c r="Z769" s="68"/>
      <c r="AA769" s="72"/>
      <c r="AB769" s="68"/>
      <c r="AC769" s="68"/>
      <c r="AD769" s="72"/>
      <c r="AE769" s="72"/>
      <c r="AF769" s="72"/>
      <c r="AG769" s="72"/>
      <c r="AH769" s="72"/>
      <c r="AI769" s="72"/>
      <c r="AJ769" s="72"/>
      <c r="AK769" s="72"/>
      <c r="AL769" s="72"/>
      <c r="AM769" s="72"/>
      <c r="AN769" s="72"/>
      <c r="AO769" s="72"/>
      <c r="AP769" s="72"/>
      <c r="AQ769" s="72"/>
      <c r="AR769" s="72"/>
      <c r="AS769" s="72"/>
      <c r="AT769" s="72"/>
      <c r="AU769" s="72"/>
      <c r="AV769" s="72"/>
      <c r="AW769" s="72"/>
    </row>
    <row r="770" ht="14.25" customHeight="1">
      <c r="A770" s="65"/>
      <c r="B770" s="65"/>
      <c r="C770" s="66"/>
      <c r="D770" s="67"/>
      <c r="E770" s="68"/>
      <c r="F770" s="68"/>
      <c r="G770" s="68"/>
      <c r="H770" s="68"/>
      <c r="I770" s="68"/>
      <c r="J770" s="68"/>
      <c r="K770" s="68"/>
      <c r="L770" s="68"/>
      <c r="M770" s="68"/>
      <c r="O770" s="68"/>
      <c r="P770" s="68"/>
      <c r="Q770" s="68"/>
      <c r="R770" s="68"/>
      <c r="S770" s="68"/>
      <c r="U770" s="68"/>
      <c r="V770" s="72"/>
      <c r="W770" s="72"/>
      <c r="X770" s="72"/>
      <c r="Y770" s="68"/>
      <c r="Z770" s="68"/>
      <c r="AA770" s="72"/>
      <c r="AB770" s="68"/>
      <c r="AC770" s="68"/>
      <c r="AD770" s="72"/>
      <c r="AE770" s="72"/>
      <c r="AF770" s="72"/>
      <c r="AG770" s="72"/>
      <c r="AH770" s="72"/>
      <c r="AI770" s="72"/>
      <c r="AJ770" s="72"/>
      <c r="AK770" s="72"/>
      <c r="AL770" s="72"/>
      <c r="AM770" s="72"/>
      <c r="AN770" s="72"/>
      <c r="AO770" s="72"/>
      <c r="AP770" s="72"/>
      <c r="AQ770" s="72"/>
      <c r="AR770" s="72"/>
      <c r="AS770" s="72"/>
      <c r="AT770" s="72"/>
      <c r="AU770" s="72"/>
      <c r="AV770" s="72"/>
      <c r="AW770" s="72"/>
    </row>
    <row r="771" ht="14.25" customHeight="1">
      <c r="A771" s="65"/>
      <c r="B771" s="65"/>
      <c r="C771" s="66"/>
      <c r="D771" s="67"/>
      <c r="E771" s="68"/>
      <c r="F771" s="68"/>
      <c r="G771" s="68"/>
      <c r="H771" s="68"/>
      <c r="I771" s="68"/>
      <c r="J771" s="68"/>
      <c r="K771" s="68"/>
      <c r="L771" s="68"/>
      <c r="M771" s="68"/>
      <c r="O771" s="68"/>
      <c r="P771" s="68"/>
      <c r="Q771" s="68"/>
      <c r="R771" s="68"/>
      <c r="S771" s="68"/>
      <c r="U771" s="68"/>
      <c r="V771" s="72"/>
      <c r="W771" s="72"/>
      <c r="X771" s="72"/>
      <c r="Y771" s="68"/>
      <c r="Z771" s="68"/>
      <c r="AA771" s="72"/>
      <c r="AB771" s="68"/>
      <c r="AC771" s="68"/>
      <c r="AD771" s="72"/>
      <c r="AE771" s="72"/>
      <c r="AF771" s="72"/>
      <c r="AG771" s="72"/>
      <c r="AH771" s="72"/>
      <c r="AI771" s="72"/>
      <c r="AJ771" s="72"/>
      <c r="AK771" s="72"/>
      <c r="AL771" s="72"/>
      <c r="AM771" s="72"/>
      <c r="AN771" s="72"/>
      <c r="AO771" s="72"/>
      <c r="AP771" s="72"/>
      <c r="AQ771" s="72"/>
      <c r="AR771" s="72"/>
      <c r="AS771" s="72"/>
      <c r="AT771" s="72"/>
      <c r="AU771" s="72"/>
      <c r="AV771" s="72"/>
      <c r="AW771" s="72"/>
    </row>
    <row r="772" ht="14.25" customHeight="1">
      <c r="A772" s="65"/>
      <c r="B772" s="65"/>
      <c r="C772" s="66"/>
      <c r="D772" s="67"/>
      <c r="E772" s="68"/>
      <c r="F772" s="68"/>
      <c r="G772" s="68"/>
      <c r="H772" s="68"/>
      <c r="I772" s="68"/>
      <c r="J772" s="68"/>
      <c r="K772" s="68"/>
      <c r="L772" s="68"/>
      <c r="M772" s="68"/>
      <c r="O772" s="68"/>
      <c r="P772" s="68"/>
      <c r="Q772" s="68"/>
      <c r="R772" s="68"/>
      <c r="S772" s="68"/>
      <c r="U772" s="68"/>
      <c r="V772" s="72"/>
      <c r="W772" s="72"/>
      <c r="X772" s="72"/>
      <c r="Y772" s="68"/>
      <c r="Z772" s="68"/>
      <c r="AA772" s="72"/>
      <c r="AB772" s="68"/>
      <c r="AC772" s="68"/>
      <c r="AD772" s="72"/>
      <c r="AE772" s="72"/>
      <c r="AF772" s="72"/>
      <c r="AG772" s="72"/>
      <c r="AH772" s="72"/>
      <c r="AI772" s="72"/>
      <c r="AJ772" s="72"/>
      <c r="AK772" s="72"/>
      <c r="AL772" s="72"/>
      <c r="AM772" s="72"/>
      <c r="AN772" s="72"/>
      <c r="AO772" s="72"/>
      <c r="AP772" s="72"/>
      <c r="AQ772" s="72"/>
      <c r="AR772" s="72"/>
      <c r="AS772" s="72"/>
      <c r="AT772" s="72"/>
      <c r="AU772" s="72"/>
      <c r="AV772" s="72"/>
      <c r="AW772" s="72"/>
    </row>
    <row r="773" ht="14.25" customHeight="1">
      <c r="A773" s="65"/>
      <c r="B773" s="65"/>
      <c r="C773" s="66"/>
      <c r="D773" s="67"/>
      <c r="E773" s="68"/>
      <c r="F773" s="68"/>
      <c r="G773" s="68"/>
      <c r="H773" s="68"/>
      <c r="I773" s="68"/>
      <c r="J773" s="68"/>
      <c r="K773" s="68"/>
      <c r="L773" s="68"/>
      <c r="M773" s="68"/>
      <c r="O773" s="68"/>
      <c r="P773" s="68"/>
      <c r="Q773" s="68"/>
      <c r="R773" s="68"/>
      <c r="S773" s="68"/>
      <c r="U773" s="68"/>
      <c r="V773" s="72"/>
      <c r="W773" s="72"/>
      <c r="X773" s="72"/>
      <c r="Y773" s="68"/>
      <c r="Z773" s="68"/>
      <c r="AA773" s="72"/>
      <c r="AB773" s="68"/>
      <c r="AC773" s="68"/>
      <c r="AD773" s="72"/>
      <c r="AE773" s="72"/>
      <c r="AF773" s="72"/>
      <c r="AG773" s="72"/>
      <c r="AH773" s="72"/>
      <c r="AI773" s="72"/>
      <c r="AJ773" s="72"/>
      <c r="AK773" s="72"/>
      <c r="AL773" s="72"/>
      <c r="AM773" s="72"/>
      <c r="AN773" s="72"/>
      <c r="AO773" s="72"/>
      <c r="AP773" s="72"/>
      <c r="AQ773" s="72"/>
      <c r="AR773" s="72"/>
      <c r="AS773" s="72"/>
      <c r="AT773" s="72"/>
      <c r="AU773" s="72"/>
      <c r="AV773" s="72"/>
      <c r="AW773" s="72"/>
    </row>
    <row r="774" ht="14.25" customHeight="1">
      <c r="A774" s="65"/>
      <c r="B774" s="65"/>
      <c r="C774" s="66"/>
      <c r="D774" s="67"/>
      <c r="E774" s="68"/>
      <c r="F774" s="68"/>
      <c r="G774" s="68"/>
      <c r="H774" s="68"/>
      <c r="I774" s="68"/>
      <c r="J774" s="68"/>
      <c r="K774" s="68"/>
      <c r="L774" s="68"/>
      <c r="M774" s="68"/>
      <c r="O774" s="68"/>
      <c r="P774" s="68"/>
      <c r="Q774" s="68"/>
      <c r="R774" s="68"/>
      <c r="S774" s="68"/>
      <c r="U774" s="68"/>
      <c r="V774" s="72"/>
      <c r="W774" s="72"/>
      <c r="X774" s="72"/>
      <c r="Y774" s="68"/>
      <c r="Z774" s="68"/>
      <c r="AA774" s="72"/>
      <c r="AB774" s="68"/>
      <c r="AC774" s="68"/>
      <c r="AD774" s="72"/>
      <c r="AE774" s="72"/>
      <c r="AF774" s="72"/>
      <c r="AG774" s="72"/>
      <c r="AH774" s="72"/>
      <c r="AI774" s="72"/>
      <c r="AJ774" s="72"/>
      <c r="AK774" s="72"/>
      <c r="AL774" s="72"/>
      <c r="AM774" s="72"/>
      <c r="AN774" s="72"/>
      <c r="AO774" s="72"/>
      <c r="AP774" s="72"/>
      <c r="AQ774" s="72"/>
      <c r="AR774" s="72"/>
      <c r="AS774" s="72"/>
      <c r="AT774" s="72"/>
      <c r="AU774" s="72"/>
      <c r="AV774" s="72"/>
      <c r="AW774" s="72"/>
    </row>
    <row r="775" ht="14.25" customHeight="1">
      <c r="A775" s="65"/>
      <c r="B775" s="65"/>
      <c r="C775" s="66"/>
      <c r="D775" s="67"/>
      <c r="E775" s="68"/>
      <c r="F775" s="68"/>
      <c r="G775" s="68"/>
      <c r="H775" s="68"/>
      <c r="I775" s="68"/>
      <c r="J775" s="68"/>
      <c r="K775" s="68"/>
      <c r="L775" s="68"/>
      <c r="M775" s="68"/>
      <c r="O775" s="68"/>
      <c r="P775" s="68"/>
      <c r="Q775" s="68"/>
      <c r="R775" s="68"/>
      <c r="S775" s="68"/>
      <c r="U775" s="68"/>
      <c r="V775" s="72"/>
      <c r="W775" s="72"/>
      <c r="X775" s="72"/>
      <c r="Y775" s="68"/>
      <c r="Z775" s="68"/>
      <c r="AA775" s="72"/>
      <c r="AB775" s="68"/>
      <c r="AC775" s="68"/>
      <c r="AD775" s="72"/>
      <c r="AE775" s="72"/>
      <c r="AF775" s="72"/>
      <c r="AG775" s="72"/>
      <c r="AH775" s="72"/>
      <c r="AI775" s="72"/>
      <c r="AJ775" s="72"/>
      <c r="AK775" s="72"/>
      <c r="AL775" s="72"/>
      <c r="AM775" s="72"/>
      <c r="AN775" s="72"/>
      <c r="AO775" s="72"/>
      <c r="AP775" s="72"/>
      <c r="AQ775" s="72"/>
      <c r="AR775" s="72"/>
      <c r="AS775" s="72"/>
      <c r="AT775" s="72"/>
      <c r="AU775" s="72"/>
      <c r="AV775" s="72"/>
      <c r="AW775" s="72"/>
    </row>
    <row r="776" ht="14.25" customHeight="1">
      <c r="A776" s="65"/>
      <c r="B776" s="65"/>
      <c r="C776" s="66"/>
      <c r="D776" s="67"/>
      <c r="E776" s="68"/>
      <c r="F776" s="68"/>
      <c r="G776" s="68"/>
      <c r="H776" s="68"/>
      <c r="I776" s="68"/>
      <c r="J776" s="68"/>
      <c r="K776" s="68"/>
      <c r="L776" s="68"/>
      <c r="M776" s="68"/>
      <c r="O776" s="68"/>
      <c r="P776" s="68"/>
      <c r="Q776" s="68"/>
      <c r="R776" s="68"/>
      <c r="S776" s="68"/>
      <c r="U776" s="68"/>
      <c r="V776" s="72"/>
      <c r="W776" s="72"/>
      <c r="X776" s="72"/>
      <c r="Y776" s="68"/>
      <c r="Z776" s="68"/>
      <c r="AA776" s="72"/>
      <c r="AB776" s="68"/>
      <c r="AC776" s="68"/>
      <c r="AD776" s="72"/>
      <c r="AE776" s="72"/>
      <c r="AF776" s="72"/>
      <c r="AG776" s="72"/>
      <c r="AH776" s="72"/>
      <c r="AI776" s="72"/>
      <c r="AJ776" s="72"/>
      <c r="AK776" s="72"/>
      <c r="AL776" s="72"/>
      <c r="AM776" s="72"/>
      <c r="AN776" s="72"/>
      <c r="AO776" s="72"/>
      <c r="AP776" s="72"/>
      <c r="AQ776" s="72"/>
      <c r="AR776" s="72"/>
      <c r="AS776" s="72"/>
      <c r="AT776" s="72"/>
      <c r="AU776" s="72"/>
      <c r="AV776" s="72"/>
      <c r="AW776" s="72"/>
    </row>
    <row r="777" ht="14.25" customHeight="1">
      <c r="A777" s="65"/>
      <c r="B777" s="65"/>
      <c r="C777" s="66"/>
      <c r="D777" s="67"/>
      <c r="E777" s="68"/>
      <c r="F777" s="68"/>
      <c r="G777" s="68"/>
      <c r="H777" s="68"/>
      <c r="I777" s="68"/>
      <c r="J777" s="68"/>
      <c r="K777" s="68"/>
      <c r="L777" s="68"/>
      <c r="M777" s="68"/>
      <c r="O777" s="68"/>
      <c r="P777" s="68"/>
      <c r="Q777" s="68"/>
      <c r="R777" s="68"/>
      <c r="S777" s="68"/>
      <c r="U777" s="68"/>
      <c r="V777" s="72"/>
      <c r="W777" s="72"/>
      <c r="X777" s="72"/>
      <c r="Y777" s="68"/>
      <c r="Z777" s="68"/>
      <c r="AA777" s="72"/>
      <c r="AB777" s="68"/>
      <c r="AC777" s="68"/>
      <c r="AD777" s="72"/>
      <c r="AE777" s="72"/>
      <c r="AF777" s="72"/>
      <c r="AG777" s="72"/>
      <c r="AH777" s="72"/>
      <c r="AI777" s="72"/>
      <c r="AJ777" s="72"/>
      <c r="AK777" s="72"/>
      <c r="AL777" s="72"/>
      <c r="AM777" s="72"/>
      <c r="AN777" s="72"/>
      <c r="AO777" s="72"/>
      <c r="AP777" s="72"/>
      <c r="AQ777" s="72"/>
      <c r="AR777" s="72"/>
      <c r="AS777" s="72"/>
      <c r="AT777" s="72"/>
      <c r="AU777" s="72"/>
      <c r="AV777" s="72"/>
      <c r="AW777" s="72"/>
    </row>
    <row r="778" ht="14.25" customHeight="1">
      <c r="A778" s="65"/>
      <c r="B778" s="65"/>
      <c r="C778" s="66"/>
      <c r="D778" s="67"/>
      <c r="E778" s="68"/>
      <c r="F778" s="68"/>
      <c r="G778" s="68"/>
      <c r="H778" s="68"/>
      <c r="I778" s="68"/>
      <c r="J778" s="68"/>
      <c r="K778" s="68"/>
      <c r="L778" s="68"/>
      <c r="M778" s="68"/>
      <c r="O778" s="68"/>
      <c r="P778" s="68"/>
      <c r="Q778" s="68"/>
      <c r="R778" s="68"/>
      <c r="S778" s="68"/>
      <c r="U778" s="68"/>
      <c r="V778" s="72"/>
      <c r="W778" s="72"/>
      <c r="X778" s="72"/>
      <c r="Y778" s="68"/>
      <c r="Z778" s="68"/>
      <c r="AA778" s="72"/>
      <c r="AB778" s="68"/>
      <c r="AC778" s="68"/>
      <c r="AD778" s="72"/>
      <c r="AE778" s="72"/>
      <c r="AF778" s="72"/>
      <c r="AG778" s="72"/>
      <c r="AH778" s="72"/>
      <c r="AI778" s="72"/>
      <c r="AJ778" s="72"/>
      <c r="AK778" s="72"/>
      <c r="AL778" s="72"/>
      <c r="AM778" s="72"/>
      <c r="AN778" s="72"/>
      <c r="AO778" s="72"/>
      <c r="AP778" s="72"/>
      <c r="AQ778" s="72"/>
      <c r="AR778" s="72"/>
      <c r="AS778" s="72"/>
      <c r="AT778" s="72"/>
      <c r="AU778" s="72"/>
      <c r="AV778" s="72"/>
      <c r="AW778" s="72"/>
    </row>
    <row r="779" ht="14.25" customHeight="1">
      <c r="A779" s="65"/>
      <c r="B779" s="65"/>
      <c r="C779" s="66"/>
      <c r="D779" s="67"/>
      <c r="E779" s="68"/>
      <c r="F779" s="68"/>
      <c r="G779" s="68"/>
      <c r="H779" s="68"/>
      <c r="I779" s="68"/>
      <c r="J779" s="68"/>
      <c r="K779" s="68"/>
      <c r="L779" s="68"/>
      <c r="M779" s="68"/>
      <c r="O779" s="68"/>
      <c r="P779" s="68"/>
      <c r="Q779" s="68"/>
      <c r="R779" s="68"/>
      <c r="S779" s="68"/>
      <c r="U779" s="68"/>
      <c r="V779" s="72"/>
      <c r="W779" s="72"/>
      <c r="X779" s="72"/>
      <c r="Y779" s="68"/>
      <c r="Z779" s="68"/>
      <c r="AA779" s="72"/>
      <c r="AB779" s="68"/>
      <c r="AC779" s="68"/>
      <c r="AD779" s="72"/>
      <c r="AE779" s="72"/>
      <c r="AF779" s="72"/>
      <c r="AG779" s="72"/>
      <c r="AH779" s="72"/>
      <c r="AI779" s="72"/>
      <c r="AJ779" s="72"/>
      <c r="AK779" s="72"/>
      <c r="AL779" s="72"/>
      <c r="AM779" s="72"/>
      <c r="AN779" s="72"/>
      <c r="AO779" s="72"/>
      <c r="AP779" s="72"/>
      <c r="AQ779" s="72"/>
      <c r="AR779" s="72"/>
      <c r="AS779" s="72"/>
      <c r="AT779" s="72"/>
      <c r="AU779" s="72"/>
      <c r="AV779" s="72"/>
      <c r="AW779" s="72"/>
    </row>
    <row r="780" ht="14.25" customHeight="1">
      <c r="A780" s="65"/>
      <c r="B780" s="65"/>
      <c r="C780" s="66"/>
      <c r="D780" s="67"/>
      <c r="E780" s="68"/>
      <c r="F780" s="68"/>
      <c r="G780" s="68"/>
      <c r="H780" s="68"/>
      <c r="I780" s="68"/>
      <c r="J780" s="68"/>
      <c r="K780" s="68"/>
      <c r="L780" s="68"/>
      <c r="M780" s="68"/>
      <c r="O780" s="68"/>
      <c r="P780" s="68"/>
      <c r="Q780" s="68"/>
      <c r="R780" s="68"/>
      <c r="S780" s="68"/>
      <c r="U780" s="68"/>
      <c r="V780" s="72"/>
      <c r="W780" s="72"/>
      <c r="X780" s="72"/>
      <c r="Y780" s="68"/>
      <c r="Z780" s="68"/>
      <c r="AA780" s="72"/>
      <c r="AB780" s="68"/>
      <c r="AC780" s="68"/>
      <c r="AD780" s="72"/>
      <c r="AE780" s="72"/>
      <c r="AF780" s="72"/>
      <c r="AG780" s="72"/>
      <c r="AH780" s="72"/>
      <c r="AI780" s="72"/>
      <c r="AJ780" s="72"/>
      <c r="AK780" s="72"/>
      <c r="AL780" s="72"/>
      <c r="AM780" s="72"/>
      <c r="AN780" s="72"/>
      <c r="AO780" s="72"/>
      <c r="AP780" s="72"/>
      <c r="AQ780" s="72"/>
      <c r="AR780" s="72"/>
      <c r="AS780" s="72"/>
      <c r="AT780" s="72"/>
      <c r="AU780" s="72"/>
      <c r="AV780" s="72"/>
      <c r="AW780" s="72"/>
    </row>
    <row r="781" ht="14.25" customHeight="1">
      <c r="A781" s="65"/>
      <c r="B781" s="65"/>
      <c r="C781" s="66"/>
      <c r="D781" s="67"/>
      <c r="E781" s="68"/>
      <c r="F781" s="68"/>
      <c r="G781" s="68"/>
      <c r="H781" s="68"/>
      <c r="I781" s="68"/>
      <c r="J781" s="68"/>
      <c r="K781" s="68"/>
      <c r="L781" s="68"/>
      <c r="M781" s="68"/>
      <c r="O781" s="68"/>
      <c r="P781" s="68"/>
      <c r="Q781" s="68"/>
      <c r="R781" s="68"/>
      <c r="S781" s="68"/>
      <c r="U781" s="68"/>
      <c r="V781" s="72"/>
      <c r="W781" s="72"/>
      <c r="X781" s="72"/>
      <c r="Y781" s="68"/>
      <c r="Z781" s="68"/>
      <c r="AA781" s="72"/>
      <c r="AB781" s="68"/>
      <c r="AC781" s="68"/>
      <c r="AD781" s="72"/>
      <c r="AE781" s="72"/>
      <c r="AF781" s="72"/>
      <c r="AG781" s="72"/>
      <c r="AH781" s="72"/>
      <c r="AI781" s="72"/>
      <c r="AJ781" s="72"/>
      <c r="AK781" s="72"/>
      <c r="AL781" s="72"/>
      <c r="AM781" s="72"/>
      <c r="AN781" s="72"/>
      <c r="AO781" s="72"/>
      <c r="AP781" s="72"/>
      <c r="AQ781" s="72"/>
      <c r="AR781" s="72"/>
      <c r="AS781" s="72"/>
      <c r="AT781" s="72"/>
      <c r="AU781" s="72"/>
      <c r="AV781" s="72"/>
      <c r="AW781" s="72"/>
    </row>
    <row r="782" ht="14.25" customHeight="1">
      <c r="A782" s="65"/>
      <c r="B782" s="65"/>
      <c r="C782" s="66"/>
      <c r="D782" s="67"/>
      <c r="E782" s="68"/>
      <c r="F782" s="68"/>
      <c r="G782" s="68"/>
      <c r="H782" s="68"/>
      <c r="I782" s="68"/>
      <c r="J782" s="68"/>
      <c r="K782" s="68"/>
      <c r="L782" s="68"/>
      <c r="M782" s="68"/>
      <c r="O782" s="68"/>
      <c r="P782" s="68"/>
      <c r="Q782" s="68"/>
      <c r="R782" s="68"/>
      <c r="S782" s="68"/>
      <c r="U782" s="68"/>
      <c r="V782" s="72"/>
      <c r="W782" s="72"/>
      <c r="X782" s="72"/>
      <c r="Y782" s="68"/>
      <c r="Z782" s="68"/>
      <c r="AA782" s="72"/>
      <c r="AB782" s="68"/>
      <c r="AC782" s="68"/>
      <c r="AD782" s="72"/>
      <c r="AE782" s="72"/>
      <c r="AF782" s="72"/>
      <c r="AG782" s="72"/>
      <c r="AH782" s="72"/>
      <c r="AI782" s="72"/>
      <c r="AJ782" s="72"/>
      <c r="AK782" s="72"/>
      <c r="AL782" s="72"/>
      <c r="AM782" s="72"/>
      <c r="AN782" s="72"/>
      <c r="AO782" s="72"/>
      <c r="AP782" s="72"/>
      <c r="AQ782" s="72"/>
      <c r="AR782" s="72"/>
      <c r="AS782" s="72"/>
      <c r="AT782" s="72"/>
      <c r="AU782" s="72"/>
      <c r="AV782" s="72"/>
      <c r="AW782" s="72"/>
    </row>
    <row r="783" ht="14.25" customHeight="1">
      <c r="A783" s="65"/>
      <c r="B783" s="65"/>
      <c r="C783" s="66"/>
      <c r="D783" s="67"/>
      <c r="E783" s="68"/>
      <c r="F783" s="68"/>
      <c r="G783" s="68"/>
      <c r="H783" s="68"/>
      <c r="I783" s="68"/>
      <c r="J783" s="68"/>
      <c r="K783" s="68"/>
      <c r="L783" s="68"/>
      <c r="M783" s="68"/>
      <c r="O783" s="68"/>
      <c r="P783" s="68"/>
      <c r="Q783" s="68"/>
      <c r="R783" s="68"/>
      <c r="S783" s="68"/>
      <c r="U783" s="68"/>
      <c r="V783" s="72"/>
      <c r="W783" s="72"/>
      <c r="X783" s="72"/>
      <c r="Y783" s="68"/>
      <c r="Z783" s="68"/>
      <c r="AA783" s="72"/>
      <c r="AB783" s="68"/>
      <c r="AC783" s="68"/>
      <c r="AD783" s="72"/>
      <c r="AE783" s="72"/>
      <c r="AF783" s="72"/>
      <c r="AG783" s="72"/>
      <c r="AH783" s="72"/>
      <c r="AI783" s="72"/>
      <c r="AJ783" s="72"/>
      <c r="AK783" s="72"/>
      <c r="AL783" s="72"/>
      <c r="AM783" s="72"/>
      <c r="AN783" s="72"/>
      <c r="AO783" s="72"/>
      <c r="AP783" s="72"/>
      <c r="AQ783" s="72"/>
      <c r="AR783" s="72"/>
      <c r="AS783" s="72"/>
      <c r="AT783" s="72"/>
      <c r="AU783" s="72"/>
      <c r="AV783" s="72"/>
      <c r="AW783" s="72"/>
    </row>
    <row r="784" ht="14.25" customHeight="1">
      <c r="A784" s="65"/>
      <c r="B784" s="65"/>
      <c r="C784" s="66"/>
      <c r="D784" s="67"/>
      <c r="E784" s="68"/>
      <c r="F784" s="68"/>
      <c r="G784" s="68"/>
      <c r="H784" s="68"/>
      <c r="I784" s="68"/>
      <c r="J784" s="68"/>
      <c r="K784" s="68"/>
      <c r="L784" s="68"/>
      <c r="M784" s="68"/>
      <c r="O784" s="68"/>
      <c r="P784" s="68"/>
      <c r="Q784" s="68"/>
      <c r="R784" s="68"/>
      <c r="S784" s="68"/>
      <c r="U784" s="68"/>
      <c r="V784" s="72"/>
      <c r="W784" s="72"/>
      <c r="X784" s="72"/>
      <c r="Y784" s="68"/>
      <c r="Z784" s="68"/>
      <c r="AA784" s="72"/>
      <c r="AB784" s="68"/>
      <c r="AC784" s="68"/>
      <c r="AD784" s="72"/>
      <c r="AE784" s="72"/>
      <c r="AF784" s="72"/>
      <c r="AG784" s="72"/>
      <c r="AH784" s="72"/>
      <c r="AI784" s="72"/>
      <c r="AJ784" s="72"/>
      <c r="AK784" s="72"/>
      <c r="AL784" s="72"/>
      <c r="AM784" s="72"/>
      <c r="AN784" s="72"/>
      <c r="AO784" s="72"/>
      <c r="AP784" s="72"/>
      <c r="AQ784" s="72"/>
      <c r="AR784" s="72"/>
      <c r="AS784" s="72"/>
      <c r="AT784" s="72"/>
      <c r="AU784" s="72"/>
      <c r="AV784" s="72"/>
      <c r="AW784" s="72"/>
    </row>
    <row r="785" ht="14.25" customHeight="1">
      <c r="A785" s="65"/>
      <c r="B785" s="65"/>
      <c r="C785" s="66"/>
      <c r="D785" s="67"/>
      <c r="E785" s="68"/>
      <c r="F785" s="68"/>
      <c r="G785" s="68"/>
      <c r="H785" s="68"/>
      <c r="I785" s="68"/>
      <c r="J785" s="68"/>
      <c r="K785" s="68"/>
      <c r="L785" s="68"/>
      <c r="M785" s="68"/>
      <c r="O785" s="68"/>
      <c r="P785" s="68"/>
      <c r="Q785" s="68"/>
      <c r="R785" s="68"/>
      <c r="S785" s="68"/>
      <c r="U785" s="68"/>
      <c r="V785" s="72"/>
      <c r="W785" s="72"/>
      <c r="X785" s="72"/>
      <c r="Y785" s="68"/>
      <c r="Z785" s="68"/>
      <c r="AA785" s="72"/>
      <c r="AB785" s="68"/>
      <c r="AC785" s="68"/>
      <c r="AD785" s="72"/>
      <c r="AE785" s="72"/>
      <c r="AF785" s="72"/>
      <c r="AG785" s="72"/>
      <c r="AH785" s="72"/>
      <c r="AI785" s="72"/>
      <c r="AJ785" s="72"/>
      <c r="AK785" s="72"/>
      <c r="AL785" s="72"/>
      <c r="AM785" s="72"/>
      <c r="AN785" s="72"/>
      <c r="AO785" s="72"/>
      <c r="AP785" s="72"/>
      <c r="AQ785" s="72"/>
      <c r="AR785" s="72"/>
      <c r="AS785" s="72"/>
      <c r="AT785" s="72"/>
      <c r="AU785" s="72"/>
      <c r="AV785" s="72"/>
      <c r="AW785" s="72"/>
    </row>
    <row r="786" ht="14.25" customHeight="1">
      <c r="A786" s="65"/>
      <c r="B786" s="65"/>
      <c r="C786" s="66"/>
      <c r="D786" s="67"/>
      <c r="E786" s="68"/>
      <c r="F786" s="68"/>
      <c r="G786" s="68"/>
      <c r="H786" s="68"/>
      <c r="I786" s="68"/>
      <c r="J786" s="68"/>
      <c r="K786" s="68"/>
      <c r="L786" s="68"/>
      <c r="M786" s="68"/>
      <c r="O786" s="68"/>
      <c r="P786" s="68"/>
      <c r="Q786" s="68"/>
      <c r="R786" s="68"/>
      <c r="S786" s="68"/>
      <c r="U786" s="68"/>
      <c r="V786" s="72"/>
      <c r="W786" s="72"/>
      <c r="X786" s="72"/>
      <c r="Y786" s="68"/>
      <c r="Z786" s="68"/>
      <c r="AA786" s="72"/>
      <c r="AB786" s="68"/>
      <c r="AC786" s="68"/>
      <c r="AD786" s="72"/>
      <c r="AE786" s="72"/>
      <c r="AF786" s="72"/>
      <c r="AG786" s="72"/>
      <c r="AH786" s="72"/>
      <c r="AI786" s="72"/>
      <c r="AJ786" s="72"/>
      <c r="AK786" s="72"/>
      <c r="AL786" s="72"/>
      <c r="AM786" s="72"/>
      <c r="AN786" s="72"/>
      <c r="AO786" s="72"/>
      <c r="AP786" s="72"/>
      <c r="AQ786" s="72"/>
      <c r="AR786" s="72"/>
      <c r="AS786" s="72"/>
      <c r="AT786" s="72"/>
      <c r="AU786" s="72"/>
      <c r="AV786" s="72"/>
      <c r="AW786" s="72"/>
    </row>
    <row r="787" ht="14.25" customHeight="1">
      <c r="A787" s="65"/>
      <c r="B787" s="65"/>
      <c r="C787" s="66"/>
      <c r="D787" s="67"/>
      <c r="E787" s="68"/>
      <c r="F787" s="68"/>
      <c r="G787" s="68"/>
      <c r="H787" s="68"/>
      <c r="I787" s="68"/>
      <c r="J787" s="68"/>
      <c r="K787" s="68"/>
      <c r="L787" s="68"/>
      <c r="M787" s="68"/>
      <c r="O787" s="68"/>
      <c r="P787" s="68"/>
      <c r="Q787" s="68"/>
      <c r="R787" s="68"/>
      <c r="S787" s="68"/>
      <c r="U787" s="68"/>
      <c r="V787" s="72"/>
      <c r="W787" s="72"/>
      <c r="X787" s="72"/>
      <c r="Y787" s="68"/>
      <c r="Z787" s="68"/>
      <c r="AA787" s="72"/>
      <c r="AB787" s="68"/>
      <c r="AC787" s="68"/>
      <c r="AD787" s="72"/>
      <c r="AE787" s="72"/>
      <c r="AF787" s="72"/>
      <c r="AG787" s="72"/>
      <c r="AH787" s="72"/>
      <c r="AI787" s="72"/>
      <c r="AJ787" s="72"/>
      <c r="AK787" s="72"/>
      <c r="AL787" s="72"/>
      <c r="AM787" s="72"/>
      <c r="AN787" s="72"/>
      <c r="AO787" s="72"/>
      <c r="AP787" s="72"/>
      <c r="AQ787" s="72"/>
      <c r="AR787" s="72"/>
      <c r="AS787" s="72"/>
      <c r="AT787" s="72"/>
      <c r="AU787" s="72"/>
      <c r="AV787" s="72"/>
      <c r="AW787" s="72"/>
    </row>
    <row r="788" ht="14.25" customHeight="1">
      <c r="A788" s="65"/>
      <c r="B788" s="65"/>
      <c r="C788" s="66"/>
      <c r="D788" s="67"/>
      <c r="E788" s="68"/>
      <c r="F788" s="68"/>
      <c r="G788" s="68"/>
      <c r="H788" s="68"/>
      <c r="I788" s="68"/>
      <c r="J788" s="68"/>
      <c r="K788" s="68"/>
      <c r="L788" s="68"/>
      <c r="M788" s="68"/>
      <c r="O788" s="68"/>
      <c r="P788" s="68"/>
      <c r="Q788" s="68"/>
      <c r="R788" s="68"/>
      <c r="S788" s="68"/>
      <c r="U788" s="68"/>
      <c r="V788" s="72"/>
      <c r="W788" s="72"/>
      <c r="X788" s="72"/>
      <c r="Y788" s="68"/>
      <c r="Z788" s="68"/>
      <c r="AA788" s="72"/>
      <c r="AB788" s="68"/>
      <c r="AC788" s="68"/>
      <c r="AD788" s="72"/>
      <c r="AE788" s="72"/>
      <c r="AF788" s="72"/>
      <c r="AG788" s="72"/>
      <c r="AH788" s="72"/>
      <c r="AI788" s="72"/>
      <c r="AJ788" s="72"/>
      <c r="AK788" s="72"/>
      <c r="AL788" s="72"/>
      <c r="AM788" s="72"/>
      <c r="AN788" s="72"/>
      <c r="AO788" s="72"/>
      <c r="AP788" s="72"/>
      <c r="AQ788" s="72"/>
      <c r="AR788" s="72"/>
      <c r="AS788" s="72"/>
      <c r="AT788" s="72"/>
      <c r="AU788" s="72"/>
      <c r="AV788" s="72"/>
      <c r="AW788" s="72"/>
    </row>
    <row r="789" ht="14.25" customHeight="1">
      <c r="A789" s="65"/>
      <c r="B789" s="65"/>
      <c r="C789" s="66"/>
      <c r="D789" s="67"/>
      <c r="E789" s="68"/>
      <c r="F789" s="68"/>
      <c r="G789" s="68"/>
      <c r="H789" s="68"/>
      <c r="I789" s="68"/>
      <c r="J789" s="68"/>
      <c r="K789" s="68"/>
      <c r="L789" s="68"/>
      <c r="M789" s="68"/>
      <c r="O789" s="68"/>
      <c r="P789" s="68"/>
      <c r="Q789" s="68"/>
      <c r="R789" s="68"/>
      <c r="S789" s="68"/>
      <c r="U789" s="68"/>
      <c r="V789" s="72"/>
      <c r="W789" s="72"/>
      <c r="X789" s="72"/>
      <c r="Y789" s="68"/>
      <c r="Z789" s="68"/>
      <c r="AA789" s="72"/>
      <c r="AB789" s="68"/>
      <c r="AC789" s="68"/>
      <c r="AD789" s="72"/>
      <c r="AE789" s="72"/>
      <c r="AF789" s="72"/>
      <c r="AG789" s="72"/>
      <c r="AH789" s="72"/>
      <c r="AI789" s="72"/>
      <c r="AJ789" s="72"/>
      <c r="AK789" s="72"/>
      <c r="AL789" s="72"/>
      <c r="AM789" s="72"/>
      <c r="AN789" s="72"/>
      <c r="AO789" s="72"/>
      <c r="AP789" s="72"/>
      <c r="AQ789" s="72"/>
      <c r="AR789" s="72"/>
      <c r="AS789" s="72"/>
      <c r="AT789" s="72"/>
      <c r="AU789" s="72"/>
      <c r="AV789" s="72"/>
      <c r="AW789" s="72"/>
    </row>
    <row r="790" ht="14.25" customHeight="1">
      <c r="A790" s="65"/>
      <c r="B790" s="65"/>
      <c r="C790" s="66"/>
      <c r="D790" s="67"/>
      <c r="E790" s="68"/>
      <c r="F790" s="68"/>
      <c r="G790" s="68"/>
      <c r="H790" s="68"/>
      <c r="I790" s="68"/>
      <c r="J790" s="68"/>
      <c r="K790" s="68"/>
      <c r="L790" s="68"/>
      <c r="M790" s="68"/>
      <c r="O790" s="68"/>
      <c r="P790" s="68"/>
      <c r="Q790" s="68"/>
      <c r="R790" s="68"/>
      <c r="S790" s="68"/>
      <c r="U790" s="68"/>
      <c r="V790" s="72"/>
      <c r="W790" s="72"/>
      <c r="X790" s="72"/>
      <c r="Y790" s="68"/>
      <c r="Z790" s="68"/>
      <c r="AA790" s="72"/>
      <c r="AB790" s="68"/>
      <c r="AC790" s="68"/>
      <c r="AD790" s="72"/>
      <c r="AE790" s="72"/>
      <c r="AF790" s="72"/>
      <c r="AG790" s="72"/>
      <c r="AH790" s="72"/>
      <c r="AI790" s="72"/>
      <c r="AJ790" s="72"/>
      <c r="AK790" s="72"/>
      <c r="AL790" s="72"/>
      <c r="AM790" s="72"/>
      <c r="AN790" s="72"/>
      <c r="AO790" s="72"/>
      <c r="AP790" s="72"/>
      <c r="AQ790" s="72"/>
      <c r="AR790" s="72"/>
      <c r="AS790" s="72"/>
      <c r="AT790" s="72"/>
      <c r="AU790" s="72"/>
      <c r="AV790" s="72"/>
      <c r="AW790" s="72"/>
    </row>
    <row r="791" ht="14.25" customHeight="1">
      <c r="A791" s="65"/>
      <c r="B791" s="65"/>
      <c r="C791" s="66"/>
      <c r="D791" s="67"/>
      <c r="E791" s="68"/>
      <c r="F791" s="68"/>
      <c r="G791" s="68"/>
      <c r="H791" s="68"/>
      <c r="I791" s="68"/>
      <c r="J791" s="68"/>
      <c r="K791" s="68"/>
      <c r="L791" s="68"/>
      <c r="M791" s="68"/>
      <c r="O791" s="68"/>
      <c r="P791" s="68"/>
      <c r="Q791" s="68"/>
      <c r="R791" s="68"/>
      <c r="S791" s="68"/>
      <c r="U791" s="68"/>
      <c r="V791" s="72"/>
      <c r="W791" s="72"/>
      <c r="X791" s="72"/>
      <c r="Y791" s="68"/>
      <c r="Z791" s="68"/>
      <c r="AA791" s="72"/>
      <c r="AB791" s="68"/>
      <c r="AC791" s="68"/>
      <c r="AD791" s="72"/>
      <c r="AE791" s="72"/>
      <c r="AF791" s="72"/>
      <c r="AG791" s="72"/>
      <c r="AH791" s="72"/>
      <c r="AI791" s="72"/>
      <c r="AJ791" s="72"/>
      <c r="AK791" s="72"/>
      <c r="AL791" s="72"/>
      <c r="AM791" s="72"/>
      <c r="AN791" s="72"/>
      <c r="AO791" s="72"/>
      <c r="AP791" s="72"/>
      <c r="AQ791" s="72"/>
      <c r="AR791" s="72"/>
      <c r="AS791" s="72"/>
      <c r="AT791" s="72"/>
      <c r="AU791" s="72"/>
      <c r="AV791" s="72"/>
      <c r="AW791" s="72"/>
    </row>
    <row r="792" ht="14.25" customHeight="1">
      <c r="A792" s="65"/>
      <c r="B792" s="65"/>
      <c r="C792" s="66"/>
      <c r="D792" s="67"/>
      <c r="E792" s="68"/>
      <c r="F792" s="68"/>
      <c r="G792" s="68"/>
      <c r="H792" s="68"/>
      <c r="I792" s="68"/>
      <c r="J792" s="68"/>
      <c r="K792" s="68"/>
      <c r="L792" s="68"/>
      <c r="M792" s="68"/>
      <c r="O792" s="68"/>
      <c r="P792" s="68"/>
      <c r="Q792" s="68"/>
      <c r="R792" s="68"/>
      <c r="S792" s="68"/>
      <c r="U792" s="68"/>
      <c r="V792" s="72"/>
      <c r="W792" s="72"/>
      <c r="X792" s="72"/>
      <c r="Y792" s="68"/>
      <c r="Z792" s="68"/>
      <c r="AA792" s="72"/>
      <c r="AB792" s="68"/>
      <c r="AC792" s="68"/>
      <c r="AD792" s="72"/>
      <c r="AE792" s="72"/>
      <c r="AF792" s="72"/>
      <c r="AG792" s="72"/>
      <c r="AH792" s="72"/>
      <c r="AI792" s="72"/>
      <c r="AJ792" s="72"/>
      <c r="AK792" s="72"/>
      <c r="AL792" s="72"/>
      <c r="AM792" s="72"/>
      <c r="AN792" s="72"/>
      <c r="AO792" s="72"/>
      <c r="AP792" s="72"/>
      <c r="AQ792" s="72"/>
      <c r="AR792" s="72"/>
      <c r="AS792" s="72"/>
      <c r="AT792" s="72"/>
      <c r="AU792" s="72"/>
      <c r="AV792" s="72"/>
      <c r="AW792" s="72"/>
    </row>
    <row r="793" ht="14.25" customHeight="1">
      <c r="A793" s="65"/>
      <c r="B793" s="65"/>
      <c r="C793" s="66"/>
      <c r="D793" s="67"/>
      <c r="E793" s="68"/>
      <c r="F793" s="68"/>
      <c r="G793" s="68"/>
      <c r="H793" s="68"/>
      <c r="I793" s="68"/>
      <c r="J793" s="68"/>
      <c r="K793" s="68"/>
      <c r="L793" s="68"/>
      <c r="M793" s="68"/>
      <c r="O793" s="68"/>
      <c r="P793" s="68"/>
      <c r="Q793" s="68"/>
      <c r="R793" s="68"/>
      <c r="S793" s="68"/>
      <c r="U793" s="68"/>
      <c r="V793" s="72"/>
      <c r="W793" s="72"/>
      <c r="X793" s="72"/>
      <c r="Y793" s="68"/>
      <c r="Z793" s="68"/>
      <c r="AA793" s="72"/>
      <c r="AB793" s="68"/>
      <c r="AC793" s="68"/>
      <c r="AD793" s="72"/>
      <c r="AE793" s="72"/>
      <c r="AF793" s="72"/>
      <c r="AG793" s="72"/>
      <c r="AH793" s="72"/>
      <c r="AI793" s="72"/>
      <c r="AJ793" s="72"/>
      <c r="AK793" s="72"/>
      <c r="AL793" s="72"/>
      <c r="AM793" s="72"/>
      <c r="AN793" s="72"/>
      <c r="AO793" s="72"/>
      <c r="AP793" s="72"/>
      <c r="AQ793" s="72"/>
      <c r="AR793" s="72"/>
      <c r="AS793" s="72"/>
      <c r="AT793" s="72"/>
      <c r="AU793" s="72"/>
      <c r="AV793" s="72"/>
      <c r="AW793" s="72"/>
    </row>
    <row r="794" ht="14.25" customHeight="1">
      <c r="A794" s="65"/>
      <c r="B794" s="65"/>
      <c r="C794" s="66"/>
      <c r="D794" s="67"/>
      <c r="E794" s="68"/>
      <c r="F794" s="68"/>
      <c r="G794" s="68"/>
      <c r="H794" s="68"/>
      <c r="I794" s="68"/>
      <c r="J794" s="68"/>
      <c r="K794" s="68"/>
      <c r="L794" s="68"/>
      <c r="M794" s="68"/>
      <c r="O794" s="68"/>
      <c r="P794" s="68"/>
      <c r="Q794" s="68"/>
      <c r="R794" s="68"/>
      <c r="S794" s="68"/>
      <c r="U794" s="68"/>
      <c r="V794" s="72"/>
      <c r="W794" s="72"/>
      <c r="X794" s="72"/>
      <c r="Y794" s="68"/>
      <c r="Z794" s="68"/>
      <c r="AA794" s="72"/>
      <c r="AB794" s="68"/>
      <c r="AC794" s="68"/>
      <c r="AD794" s="72"/>
      <c r="AE794" s="72"/>
      <c r="AF794" s="72"/>
      <c r="AG794" s="72"/>
      <c r="AH794" s="72"/>
      <c r="AI794" s="72"/>
      <c r="AJ794" s="72"/>
      <c r="AK794" s="72"/>
      <c r="AL794" s="72"/>
      <c r="AM794" s="72"/>
      <c r="AN794" s="72"/>
      <c r="AO794" s="72"/>
      <c r="AP794" s="72"/>
      <c r="AQ794" s="72"/>
      <c r="AR794" s="72"/>
      <c r="AS794" s="72"/>
      <c r="AT794" s="72"/>
      <c r="AU794" s="72"/>
      <c r="AV794" s="72"/>
      <c r="AW794" s="72"/>
    </row>
    <row r="795" ht="14.25" customHeight="1">
      <c r="A795" s="65"/>
      <c r="B795" s="65"/>
      <c r="C795" s="66"/>
      <c r="D795" s="67"/>
      <c r="E795" s="68"/>
      <c r="F795" s="68"/>
      <c r="G795" s="68"/>
      <c r="H795" s="68"/>
      <c r="I795" s="68"/>
      <c r="J795" s="68"/>
      <c r="K795" s="68"/>
      <c r="L795" s="68"/>
      <c r="M795" s="68"/>
      <c r="O795" s="68"/>
      <c r="P795" s="68"/>
      <c r="Q795" s="68"/>
      <c r="R795" s="68"/>
      <c r="S795" s="68"/>
      <c r="U795" s="68"/>
      <c r="V795" s="72"/>
      <c r="W795" s="72"/>
      <c r="X795" s="72"/>
      <c r="Y795" s="68"/>
      <c r="Z795" s="68"/>
      <c r="AA795" s="72"/>
      <c r="AB795" s="68"/>
      <c r="AC795" s="68"/>
      <c r="AD795" s="72"/>
      <c r="AE795" s="72"/>
      <c r="AF795" s="72"/>
      <c r="AG795" s="72"/>
      <c r="AH795" s="72"/>
      <c r="AI795" s="72"/>
      <c r="AJ795" s="72"/>
      <c r="AK795" s="72"/>
      <c r="AL795" s="72"/>
      <c r="AM795" s="72"/>
      <c r="AN795" s="72"/>
      <c r="AO795" s="72"/>
      <c r="AP795" s="72"/>
      <c r="AQ795" s="72"/>
      <c r="AR795" s="72"/>
      <c r="AS795" s="72"/>
      <c r="AT795" s="72"/>
      <c r="AU795" s="72"/>
      <c r="AV795" s="72"/>
      <c r="AW795" s="72"/>
    </row>
    <row r="796" ht="14.25" customHeight="1">
      <c r="A796" s="65"/>
      <c r="B796" s="65"/>
      <c r="C796" s="66"/>
      <c r="D796" s="67"/>
      <c r="E796" s="68"/>
      <c r="F796" s="68"/>
      <c r="G796" s="68"/>
      <c r="H796" s="68"/>
      <c r="I796" s="68"/>
      <c r="J796" s="68"/>
      <c r="K796" s="68"/>
      <c r="L796" s="68"/>
      <c r="M796" s="68"/>
      <c r="O796" s="68"/>
      <c r="P796" s="68"/>
      <c r="Q796" s="68"/>
      <c r="R796" s="68"/>
      <c r="S796" s="68"/>
      <c r="U796" s="68"/>
      <c r="V796" s="72"/>
      <c r="W796" s="72"/>
      <c r="X796" s="72"/>
      <c r="Y796" s="68"/>
      <c r="Z796" s="68"/>
      <c r="AA796" s="72"/>
      <c r="AB796" s="68"/>
      <c r="AC796" s="68"/>
      <c r="AD796" s="72"/>
      <c r="AE796" s="72"/>
      <c r="AF796" s="72"/>
      <c r="AG796" s="72"/>
      <c r="AH796" s="72"/>
      <c r="AI796" s="72"/>
      <c r="AJ796" s="72"/>
      <c r="AK796" s="72"/>
      <c r="AL796" s="72"/>
      <c r="AM796" s="72"/>
      <c r="AN796" s="72"/>
      <c r="AO796" s="72"/>
      <c r="AP796" s="72"/>
      <c r="AQ796" s="72"/>
      <c r="AR796" s="72"/>
      <c r="AS796" s="72"/>
      <c r="AT796" s="72"/>
      <c r="AU796" s="72"/>
      <c r="AV796" s="72"/>
      <c r="AW796" s="72"/>
    </row>
    <row r="797" ht="14.25" customHeight="1">
      <c r="A797" s="65"/>
      <c r="B797" s="65"/>
      <c r="C797" s="66"/>
      <c r="D797" s="67"/>
      <c r="E797" s="68"/>
      <c r="F797" s="68"/>
      <c r="G797" s="68"/>
      <c r="H797" s="68"/>
      <c r="I797" s="68"/>
      <c r="J797" s="68"/>
      <c r="K797" s="68"/>
      <c r="L797" s="68"/>
      <c r="M797" s="68"/>
      <c r="O797" s="68"/>
      <c r="P797" s="68"/>
      <c r="Q797" s="68"/>
      <c r="R797" s="68"/>
      <c r="S797" s="68"/>
      <c r="U797" s="68"/>
      <c r="V797" s="72"/>
      <c r="W797" s="72"/>
      <c r="X797" s="72"/>
      <c r="Y797" s="68"/>
      <c r="Z797" s="68"/>
      <c r="AA797" s="72"/>
      <c r="AB797" s="68"/>
      <c r="AC797" s="68"/>
      <c r="AD797" s="72"/>
      <c r="AE797" s="72"/>
      <c r="AF797" s="72"/>
      <c r="AG797" s="72"/>
      <c r="AH797" s="72"/>
      <c r="AI797" s="72"/>
      <c r="AJ797" s="72"/>
      <c r="AK797" s="72"/>
      <c r="AL797" s="72"/>
      <c r="AM797" s="72"/>
      <c r="AN797" s="72"/>
      <c r="AO797" s="72"/>
      <c r="AP797" s="72"/>
      <c r="AQ797" s="72"/>
      <c r="AR797" s="72"/>
      <c r="AS797" s="72"/>
      <c r="AT797" s="72"/>
      <c r="AU797" s="72"/>
      <c r="AV797" s="72"/>
      <c r="AW797" s="72"/>
    </row>
    <row r="798" ht="14.25" customHeight="1">
      <c r="A798" s="65"/>
      <c r="B798" s="65"/>
      <c r="C798" s="66"/>
      <c r="D798" s="67"/>
      <c r="E798" s="68"/>
      <c r="F798" s="68"/>
      <c r="G798" s="68"/>
      <c r="H798" s="68"/>
      <c r="I798" s="68"/>
      <c r="J798" s="68"/>
      <c r="K798" s="68"/>
      <c r="L798" s="68"/>
      <c r="M798" s="68"/>
      <c r="O798" s="68"/>
      <c r="P798" s="68"/>
      <c r="Q798" s="68"/>
      <c r="R798" s="68"/>
      <c r="S798" s="68"/>
      <c r="U798" s="68"/>
      <c r="V798" s="72"/>
      <c r="W798" s="72"/>
      <c r="X798" s="72"/>
      <c r="Y798" s="68"/>
      <c r="Z798" s="68"/>
      <c r="AA798" s="72"/>
      <c r="AB798" s="68"/>
      <c r="AC798" s="68"/>
      <c r="AD798" s="72"/>
      <c r="AE798" s="72"/>
      <c r="AF798" s="72"/>
      <c r="AG798" s="72"/>
      <c r="AH798" s="72"/>
      <c r="AI798" s="72"/>
      <c r="AJ798" s="72"/>
      <c r="AK798" s="72"/>
      <c r="AL798" s="72"/>
      <c r="AM798" s="72"/>
      <c r="AN798" s="72"/>
      <c r="AO798" s="72"/>
      <c r="AP798" s="72"/>
      <c r="AQ798" s="72"/>
      <c r="AR798" s="72"/>
      <c r="AS798" s="72"/>
      <c r="AT798" s="72"/>
      <c r="AU798" s="72"/>
      <c r="AV798" s="72"/>
      <c r="AW798" s="72"/>
    </row>
    <row r="799" ht="14.25" customHeight="1">
      <c r="A799" s="65"/>
      <c r="B799" s="65"/>
      <c r="C799" s="66"/>
      <c r="D799" s="67"/>
      <c r="E799" s="68"/>
      <c r="F799" s="68"/>
      <c r="G799" s="68"/>
      <c r="H799" s="68"/>
      <c r="I799" s="68"/>
      <c r="J799" s="68"/>
      <c r="K799" s="68"/>
      <c r="L799" s="68"/>
      <c r="M799" s="68"/>
      <c r="O799" s="68"/>
      <c r="P799" s="68"/>
      <c r="Q799" s="68"/>
      <c r="R799" s="68"/>
      <c r="S799" s="68"/>
      <c r="U799" s="68"/>
      <c r="V799" s="72"/>
      <c r="W799" s="72"/>
      <c r="X799" s="72"/>
      <c r="Y799" s="68"/>
      <c r="Z799" s="68"/>
      <c r="AA799" s="72"/>
      <c r="AB799" s="68"/>
      <c r="AC799" s="68"/>
      <c r="AD799" s="72"/>
      <c r="AE799" s="72"/>
      <c r="AF799" s="72"/>
      <c r="AG799" s="72"/>
      <c r="AH799" s="72"/>
      <c r="AI799" s="72"/>
      <c r="AJ799" s="72"/>
      <c r="AK799" s="72"/>
      <c r="AL799" s="72"/>
      <c r="AM799" s="72"/>
      <c r="AN799" s="72"/>
      <c r="AO799" s="72"/>
      <c r="AP799" s="72"/>
      <c r="AQ799" s="72"/>
      <c r="AR799" s="72"/>
      <c r="AS799" s="72"/>
      <c r="AT799" s="72"/>
      <c r="AU799" s="72"/>
      <c r="AV799" s="72"/>
      <c r="AW799" s="72"/>
    </row>
    <row r="800" ht="14.25" customHeight="1">
      <c r="A800" s="65"/>
      <c r="B800" s="65"/>
      <c r="C800" s="66"/>
      <c r="D800" s="67"/>
      <c r="E800" s="68"/>
      <c r="F800" s="68"/>
      <c r="G800" s="68"/>
      <c r="H800" s="68"/>
      <c r="I800" s="68"/>
      <c r="J800" s="68"/>
      <c r="K800" s="68"/>
      <c r="L800" s="68"/>
      <c r="M800" s="68"/>
      <c r="O800" s="68"/>
      <c r="P800" s="68"/>
      <c r="Q800" s="68"/>
      <c r="R800" s="68"/>
      <c r="S800" s="68"/>
      <c r="U800" s="68"/>
      <c r="V800" s="72"/>
      <c r="W800" s="72"/>
      <c r="X800" s="72"/>
      <c r="Y800" s="68"/>
      <c r="Z800" s="68"/>
      <c r="AA800" s="72"/>
      <c r="AB800" s="68"/>
      <c r="AC800" s="68"/>
      <c r="AD800" s="72"/>
      <c r="AE800" s="72"/>
      <c r="AF800" s="72"/>
      <c r="AG800" s="72"/>
      <c r="AH800" s="72"/>
      <c r="AI800" s="72"/>
      <c r="AJ800" s="72"/>
      <c r="AK800" s="72"/>
      <c r="AL800" s="72"/>
      <c r="AM800" s="72"/>
      <c r="AN800" s="72"/>
      <c r="AO800" s="72"/>
      <c r="AP800" s="72"/>
      <c r="AQ800" s="72"/>
      <c r="AR800" s="72"/>
      <c r="AS800" s="72"/>
      <c r="AT800" s="72"/>
      <c r="AU800" s="72"/>
      <c r="AV800" s="72"/>
      <c r="AW800" s="72"/>
    </row>
    <row r="801" ht="14.25" customHeight="1">
      <c r="A801" s="65"/>
      <c r="B801" s="65"/>
      <c r="C801" s="66"/>
      <c r="D801" s="67"/>
      <c r="E801" s="68"/>
      <c r="F801" s="68"/>
      <c r="G801" s="68"/>
      <c r="H801" s="68"/>
      <c r="I801" s="68"/>
      <c r="J801" s="68"/>
      <c r="K801" s="68"/>
      <c r="L801" s="68"/>
      <c r="M801" s="68"/>
      <c r="O801" s="68"/>
      <c r="P801" s="68"/>
      <c r="Q801" s="68"/>
      <c r="R801" s="68"/>
      <c r="S801" s="68"/>
      <c r="U801" s="68"/>
      <c r="V801" s="72"/>
      <c r="W801" s="72"/>
      <c r="X801" s="72"/>
      <c r="Y801" s="68"/>
      <c r="Z801" s="68"/>
      <c r="AA801" s="72"/>
      <c r="AB801" s="68"/>
      <c r="AC801" s="68"/>
      <c r="AD801" s="72"/>
      <c r="AE801" s="72"/>
      <c r="AF801" s="72"/>
      <c r="AG801" s="72"/>
      <c r="AH801" s="72"/>
      <c r="AI801" s="72"/>
      <c r="AJ801" s="72"/>
      <c r="AK801" s="72"/>
      <c r="AL801" s="72"/>
      <c r="AM801" s="72"/>
      <c r="AN801" s="72"/>
      <c r="AO801" s="72"/>
      <c r="AP801" s="72"/>
      <c r="AQ801" s="72"/>
      <c r="AR801" s="72"/>
      <c r="AS801" s="72"/>
      <c r="AT801" s="72"/>
      <c r="AU801" s="72"/>
      <c r="AV801" s="72"/>
      <c r="AW801" s="72"/>
    </row>
    <row r="802" ht="14.25" customHeight="1">
      <c r="A802" s="65"/>
      <c r="B802" s="65"/>
      <c r="C802" s="66"/>
      <c r="D802" s="67"/>
      <c r="E802" s="68"/>
      <c r="F802" s="68"/>
      <c r="G802" s="68"/>
      <c r="H802" s="68"/>
      <c r="I802" s="68"/>
      <c r="J802" s="68"/>
      <c r="K802" s="68"/>
      <c r="L802" s="68"/>
      <c r="M802" s="68"/>
      <c r="O802" s="68"/>
      <c r="P802" s="68"/>
      <c r="Q802" s="68"/>
      <c r="R802" s="68"/>
      <c r="S802" s="68"/>
      <c r="U802" s="68"/>
      <c r="V802" s="72"/>
      <c r="W802" s="72"/>
      <c r="X802" s="72"/>
      <c r="Y802" s="68"/>
      <c r="Z802" s="68"/>
      <c r="AA802" s="72"/>
      <c r="AB802" s="68"/>
      <c r="AC802" s="68"/>
      <c r="AD802" s="72"/>
      <c r="AE802" s="72"/>
      <c r="AF802" s="72"/>
      <c r="AG802" s="72"/>
      <c r="AH802" s="72"/>
      <c r="AI802" s="72"/>
      <c r="AJ802" s="72"/>
      <c r="AK802" s="72"/>
      <c r="AL802" s="72"/>
      <c r="AM802" s="72"/>
      <c r="AN802" s="72"/>
      <c r="AO802" s="72"/>
      <c r="AP802" s="72"/>
      <c r="AQ802" s="72"/>
      <c r="AR802" s="72"/>
      <c r="AS802" s="72"/>
      <c r="AT802" s="72"/>
      <c r="AU802" s="72"/>
      <c r="AV802" s="72"/>
      <c r="AW802" s="72"/>
    </row>
    <row r="803" ht="14.25" customHeight="1">
      <c r="A803" s="65"/>
      <c r="B803" s="65"/>
      <c r="C803" s="66"/>
      <c r="D803" s="67"/>
      <c r="E803" s="68"/>
      <c r="F803" s="68"/>
      <c r="G803" s="68"/>
      <c r="H803" s="68"/>
      <c r="I803" s="68"/>
      <c r="J803" s="68"/>
      <c r="K803" s="68"/>
      <c r="L803" s="68"/>
      <c r="M803" s="68"/>
      <c r="O803" s="68"/>
      <c r="P803" s="68"/>
      <c r="Q803" s="68"/>
      <c r="R803" s="68"/>
      <c r="S803" s="68"/>
      <c r="U803" s="68"/>
      <c r="V803" s="72"/>
      <c r="W803" s="72"/>
      <c r="X803" s="72"/>
      <c r="Y803" s="68"/>
      <c r="Z803" s="68"/>
      <c r="AA803" s="72"/>
      <c r="AB803" s="68"/>
      <c r="AC803" s="68"/>
      <c r="AD803" s="72"/>
      <c r="AE803" s="72"/>
      <c r="AF803" s="72"/>
      <c r="AG803" s="72"/>
      <c r="AH803" s="72"/>
      <c r="AI803" s="72"/>
      <c r="AJ803" s="72"/>
      <c r="AK803" s="72"/>
      <c r="AL803" s="72"/>
      <c r="AM803" s="72"/>
      <c r="AN803" s="72"/>
      <c r="AO803" s="72"/>
      <c r="AP803" s="72"/>
      <c r="AQ803" s="72"/>
      <c r="AR803" s="72"/>
      <c r="AS803" s="72"/>
      <c r="AT803" s="72"/>
      <c r="AU803" s="72"/>
      <c r="AV803" s="72"/>
      <c r="AW803" s="72"/>
    </row>
    <row r="804" ht="14.25" customHeight="1">
      <c r="A804" s="65"/>
      <c r="B804" s="65"/>
      <c r="C804" s="66"/>
      <c r="D804" s="67"/>
      <c r="E804" s="68"/>
      <c r="F804" s="68"/>
      <c r="G804" s="68"/>
      <c r="H804" s="68"/>
      <c r="I804" s="68"/>
      <c r="J804" s="68"/>
      <c r="K804" s="68"/>
      <c r="L804" s="68"/>
      <c r="M804" s="68"/>
      <c r="O804" s="68"/>
      <c r="P804" s="68"/>
      <c r="Q804" s="68"/>
      <c r="R804" s="68"/>
      <c r="S804" s="68"/>
      <c r="U804" s="68"/>
      <c r="V804" s="72"/>
      <c r="W804" s="72"/>
      <c r="X804" s="72"/>
      <c r="Y804" s="68"/>
      <c r="Z804" s="68"/>
      <c r="AA804" s="72"/>
      <c r="AB804" s="68"/>
      <c r="AC804" s="68"/>
      <c r="AD804" s="72"/>
      <c r="AE804" s="72"/>
      <c r="AF804" s="72"/>
      <c r="AG804" s="72"/>
      <c r="AH804" s="72"/>
      <c r="AI804" s="72"/>
      <c r="AJ804" s="72"/>
      <c r="AK804" s="72"/>
      <c r="AL804" s="72"/>
      <c r="AM804" s="72"/>
      <c r="AN804" s="72"/>
      <c r="AO804" s="72"/>
      <c r="AP804" s="72"/>
      <c r="AQ804" s="72"/>
      <c r="AR804" s="72"/>
      <c r="AS804" s="72"/>
      <c r="AT804" s="72"/>
      <c r="AU804" s="72"/>
      <c r="AV804" s="72"/>
      <c r="AW804" s="72"/>
    </row>
    <row r="805" ht="14.25" customHeight="1">
      <c r="A805" s="65"/>
      <c r="B805" s="65"/>
      <c r="C805" s="66"/>
      <c r="D805" s="67"/>
      <c r="E805" s="68"/>
      <c r="F805" s="68"/>
      <c r="G805" s="68"/>
      <c r="H805" s="68"/>
      <c r="I805" s="68"/>
      <c r="J805" s="68"/>
      <c r="K805" s="68"/>
      <c r="L805" s="68"/>
      <c r="M805" s="68"/>
      <c r="O805" s="68"/>
      <c r="P805" s="68"/>
      <c r="Q805" s="68"/>
      <c r="R805" s="68"/>
      <c r="S805" s="68"/>
      <c r="U805" s="68"/>
      <c r="V805" s="72"/>
      <c r="W805" s="72"/>
      <c r="X805" s="72"/>
      <c r="Y805" s="68"/>
      <c r="Z805" s="68"/>
      <c r="AA805" s="72"/>
      <c r="AB805" s="68"/>
      <c r="AC805" s="68"/>
      <c r="AD805" s="72"/>
      <c r="AE805" s="72"/>
      <c r="AF805" s="72"/>
      <c r="AG805" s="72"/>
      <c r="AH805" s="72"/>
      <c r="AI805" s="72"/>
      <c r="AJ805" s="72"/>
      <c r="AK805" s="72"/>
      <c r="AL805" s="72"/>
      <c r="AM805" s="72"/>
      <c r="AN805" s="72"/>
      <c r="AO805" s="72"/>
      <c r="AP805" s="72"/>
      <c r="AQ805" s="72"/>
      <c r="AR805" s="72"/>
      <c r="AS805" s="72"/>
      <c r="AT805" s="72"/>
      <c r="AU805" s="72"/>
      <c r="AV805" s="72"/>
      <c r="AW805" s="72"/>
    </row>
    <row r="806" ht="14.25" customHeight="1">
      <c r="A806" s="65"/>
      <c r="B806" s="65"/>
      <c r="C806" s="66"/>
      <c r="D806" s="67"/>
      <c r="E806" s="68"/>
      <c r="F806" s="68"/>
      <c r="G806" s="68"/>
      <c r="H806" s="68"/>
      <c r="I806" s="68"/>
      <c r="J806" s="68"/>
      <c r="K806" s="68"/>
      <c r="L806" s="68"/>
      <c r="M806" s="68"/>
      <c r="O806" s="68"/>
      <c r="P806" s="68"/>
      <c r="Q806" s="68"/>
      <c r="R806" s="68"/>
      <c r="S806" s="68"/>
      <c r="U806" s="68"/>
      <c r="V806" s="72"/>
      <c r="W806" s="72"/>
      <c r="X806" s="72"/>
      <c r="Y806" s="68"/>
      <c r="Z806" s="68"/>
      <c r="AA806" s="72"/>
      <c r="AB806" s="68"/>
      <c r="AC806" s="68"/>
      <c r="AD806" s="72"/>
      <c r="AE806" s="72"/>
      <c r="AF806" s="72"/>
      <c r="AG806" s="72"/>
      <c r="AH806" s="72"/>
      <c r="AI806" s="72"/>
      <c r="AJ806" s="72"/>
      <c r="AK806" s="72"/>
      <c r="AL806" s="72"/>
      <c r="AM806" s="72"/>
      <c r="AN806" s="72"/>
      <c r="AO806" s="72"/>
      <c r="AP806" s="72"/>
      <c r="AQ806" s="72"/>
      <c r="AR806" s="72"/>
      <c r="AS806" s="72"/>
      <c r="AT806" s="72"/>
      <c r="AU806" s="72"/>
      <c r="AV806" s="72"/>
      <c r="AW806" s="72"/>
    </row>
    <row r="807" ht="14.25" customHeight="1">
      <c r="A807" s="65"/>
      <c r="B807" s="65"/>
      <c r="C807" s="66"/>
      <c r="D807" s="67"/>
      <c r="E807" s="68"/>
      <c r="F807" s="68"/>
      <c r="G807" s="68"/>
      <c r="H807" s="68"/>
      <c r="I807" s="68"/>
      <c r="J807" s="68"/>
      <c r="K807" s="68"/>
      <c r="L807" s="68"/>
      <c r="M807" s="68"/>
      <c r="O807" s="68"/>
      <c r="P807" s="68"/>
      <c r="Q807" s="68"/>
      <c r="R807" s="68"/>
      <c r="S807" s="68"/>
      <c r="U807" s="68"/>
      <c r="V807" s="72"/>
      <c r="W807" s="72"/>
      <c r="X807" s="72"/>
      <c r="Y807" s="68"/>
      <c r="Z807" s="68"/>
      <c r="AA807" s="72"/>
      <c r="AB807" s="68"/>
      <c r="AC807" s="68"/>
      <c r="AD807" s="72"/>
      <c r="AE807" s="72"/>
      <c r="AF807" s="72"/>
      <c r="AG807" s="72"/>
      <c r="AH807" s="72"/>
      <c r="AI807" s="72"/>
      <c r="AJ807" s="72"/>
      <c r="AK807" s="72"/>
      <c r="AL807" s="72"/>
      <c r="AM807" s="72"/>
      <c r="AN807" s="72"/>
      <c r="AO807" s="72"/>
      <c r="AP807" s="72"/>
      <c r="AQ807" s="72"/>
      <c r="AR807" s="72"/>
      <c r="AS807" s="72"/>
      <c r="AT807" s="72"/>
      <c r="AU807" s="72"/>
      <c r="AV807" s="72"/>
      <c r="AW807" s="72"/>
    </row>
    <row r="808" ht="14.25" customHeight="1">
      <c r="A808" s="65"/>
      <c r="B808" s="65"/>
      <c r="C808" s="66"/>
      <c r="D808" s="67"/>
      <c r="E808" s="68"/>
      <c r="F808" s="68"/>
      <c r="G808" s="68"/>
      <c r="H808" s="68"/>
      <c r="I808" s="68"/>
      <c r="J808" s="68"/>
      <c r="K808" s="68"/>
      <c r="L808" s="68"/>
      <c r="M808" s="68"/>
      <c r="O808" s="68"/>
      <c r="P808" s="68"/>
      <c r="Q808" s="68"/>
      <c r="R808" s="68"/>
      <c r="S808" s="68"/>
      <c r="U808" s="68"/>
      <c r="V808" s="72"/>
      <c r="W808" s="72"/>
      <c r="X808" s="72"/>
      <c r="Y808" s="68"/>
      <c r="Z808" s="68"/>
      <c r="AA808" s="72"/>
      <c r="AB808" s="68"/>
      <c r="AC808" s="68"/>
      <c r="AD808" s="72"/>
      <c r="AE808" s="72"/>
      <c r="AF808" s="72"/>
      <c r="AG808" s="72"/>
      <c r="AH808" s="72"/>
      <c r="AI808" s="72"/>
      <c r="AJ808" s="72"/>
      <c r="AK808" s="72"/>
      <c r="AL808" s="72"/>
      <c r="AM808" s="72"/>
      <c r="AN808" s="72"/>
      <c r="AO808" s="72"/>
      <c r="AP808" s="72"/>
      <c r="AQ808" s="72"/>
      <c r="AR808" s="72"/>
      <c r="AS808" s="72"/>
      <c r="AT808" s="72"/>
      <c r="AU808" s="72"/>
      <c r="AV808" s="72"/>
      <c r="AW808" s="72"/>
    </row>
    <row r="809" ht="14.25" customHeight="1">
      <c r="A809" s="65"/>
      <c r="B809" s="65"/>
      <c r="C809" s="66"/>
      <c r="D809" s="67"/>
      <c r="E809" s="68"/>
      <c r="F809" s="68"/>
      <c r="G809" s="68"/>
      <c r="H809" s="68"/>
      <c r="I809" s="68"/>
      <c r="J809" s="68"/>
      <c r="K809" s="68"/>
      <c r="L809" s="68"/>
      <c r="M809" s="68"/>
      <c r="O809" s="68"/>
      <c r="P809" s="68"/>
      <c r="Q809" s="68"/>
      <c r="R809" s="68"/>
      <c r="S809" s="68"/>
      <c r="U809" s="68"/>
      <c r="V809" s="72"/>
      <c r="W809" s="72"/>
      <c r="X809" s="72"/>
      <c r="Y809" s="68"/>
      <c r="Z809" s="68"/>
      <c r="AA809" s="72"/>
      <c r="AB809" s="68"/>
      <c r="AC809" s="68"/>
      <c r="AD809" s="72"/>
      <c r="AE809" s="72"/>
      <c r="AF809" s="72"/>
      <c r="AG809" s="72"/>
      <c r="AH809" s="72"/>
      <c r="AI809" s="72"/>
      <c r="AJ809" s="72"/>
      <c r="AK809" s="72"/>
      <c r="AL809" s="72"/>
      <c r="AM809" s="72"/>
      <c r="AN809" s="72"/>
      <c r="AO809" s="72"/>
      <c r="AP809" s="72"/>
      <c r="AQ809" s="72"/>
      <c r="AR809" s="72"/>
      <c r="AS809" s="72"/>
      <c r="AT809" s="72"/>
      <c r="AU809" s="72"/>
      <c r="AV809" s="72"/>
      <c r="AW809" s="72"/>
    </row>
    <row r="810" ht="14.25" customHeight="1">
      <c r="A810" s="65"/>
      <c r="B810" s="65"/>
      <c r="C810" s="66"/>
      <c r="D810" s="67"/>
      <c r="E810" s="68"/>
      <c r="F810" s="68"/>
      <c r="G810" s="68"/>
      <c r="H810" s="68"/>
      <c r="I810" s="68"/>
      <c r="J810" s="68"/>
      <c r="K810" s="68"/>
      <c r="L810" s="68"/>
      <c r="M810" s="68"/>
      <c r="O810" s="68"/>
      <c r="P810" s="68"/>
      <c r="Q810" s="68"/>
      <c r="R810" s="68"/>
      <c r="S810" s="68"/>
      <c r="U810" s="68"/>
      <c r="V810" s="72"/>
      <c r="W810" s="72"/>
      <c r="X810" s="72"/>
      <c r="Y810" s="68"/>
      <c r="Z810" s="68"/>
      <c r="AA810" s="72"/>
      <c r="AB810" s="68"/>
      <c r="AC810" s="68"/>
      <c r="AD810" s="72"/>
      <c r="AE810" s="72"/>
      <c r="AF810" s="72"/>
      <c r="AG810" s="72"/>
      <c r="AH810" s="72"/>
      <c r="AI810" s="72"/>
      <c r="AJ810" s="72"/>
      <c r="AK810" s="72"/>
      <c r="AL810" s="72"/>
      <c r="AM810" s="72"/>
      <c r="AN810" s="72"/>
      <c r="AO810" s="72"/>
      <c r="AP810" s="72"/>
      <c r="AQ810" s="72"/>
      <c r="AR810" s="72"/>
      <c r="AS810" s="72"/>
      <c r="AT810" s="72"/>
      <c r="AU810" s="72"/>
      <c r="AV810" s="72"/>
      <c r="AW810" s="72"/>
    </row>
    <row r="811" ht="14.25" customHeight="1">
      <c r="A811" s="65"/>
      <c r="B811" s="65"/>
      <c r="C811" s="66"/>
      <c r="D811" s="67"/>
      <c r="E811" s="68"/>
      <c r="F811" s="68"/>
      <c r="G811" s="68"/>
      <c r="H811" s="68"/>
      <c r="I811" s="68"/>
      <c r="J811" s="68"/>
      <c r="K811" s="68"/>
      <c r="L811" s="68"/>
      <c r="M811" s="68"/>
      <c r="O811" s="68"/>
      <c r="P811" s="68"/>
      <c r="Q811" s="68"/>
      <c r="R811" s="68"/>
      <c r="S811" s="68"/>
      <c r="U811" s="68"/>
      <c r="V811" s="72"/>
      <c r="W811" s="72"/>
      <c r="X811" s="72"/>
      <c r="Y811" s="68"/>
      <c r="Z811" s="68"/>
      <c r="AA811" s="72"/>
      <c r="AB811" s="68"/>
      <c r="AC811" s="68"/>
      <c r="AD811" s="72"/>
      <c r="AE811" s="72"/>
      <c r="AF811" s="72"/>
      <c r="AG811" s="72"/>
      <c r="AH811" s="72"/>
      <c r="AI811" s="72"/>
      <c r="AJ811" s="72"/>
      <c r="AK811" s="72"/>
      <c r="AL811" s="72"/>
      <c r="AM811" s="72"/>
      <c r="AN811" s="72"/>
      <c r="AO811" s="72"/>
      <c r="AP811" s="72"/>
      <c r="AQ811" s="72"/>
      <c r="AR811" s="72"/>
      <c r="AS811" s="72"/>
      <c r="AT811" s="72"/>
      <c r="AU811" s="72"/>
      <c r="AV811" s="72"/>
      <c r="AW811" s="72"/>
    </row>
    <row r="812" ht="14.25" customHeight="1">
      <c r="A812" s="65"/>
      <c r="B812" s="65"/>
      <c r="C812" s="66"/>
      <c r="D812" s="67"/>
      <c r="E812" s="68"/>
      <c r="F812" s="68"/>
      <c r="G812" s="68"/>
      <c r="H812" s="68"/>
      <c r="I812" s="68"/>
      <c r="J812" s="68"/>
      <c r="K812" s="68"/>
      <c r="L812" s="68"/>
      <c r="M812" s="68"/>
      <c r="O812" s="68"/>
      <c r="P812" s="68"/>
      <c r="Q812" s="68"/>
      <c r="R812" s="68"/>
      <c r="S812" s="68"/>
      <c r="U812" s="68"/>
      <c r="V812" s="72"/>
      <c r="W812" s="72"/>
      <c r="X812" s="72"/>
      <c r="Y812" s="68"/>
      <c r="Z812" s="68"/>
      <c r="AA812" s="72"/>
      <c r="AB812" s="68"/>
      <c r="AC812" s="68"/>
      <c r="AD812" s="72"/>
      <c r="AE812" s="72"/>
      <c r="AF812" s="72"/>
      <c r="AG812" s="72"/>
      <c r="AH812" s="72"/>
      <c r="AI812" s="72"/>
      <c r="AJ812" s="72"/>
      <c r="AK812" s="72"/>
      <c r="AL812" s="72"/>
      <c r="AM812" s="72"/>
      <c r="AN812" s="72"/>
      <c r="AO812" s="72"/>
      <c r="AP812" s="72"/>
      <c r="AQ812" s="72"/>
      <c r="AR812" s="72"/>
      <c r="AS812" s="72"/>
      <c r="AT812" s="72"/>
      <c r="AU812" s="72"/>
      <c r="AV812" s="72"/>
      <c r="AW812" s="72"/>
    </row>
    <row r="813" ht="14.25" customHeight="1">
      <c r="A813" s="65"/>
      <c r="B813" s="65"/>
      <c r="C813" s="66"/>
      <c r="D813" s="67"/>
      <c r="E813" s="68"/>
      <c r="F813" s="68"/>
      <c r="G813" s="68"/>
      <c r="H813" s="68"/>
      <c r="I813" s="68"/>
      <c r="J813" s="68"/>
      <c r="K813" s="68"/>
      <c r="L813" s="68"/>
      <c r="M813" s="68"/>
      <c r="O813" s="68"/>
      <c r="P813" s="68"/>
      <c r="Q813" s="68"/>
      <c r="R813" s="68"/>
      <c r="S813" s="68"/>
      <c r="U813" s="68"/>
      <c r="V813" s="72"/>
      <c r="W813" s="72"/>
      <c r="X813" s="72"/>
      <c r="Y813" s="68"/>
      <c r="Z813" s="68"/>
      <c r="AA813" s="72"/>
      <c r="AB813" s="68"/>
      <c r="AC813" s="68"/>
      <c r="AD813" s="72"/>
      <c r="AE813" s="72"/>
      <c r="AF813" s="72"/>
      <c r="AG813" s="72"/>
      <c r="AH813" s="72"/>
      <c r="AI813" s="72"/>
      <c r="AJ813" s="72"/>
      <c r="AK813" s="72"/>
      <c r="AL813" s="72"/>
      <c r="AM813" s="72"/>
      <c r="AN813" s="72"/>
      <c r="AO813" s="72"/>
      <c r="AP813" s="72"/>
      <c r="AQ813" s="72"/>
      <c r="AR813" s="72"/>
      <c r="AS813" s="72"/>
      <c r="AT813" s="72"/>
      <c r="AU813" s="72"/>
      <c r="AV813" s="72"/>
      <c r="AW813" s="72"/>
    </row>
    <row r="814" ht="14.25" customHeight="1">
      <c r="A814" s="65"/>
      <c r="B814" s="65"/>
      <c r="C814" s="66"/>
      <c r="D814" s="67"/>
      <c r="E814" s="68"/>
      <c r="F814" s="68"/>
      <c r="G814" s="68"/>
      <c r="H814" s="68"/>
      <c r="I814" s="68"/>
      <c r="J814" s="68"/>
      <c r="K814" s="68"/>
      <c r="L814" s="68"/>
      <c r="M814" s="68"/>
      <c r="O814" s="68"/>
      <c r="P814" s="68"/>
      <c r="Q814" s="68"/>
      <c r="R814" s="68"/>
      <c r="S814" s="68"/>
      <c r="U814" s="68"/>
      <c r="V814" s="72"/>
      <c r="W814" s="72"/>
      <c r="X814" s="72"/>
      <c r="Y814" s="68"/>
      <c r="Z814" s="68"/>
      <c r="AA814" s="72"/>
      <c r="AB814" s="68"/>
      <c r="AC814" s="68"/>
      <c r="AD814" s="72"/>
      <c r="AE814" s="72"/>
      <c r="AF814" s="72"/>
      <c r="AG814" s="72"/>
      <c r="AH814" s="72"/>
      <c r="AI814" s="72"/>
      <c r="AJ814" s="72"/>
      <c r="AK814" s="72"/>
      <c r="AL814" s="72"/>
      <c r="AM814" s="72"/>
      <c r="AN814" s="72"/>
      <c r="AO814" s="72"/>
      <c r="AP814" s="72"/>
      <c r="AQ814" s="72"/>
      <c r="AR814" s="72"/>
      <c r="AS814" s="72"/>
      <c r="AT814" s="72"/>
      <c r="AU814" s="72"/>
      <c r="AV814" s="72"/>
      <c r="AW814" s="72"/>
    </row>
    <row r="815" ht="14.25" customHeight="1">
      <c r="A815" s="65"/>
      <c r="B815" s="65"/>
      <c r="C815" s="66"/>
      <c r="D815" s="67"/>
      <c r="E815" s="68"/>
      <c r="F815" s="68"/>
      <c r="G815" s="68"/>
      <c r="H815" s="68"/>
      <c r="I815" s="68"/>
      <c r="J815" s="68"/>
      <c r="K815" s="68"/>
      <c r="L815" s="68"/>
      <c r="M815" s="68"/>
      <c r="O815" s="68"/>
      <c r="P815" s="68"/>
      <c r="Q815" s="68"/>
      <c r="R815" s="68"/>
      <c r="S815" s="68"/>
      <c r="U815" s="68"/>
      <c r="V815" s="72"/>
      <c r="W815" s="72"/>
      <c r="X815" s="72"/>
      <c r="Y815" s="68"/>
      <c r="Z815" s="68"/>
      <c r="AA815" s="72"/>
      <c r="AB815" s="68"/>
      <c r="AC815" s="68"/>
      <c r="AD815" s="72"/>
      <c r="AE815" s="72"/>
      <c r="AF815" s="72"/>
      <c r="AG815" s="72"/>
      <c r="AH815" s="72"/>
      <c r="AI815" s="72"/>
      <c r="AJ815" s="72"/>
      <c r="AK815" s="72"/>
      <c r="AL815" s="72"/>
      <c r="AM815" s="72"/>
      <c r="AN815" s="72"/>
      <c r="AO815" s="72"/>
      <c r="AP815" s="72"/>
      <c r="AQ815" s="72"/>
      <c r="AR815" s="72"/>
      <c r="AS815" s="72"/>
      <c r="AT815" s="72"/>
      <c r="AU815" s="72"/>
      <c r="AV815" s="72"/>
      <c r="AW815" s="72"/>
    </row>
    <row r="816" ht="14.25" customHeight="1">
      <c r="A816" s="65"/>
      <c r="B816" s="65"/>
      <c r="C816" s="66"/>
      <c r="D816" s="67"/>
      <c r="E816" s="68"/>
      <c r="F816" s="68"/>
      <c r="G816" s="68"/>
      <c r="H816" s="68"/>
      <c r="I816" s="68"/>
      <c r="J816" s="68"/>
      <c r="K816" s="68"/>
      <c r="L816" s="68"/>
      <c r="M816" s="68"/>
      <c r="O816" s="68"/>
      <c r="P816" s="68"/>
      <c r="Q816" s="68"/>
      <c r="R816" s="68"/>
      <c r="S816" s="68"/>
      <c r="U816" s="68"/>
      <c r="V816" s="72"/>
      <c r="W816" s="72"/>
      <c r="X816" s="72"/>
      <c r="Y816" s="68"/>
      <c r="Z816" s="68"/>
      <c r="AA816" s="72"/>
      <c r="AB816" s="68"/>
      <c r="AC816" s="68"/>
      <c r="AD816" s="72"/>
      <c r="AE816" s="72"/>
      <c r="AF816" s="72"/>
      <c r="AG816" s="72"/>
      <c r="AH816" s="72"/>
      <c r="AI816" s="72"/>
      <c r="AJ816" s="72"/>
      <c r="AK816" s="72"/>
      <c r="AL816" s="72"/>
      <c r="AM816" s="72"/>
      <c r="AN816" s="72"/>
      <c r="AO816" s="72"/>
      <c r="AP816" s="72"/>
      <c r="AQ816" s="72"/>
      <c r="AR816" s="72"/>
      <c r="AS816" s="72"/>
      <c r="AT816" s="72"/>
      <c r="AU816" s="72"/>
      <c r="AV816" s="72"/>
      <c r="AW816" s="72"/>
    </row>
    <row r="817" ht="14.25" customHeight="1">
      <c r="A817" s="65"/>
      <c r="B817" s="65"/>
      <c r="C817" s="66"/>
      <c r="D817" s="67"/>
      <c r="E817" s="68"/>
      <c r="F817" s="68"/>
      <c r="G817" s="68"/>
      <c r="H817" s="68"/>
      <c r="I817" s="68"/>
      <c r="J817" s="68"/>
      <c r="K817" s="68"/>
      <c r="L817" s="68"/>
      <c r="M817" s="68"/>
      <c r="O817" s="68"/>
      <c r="P817" s="68"/>
      <c r="Q817" s="68"/>
      <c r="R817" s="68"/>
      <c r="S817" s="68"/>
      <c r="U817" s="68"/>
      <c r="V817" s="72"/>
      <c r="W817" s="72"/>
      <c r="X817" s="72"/>
      <c r="Y817" s="68"/>
      <c r="Z817" s="68"/>
      <c r="AA817" s="72"/>
      <c r="AB817" s="68"/>
      <c r="AC817" s="68"/>
      <c r="AD817" s="72"/>
      <c r="AE817" s="72"/>
      <c r="AF817" s="72"/>
      <c r="AG817" s="72"/>
      <c r="AH817" s="72"/>
      <c r="AI817" s="72"/>
      <c r="AJ817" s="72"/>
      <c r="AK817" s="72"/>
      <c r="AL817" s="72"/>
      <c r="AM817" s="72"/>
      <c r="AN817" s="72"/>
      <c r="AO817" s="72"/>
      <c r="AP817" s="72"/>
      <c r="AQ817" s="72"/>
      <c r="AR817" s="72"/>
      <c r="AS817" s="72"/>
      <c r="AT817" s="72"/>
      <c r="AU817" s="72"/>
      <c r="AV817" s="72"/>
      <c r="AW817" s="72"/>
    </row>
    <row r="818" ht="14.25" customHeight="1">
      <c r="A818" s="65"/>
      <c r="B818" s="65"/>
      <c r="C818" s="66"/>
      <c r="D818" s="67"/>
      <c r="E818" s="68"/>
      <c r="F818" s="68"/>
      <c r="G818" s="68"/>
      <c r="H818" s="68"/>
      <c r="I818" s="68"/>
      <c r="J818" s="68"/>
      <c r="K818" s="68"/>
      <c r="L818" s="68"/>
      <c r="M818" s="68"/>
      <c r="O818" s="68"/>
      <c r="P818" s="68"/>
      <c r="Q818" s="68"/>
      <c r="R818" s="68"/>
      <c r="S818" s="68"/>
      <c r="U818" s="68"/>
      <c r="V818" s="72"/>
      <c r="W818" s="72"/>
      <c r="X818" s="72"/>
      <c r="Y818" s="68"/>
      <c r="Z818" s="68"/>
      <c r="AA818" s="72"/>
      <c r="AB818" s="68"/>
      <c r="AC818" s="68"/>
      <c r="AD818" s="72"/>
      <c r="AE818" s="72"/>
      <c r="AF818" s="72"/>
      <c r="AG818" s="72"/>
      <c r="AH818" s="72"/>
      <c r="AI818" s="72"/>
      <c r="AJ818" s="72"/>
      <c r="AK818" s="72"/>
      <c r="AL818" s="72"/>
      <c r="AM818" s="72"/>
      <c r="AN818" s="72"/>
      <c r="AO818" s="72"/>
      <c r="AP818" s="72"/>
      <c r="AQ818" s="72"/>
      <c r="AR818" s="72"/>
      <c r="AS818" s="72"/>
      <c r="AT818" s="72"/>
      <c r="AU818" s="72"/>
      <c r="AV818" s="72"/>
      <c r="AW818" s="72"/>
    </row>
    <row r="819" ht="14.25" customHeight="1">
      <c r="A819" s="65"/>
      <c r="B819" s="65"/>
      <c r="C819" s="66"/>
      <c r="D819" s="67"/>
      <c r="E819" s="68"/>
      <c r="F819" s="68"/>
      <c r="G819" s="68"/>
      <c r="H819" s="68"/>
      <c r="I819" s="68"/>
      <c r="J819" s="68"/>
      <c r="K819" s="68"/>
      <c r="L819" s="68"/>
      <c r="M819" s="68"/>
      <c r="O819" s="68"/>
      <c r="P819" s="68"/>
      <c r="Q819" s="68"/>
      <c r="R819" s="68"/>
      <c r="S819" s="68"/>
      <c r="U819" s="68"/>
      <c r="V819" s="72"/>
      <c r="W819" s="72"/>
      <c r="X819" s="72"/>
      <c r="Y819" s="68"/>
      <c r="Z819" s="68"/>
      <c r="AA819" s="72"/>
      <c r="AB819" s="68"/>
      <c r="AC819" s="68"/>
      <c r="AD819" s="72"/>
      <c r="AE819" s="72"/>
      <c r="AF819" s="72"/>
      <c r="AG819" s="72"/>
      <c r="AH819" s="72"/>
      <c r="AI819" s="72"/>
      <c r="AJ819" s="72"/>
      <c r="AK819" s="72"/>
      <c r="AL819" s="72"/>
      <c r="AM819" s="72"/>
      <c r="AN819" s="72"/>
      <c r="AO819" s="72"/>
      <c r="AP819" s="72"/>
      <c r="AQ819" s="72"/>
      <c r="AR819" s="72"/>
      <c r="AS819" s="72"/>
      <c r="AT819" s="72"/>
      <c r="AU819" s="72"/>
      <c r="AV819" s="72"/>
      <c r="AW819" s="72"/>
    </row>
    <row r="820" ht="14.25" customHeight="1">
      <c r="A820" s="65"/>
      <c r="B820" s="65"/>
      <c r="C820" s="66"/>
      <c r="D820" s="67"/>
      <c r="E820" s="68"/>
      <c r="F820" s="68"/>
      <c r="G820" s="68"/>
      <c r="H820" s="68"/>
      <c r="I820" s="68"/>
      <c r="J820" s="68"/>
      <c r="K820" s="68"/>
      <c r="L820" s="68"/>
      <c r="M820" s="68"/>
      <c r="O820" s="68"/>
      <c r="P820" s="68"/>
      <c r="Q820" s="68"/>
      <c r="R820" s="68"/>
      <c r="S820" s="68"/>
      <c r="U820" s="68"/>
      <c r="V820" s="72"/>
      <c r="W820" s="72"/>
      <c r="X820" s="72"/>
      <c r="Y820" s="68"/>
      <c r="Z820" s="68"/>
      <c r="AA820" s="72"/>
      <c r="AB820" s="68"/>
      <c r="AC820" s="68"/>
      <c r="AD820" s="72"/>
      <c r="AE820" s="72"/>
      <c r="AF820" s="72"/>
      <c r="AG820" s="72"/>
      <c r="AH820" s="72"/>
      <c r="AI820" s="72"/>
      <c r="AJ820" s="72"/>
      <c r="AK820" s="72"/>
      <c r="AL820" s="72"/>
      <c r="AM820" s="72"/>
      <c r="AN820" s="72"/>
      <c r="AO820" s="72"/>
      <c r="AP820" s="72"/>
      <c r="AQ820" s="72"/>
      <c r="AR820" s="72"/>
      <c r="AS820" s="72"/>
      <c r="AT820" s="72"/>
      <c r="AU820" s="72"/>
      <c r="AV820" s="72"/>
      <c r="AW820" s="72"/>
    </row>
    <row r="821" ht="14.25" customHeight="1">
      <c r="A821" s="65"/>
      <c r="B821" s="65"/>
      <c r="C821" s="66"/>
      <c r="D821" s="67"/>
      <c r="E821" s="68"/>
      <c r="F821" s="68"/>
      <c r="G821" s="68"/>
      <c r="H821" s="68"/>
      <c r="I821" s="68"/>
      <c r="J821" s="68"/>
      <c r="K821" s="68"/>
      <c r="L821" s="68"/>
      <c r="M821" s="68"/>
      <c r="O821" s="68"/>
      <c r="P821" s="68"/>
      <c r="Q821" s="68"/>
      <c r="R821" s="68"/>
      <c r="S821" s="68"/>
      <c r="U821" s="68"/>
      <c r="V821" s="72"/>
      <c r="W821" s="72"/>
      <c r="X821" s="72"/>
      <c r="Y821" s="68"/>
      <c r="Z821" s="68"/>
      <c r="AA821" s="72"/>
      <c r="AB821" s="68"/>
      <c r="AC821" s="68"/>
      <c r="AD821" s="72"/>
      <c r="AE821" s="72"/>
      <c r="AF821" s="72"/>
      <c r="AG821" s="72"/>
      <c r="AH821" s="72"/>
      <c r="AI821" s="72"/>
      <c r="AJ821" s="72"/>
      <c r="AK821" s="72"/>
      <c r="AL821" s="72"/>
      <c r="AM821" s="72"/>
      <c r="AN821" s="72"/>
      <c r="AO821" s="72"/>
      <c r="AP821" s="72"/>
      <c r="AQ821" s="72"/>
      <c r="AR821" s="72"/>
      <c r="AS821" s="72"/>
      <c r="AT821" s="72"/>
      <c r="AU821" s="72"/>
      <c r="AV821" s="72"/>
      <c r="AW821" s="72"/>
    </row>
    <row r="822" ht="14.25" customHeight="1">
      <c r="A822" s="65"/>
      <c r="B822" s="65"/>
      <c r="C822" s="66"/>
      <c r="D822" s="67"/>
      <c r="E822" s="68"/>
      <c r="F822" s="68"/>
      <c r="G822" s="68"/>
      <c r="H822" s="68"/>
      <c r="I822" s="68"/>
      <c r="J822" s="68"/>
      <c r="K822" s="68"/>
      <c r="L822" s="68"/>
      <c r="M822" s="68"/>
      <c r="O822" s="68"/>
      <c r="P822" s="68"/>
      <c r="Q822" s="68"/>
      <c r="R822" s="68"/>
      <c r="S822" s="68"/>
      <c r="U822" s="68"/>
      <c r="V822" s="72"/>
      <c r="W822" s="72"/>
      <c r="X822" s="72"/>
      <c r="Y822" s="68"/>
      <c r="Z822" s="68"/>
      <c r="AA822" s="72"/>
      <c r="AB822" s="68"/>
      <c r="AC822" s="68"/>
      <c r="AD822" s="72"/>
      <c r="AE822" s="72"/>
      <c r="AF822" s="72"/>
      <c r="AG822" s="72"/>
      <c r="AH822" s="72"/>
      <c r="AI822" s="72"/>
      <c r="AJ822" s="72"/>
      <c r="AK822" s="72"/>
      <c r="AL822" s="72"/>
      <c r="AM822" s="72"/>
      <c r="AN822" s="72"/>
      <c r="AO822" s="72"/>
      <c r="AP822" s="72"/>
      <c r="AQ822" s="72"/>
      <c r="AR822" s="72"/>
      <c r="AS822" s="72"/>
      <c r="AT822" s="72"/>
      <c r="AU822" s="72"/>
      <c r="AV822" s="72"/>
      <c r="AW822" s="72"/>
    </row>
    <row r="823" ht="14.25" customHeight="1">
      <c r="A823" s="65"/>
      <c r="B823" s="65"/>
      <c r="C823" s="66"/>
      <c r="D823" s="67"/>
      <c r="E823" s="68"/>
      <c r="F823" s="68"/>
      <c r="G823" s="68"/>
      <c r="H823" s="68"/>
      <c r="I823" s="68"/>
      <c r="J823" s="68"/>
      <c r="K823" s="68"/>
      <c r="L823" s="68"/>
      <c r="M823" s="68"/>
      <c r="O823" s="68"/>
      <c r="P823" s="68"/>
      <c r="Q823" s="68"/>
      <c r="R823" s="68"/>
      <c r="S823" s="68"/>
      <c r="U823" s="68"/>
      <c r="V823" s="72"/>
      <c r="W823" s="72"/>
      <c r="X823" s="72"/>
      <c r="Y823" s="68"/>
      <c r="Z823" s="68"/>
      <c r="AA823" s="72"/>
      <c r="AB823" s="68"/>
      <c r="AC823" s="68"/>
      <c r="AD823" s="72"/>
      <c r="AE823" s="72"/>
      <c r="AF823" s="72"/>
      <c r="AG823" s="72"/>
      <c r="AH823" s="72"/>
      <c r="AI823" s="72"/>
      <c r="AJ823" s="72"/>
      <c r="AK823" s="72"/>
      <c r="AL823" s="72"/>
      <c r="AM823" s="72"/>
      <c r="AN823" s="72"/>
      <c r="AO823" s="72"/>
      <c r="AP823" s="72"/>
      <c r="AQ823" s="72"/>
      <c r="AR823" s="72"/>
      <c r="AS823" s="72"/>
      <c r="AT823" s="72"/>
      <c r="AU823" s="72"/>
      <c r="AV823" s="72"/>
      <c r="AW823" s="72"/>
    </row>
    <row r="824" ht="14.25" customHeight="1">
      <c r="A824" s="65"/>
      <c r="B824" s="65"/>
      <c r="C824" s="66"/>
      <c r="D824" s="67"/>
      <c r="E824" s="68"/>
      <c r="F824" s="68"/>
      <c r="G824" s="68"/>
      <c r="H824" s="68"/>
      <c r="I824" s="68"/>
      <c r="J824" s="68"/>
      <c r="K824" s="68"/>
      <c r="L824" s="68"/>
      <c r="M824" s="68"/>
      <c r="O824" s="68"/>
      <c r="P824" s="68"/>
      <c r="Q824" s="68"/>
      <c r="R824" s="68"/>
      <c r="S824" s="68"/>
      <c r="U824" s="68"/>
      <c r="V824" s="72"/>
      <c r="W824" s="72"/>
      <c r="X824" s="72"/>
      <c r="Y824" s="68"/>
      <c r="Z824" s="68"/>
      <c r="AA824" s="72"/>
      <c r="AB824" s="68"/>
      <c r="AC824" s="68"/>
      <c r="AD824" s="72"/>
      <c r="AE824" s="72"/>
      <c r="AF824" s="72"/>
      <c r="AG824" s="72"/>
      <c r="AH824" s="72"/>
      <c r="AI824" s="72"/>
      <c r="AJ824" s="72"/>
      <c r="AK824" s="72"/>
      <c r="AL824" s="72"/>
      <c r="AM824" s="72"/>
      <c r="AN824" s="72"/>
      <c r="AO824" s="72"/>
      <c r="AP824" s="72"/>
      <c r="AQ824" s="72"/>
      <c r="AR824" s="72"/>
      <c r="AS824" s="72"/>
      <c r="AT824" s="72"/>
      <c r="AU824" s="72"/>
      <c r="AV824" s="72"/>
      <c r="AW824" s="72"/>
    </row>
    <row r="825" ht="14.25" customHeight="1">
      <c r="A825" s="65"/>
      <c r="B825" s="65"/>
      <c r="C825" s="66"/>
      <c r="D825" s="67"/>
      <c r="E825" s="68"/>
      <c r="F825" s="68"/>
      <c r="G825" s="68"/>
      <c r="H825" s="68"/>
      <c r="I825" s="68"/>
      <c r="J825" s="68"/>
      <c r="K825" s="68"/>
      <c r="L825" s="68"/>
      <c r="M825" s="68"/>
      <c r="O825" s="68"/>
      <c r="P825" s="68"/>
      <c r="Q825" s="68"/>
      <c r="R825" s="68"/>
      <c r="S825" s="68"/>
      <c r="U825" s="68"/>
      <c r="V825" s="72"/>
      <c r="W825" s="72"/>
      <c r="X825" s="72"/>
      <c r="Y825" s="68"/>
      <c r="Z825" s="68"/>
      <c r="AA825" s="72"/>
      <c r="AB825" s="68"/>
      <c r="AC825" s="68"/>
      <c r="AD825" s="72"/>
      <c r="AE825" s="72"/>
      <c r="AF825" s="72"/>
      <c r="AG825" s="72"/>
      <c r="AH825" s="72"/>
      <c r="AI825" s="72"/>
      <c r="AJ825" s="72"/>
      <c r="AK825" s="72"/>
      <c r="AL825" s="72"/>
      <c r="AM825" s="72"/>
      <c r="AN825" s="72"/>
      <c r="AO825" s="72"/>
      <c r="AP825" s="72"/>
      <c r="AQ825" s="72"/>
      <c r="AR825" s="72"/>
      <c r="AS825" s="72"/>
      <c r="AT825" s="72"/>
      <c r="AU825" s="72"/>
      <c r="AV825" s="72"/>
      <c r="AW825" s="72"/>
    </row>
    <row r="826" ht="14.25" customHeight="1">
      <c r="A826" s="65"/>
      <c r="B826" s="65"/>
      <c r="C826" s="66"/>
      <c r="D826" s="67"/>
      <c r="E826" s="68"/>
      <c r="F826" s="68"/>
      <c r="G826" s="68"/>
      <c r="H826" s="68"/>
      <c r="I826" s="68"/>
      <c r="J826" s="68"/>
      <c r="K826" s="68"/>
      <c r="L826" s="68"/>
      <c r="M826" s="68"/>
      <c r="O826" s="68"/>
      <c r="P826" s="68"/>
      <c r="Q826" s="68"/>
      <c r="R826" s="68"/>
      <c r="S826" s="68"/>
      <c r="U826" s="68"/>
      <c r="V826" s="72"/>
      <c r="W826" s="72"/>
      <c r="X826" s="72"/>
      <c r="Y826" s="68"/>
      <c r="Z826" s="68"/>
      <c r="AA826" s="72"/>
      <c r="AB826" s="68"/>
      <c r="AC826" s="68"/>
      <c r="AD826" s="72"/>
      <c r="AE826" s="72"/>
      <c r="AF826" s="72"/>
      <c r="AG826" s="72"/>
      <c r="AH826" s="72"/>
      <c r="AI826" s="72"/>
      <c r="AJ826" s="72"/>
      <c r="AK826" s="72"/>
      <c r="AL826" s="72"/>
      <c r="AM826" s="72"/>
      <c r="AN826" s="72"/>
      <c r="AO826" s="72"/>
      <c r="AP826" s="72"/>
      <c r="AQ826" s="72"/>
      <c r="AR826" s="72"/>
      <c r="AS826" s="72"/>
      <c r="AT826" s="72"/>
      <c r="AU826" s="72"/>
      <c r="AV826" s="72"/>
      <c r="AW826" s="72"/>
    </row>
    <row r="827" ht="14.25" customHeight="1">
      <c r="A827" s="65"/>
      <c r="B827" s="65"/>
      <c r="C827" s="66"/>
      <c r="D827" s="67"/>
      <c r="E827" s="68"/>
      <c r="F827" s="68"/>
      <c r="G827" s="68"/>
      <c r="H827" s="68"/>
      <c r="I827" s="68"/>
      <c r="J827" s="68"/>
      <c r="K827" s="68"/>
      <c r="L827" s="68"/>
      <c r="M827" s="68"/>
      <c r="O827" s="68"/>
      <c r="P827" s="68"/>
      <c r="Q827" s="68"/>
      <c r="R827" s="68"/>
      <c r="S827" s="68"/>
      <c r="U827" s="68"/>
      <c r="V827" s="72"/>
      <c r="W827" s="72"/>
      <c r="X827" s="72"/>
      <c r="Y827" s="68"/>
      <c r="Z827" s="68"/>
      <c r="AA827" s="72"/>
      <c r="AB827" s="68"/>
      <c r="AC827" s="68"/>
      <c r="AD827" s="72"/>
      <c r="AE827" s="72"/>
      <c r="AF827" s="72"/>
      <c r="AG827" s="72"/>
      <c r="AH827" s="72"/>
      <c r="AI827" s="72"/>
      <c r="AJ827" s="72"/>
      <c r="AK827" s="72"/>
      <c r="AL827" s="72"/>
      <c r="AM827" s="72"/>
      <c r="AN827" s="72"/>
      <c r="AO827" s="72"/>
      <c r="AP827" s="72"/>
      <c r="AQ827" s="72"/>
      <c r="AR827" s="72"/>
      <c r="AS827" s="72"/>
      <c r="AT827" s="72"/>
      <c r="AU827" s="72"/>
      <c r="AV827" s="72"/>
      <c r="AW827" s="72"/>
    </row>
    <row r="828" ht="14.25" customHeight="1">
      <c r="A828" s="65"/>
      <c r="B828" s="65"/>
      <c r="C828" s="66"/>
      <c r="D828" s="67"/>
      <c r="E828" s="68"/>
      <c r="F828" s="68"/>
      <c r="G828" s="68"/>
      <c r="H828" s="68"/>
      <c r="I828" s="68"/>
      <c r="J828" s="68"/>
      <c r="K828" s="68"/>
      <c r="L828" s="68"/>
      <c r="M828" s="68"/>
      <c r="O828" s="68"/>
      <c r="P828" s="68"/>
      <c r="Q828" s="68"/>
      <c r="R828" s="68"/>
      <c r="S828" s="68"/>
      <c r="U828" s="68"/>
      <c r="V828" s="72"/>
      <c r="W828" s="72"/>
      <c r="X828" s="72"/>
      <c r="Y828" s="68"/>
      <c r="Z828" s="68"/>
      <c r="AA828" s="72"/>
      <c r="AB828" s="68"/>
      <c r="AC828" s="68"/>
      <c r="AD828" s="72"/>
      <c r="AE828" s="72"/>
      <c r="AF828" s="72"/>
      <c r="AG828" s="72"/>
      <c r="AH828" s="72"/>
      <c r="AI828" s="72"/>
      <c r="AJ828" s="72"/>
      <c r="AK828" s="72"/>
      <c r="AL828" s="72"/>
      <c r="AM828" s="72"/>
      <c r="AN828" s="72"/>
      <c r="AO828" s="72"/>
      <c r="AP828" s="72"/>
      <c r="AQ828" s="72"/>
      <c r="AR828" s="72"/>
      <c r="AS828" s="72"/>
      <c r="AT828" s="72"/>
      <c r="AU828" s="72"/>
      <c r="AV828" s="72"/>
      <c r="AW828" s="72"/>
    </row>
    <row r="829" ht="14.25" customHeight="1">
      <c r="A829" s="65"/>
      <c r="B829" s="65"/>
      <c r="C829" s="66"/>
      <c r="D829" s="67"/>
      <c r="E829" s="68"/>
      <c r="F829" s="68"/>
      <c r="G829" s="68"/>
      <c r="H829" s="68"/>
      <c r="I829" s="68"/>
      <c r="J829" s="68"/>
      <c r="K829" s="68"/>
      <c r="L829" s="68"/>
      <c r="M829" s="68"/>
      <c r="O829" s="68"/>
      <c r="P829" s="68"/>
      <c r="Q829" s="68"/>
      <c r="R829" s="68"/>
      <c r="S829" s="68"/>
      <c r="U829" s="68"/>
      <c r="V829" s="72"/>
      <c r="W829" s="72"/>
      <c r="X829" s="72"/>
      <c r="Y829" s="68"/>
      <c r="Z829" s="68"/>
      <c r="AA829" s="72"/>
      <c r="AB829" s="68"/>
      <c r="AC829" s="68"/>
      <c r="AD829" s="72"/>
      <c r="AE829" s="72"/>
      <c r="AF829" s="72"/>
      <c r="AG829" s="72"/>
      <c r="AH829" s="72"/>
      <c r="AI829" s="72"/>
      <c r="AJ829" s="72"/>
      <c r="AK829" s="72"/>
      <c r="AL829" s="72"/>
      <c r="AM829" s="72"/>
      <c r="AN829" s="72"/>
      <c r="AO829" s="72"/>
      <c r="AP829" s="72"/>
      <c r="AQ829" s="72"/>
      <c r="AR829" s="72"/>
      <c r="AS829" s="72"/>
      <c r="AT829" s="72"/>
      <c r="AU829" s="72"/>
      <c r="AV829" s="72"/>
      <c r="AW829" s="72"/>
    </row>
    <row r="830" ht="14.25" customHeight="1">
      <c r="A830" s="65"/>
      <c r="B830" s="65"/>
      <c r="C830" s="66"/>
      <c r="D830" s="67"/>
      <c r="E830" s="68"/>
      <c r="F830" s="68"/>
      <c r="G830" s="68"/>
      <c r="H830" s="68"/>
      <c r="I830" s="68"/>
      <c r="J830" s="68"/>
      <c r="K830" s="68"/>
      <c r="L830" s="68"/>
      <c r="M830" s="68"/>
      <c r="O830" s="68"/>
      <c r="P830" s="68"/>
      <c r="Q830" s="68"/>
      <c r="R830" s="68"/>
      <c r="S830" s="68"/>
      <c r="U830" s="68"/>
      <c r="V830" s="72"/>
      <c r="W830" s="72"/>
      <c r="X830" s="72"/>
      <c r="Y830" s="68"/>
      <c r="Z830" s="68"/>
      <c r="AA830" s="72"/>
      <c r="AB830" s="68"/>
      <c r="AC830" s="68"/>
      <c r="AD830" s="72"/>
      <c r="AE830" s="72"/>
      <c r="AF830" s="72"/>
      <c r="AG830" s="72"/>
      <c r="AH830" s="72"/>
      <c r="AI830" s="72"/>
      <c r="AJ830" s="72"/>
      <c r="AK830" s="72"/>
      <c r="AL830" s="72"/>
      <c r="AM830" s="72"/>
      <c r="AN830" s="72"/>
      <c r="AO830" s="72"/>
      <c r="AP830" s="72"/>
      <c r="AQ830" s="72"/>
      <c r="AR830" s="72"/>
      <c r="AS830" s="72"/>
      <c r="AT830" s="72"/>
      <c r="AU830" s="72"/>
      <c r="AV830" s="72"/>
      <c r="AW830" s="72"/>
    </row>
    <row r="831" ht="14.25" customHeight="1">
      <c r="A831" s="65"/>
      <c r="B831" s="65"/>
      <c r="C831" s="66"/>
      <c r="D831" s="67"/>
      <c r="E831" s="68"/>
      <c r="F831" s="68"/>
      <c r="G831" s="68"/>
      <c r="H831" s="68"/>
      <c r="I831" s="68"/>
      <c r="J831" s="68"/>
      <c r="K831" s="68"/>
      <c r="L831" s="68"/>
      <c r="M831" s="68"/>
      <c r="O831" s="68"/>
      <c r="P831" s="68"/>
      <c r="Q831" s="68"/>
      <c r="R831" s="68"/>
      <c r="S831" s="68"/>
      <c r="U831" s="68"/>
      <c r="V831" s="72"/>
      <c r="W831" s="72"/>
      <c r="X831" s="72"/>
      <c r="Y831" s="68"/>
      <c r="Z831" s="68"/>
      <c r="AA831" s="72"/>
      <c r="AB831" s="68"/>
      <c r="AC831" s="68"/>
      <c r="AD831" s="72"/>
      <c r="AE831" s="72"/>
      <c r="AF831" s="72"/>
      <c r="AG831" s="72"/>
      <c r="AH831" s="72"/>
      <c r="AI831" s="72"/>
      <c r="AJ831" s="72"/>
      <c r="AK831" s="72"/>
      <c r="AL831" s="72"/>
      <c r="AM831" s="72"/>
      <c r="AN831" s="72"/>
      <c r="AO831" s="72"/>
      <c r="AP831" s="72"/>
      <c r="AQ831" s="72"/>
      <c r="AR831" s="72"/>
      <c r="AS831" s="72"/>
      <c r="AT831" s="72"/>
      <c r="AU831" s="72"/>
      <c r="AV831" s="72"/>
      <c r="AW831" s="72"/>
    </row>
    <row r="832" ht="14.25" customHeight="1">
      <c r="A832" s="65"/>
      <c r="B832" s="65"/>
      <c r="C832" s="66"/>
      <c r="D832" s="67"/>
      <c r="E832" s="68"/>
      <c r="F832" s="68"/>
      <c r="G832" s="68"/>
      <c r="H832" s="68"/>
      <c r="I832" s="68"/>
      <c r="J832" s="68"/>
      <c r="K832" s="68"/>
      <c r="L832" s="68"/>
      <c r="M832" s="68"/>
      <c r="O832" s="68"/>
      <c r="P832" s="68"/>
      <c r="Q832" s="68"/>
      <c r="R832" s="68"/>
      <c r="S832" s="68"/>
      <c r="U832" s="68"/>
      <c r="V832" s="72"/>
      <c r="W832" s="72"/>
      <c r="X832" s="72"/>
      <c r="Y832" s="68"/>
      <c r="Z832" s="68"/>
      <c r="AA832" s="72"/>
      <c r="AB832" s="68"/>
      <c r="AC832" s="68"/>
      <c r="AD832" s="72"/>
      <c r="AE832" s="72"/>
      <c r="AF832" s="72"/>
      <c r="AG832" s="72"/>
      <c r="AH832" s="72"/>
      <c r="AI832" s="72"/>
      <c r="AJ832" s="72"/>
      <c r="AK832" s="72"/>
      <c r="AL832" s="72"/>
      <c r="AM832" s="72"/>
      <c r="AN832" s="72"/>
      <c r="AO832" s="72"/>
      <c r="AP832" s="72"/>
      <c r="AQ832" s="72"/>
      <c r="AR832" s="72"/>
      <c r="AS832" s="72"/>
      <c r="AT832" s="72"/>
      <c r="AU832" s="72"/>
      <c r="AV832" s="72"/>
      <c r="AW832" s="72"/>
    </row>
    <row r="833" ht="14.25" customHeight="1">
      <c r="A833" s="65"/>
      <c r="B833" s="65"/>
      <c r="C833" s="66"/>
      <c r="D833" s="67"/>
      <c r="E833" s="68"/>
      <c r="F833" s="68"/>
      <c r="G833" s="68"/>
      <c r="H833" s="68"/>
      <c r="I833" s="68"/>
      <c r="J833" s="68"/>
      <c r="K833" s="68"/>
      <c r="L833" s="68"/>
      <c r="M833" s="68"/>
      <c r="O833" s="68"/>
      <c r="P833" s="68"/>
      <c r="Q833" s="68"/>
      <c r="R833" s="68"/>
      <c r="S833" s="68"/>
      <c r="U833" s="68"/>
      <c r="V833" s="72"/>
      <c r="W833" s="72"/>
      <c r="X833" s="72"/>
      <c r="Y833" s="68"/>
      <c r="Z833" s="68"/>
      <c r="AA833" s="72"/>
      <c r="AB833" s="68"/>
      <c r="AC833" s="68"/>
      <c r="AD833" s="72"/>
      <c r="AE833" s="72"/>
      <c r="AF833" s="72"/>
      <c r="AG833" s="72"/>
      <c r="AH833" s="72"/>
      <c r="AI833" s="72"/>
      <c r="AJ833" s="72"/>
      <c r="AK833" s="72"/>
      <c r="AL833" s="72"/>
      <c r="AM833" s="72"/>
      <c r="AN833" s="72"/>
      <c r="AO833" s="72"/>
      <c r="AP833" s="72"/>
      <c r="AQ833" s="72"/>
      <c r="AR833" s="72"/>
      <c r="AS833" s="72"/>
      <c r="AT833" s="72"/>
      <c r="AU833" s="72"/>
      <c r="AV833" s="72"/>
      <c r="AW833" s="72"/>
    </row>
    <row r="834" ht="14.25" customHeight="1">
      <c r="A834" s="65"/>
      <c r="B834" s="65"/>
      <c r="C834" s="66"/>
      <c r="D834" s="67"/>
      <c r="E834" s="68"/>
      <c r="F834" s="68"/>
      <c r="G834" s="68"/>
      <c r="H834" s="68"/>
      <c r="I834" s="68"/>
      <c r="J834" s="68"/>
      <c r="K834" s="68"/>
      <c r="L834" s="68"/>
      <c r="M834" s="68"/>
      <c r="O834" s="68"/>
      <c r="P834" s="68"/>
      <c r="Q834" s="68"/>
      <c r="R834" s="68"/>
      <c r="S834" s="68"/>
      <c r="U834" s="68"/>
      <c r="V834" s="72"/>
      <c r="W834" s="72"/>
      <c r="X834" s="72"/>
      <c r="Y834" s="68"/>
      <c r="Z834" s="68"/>
      <c r="AA834" s="72"/>
      <c r="AB834" s="68"/>
      <c r="AC834" s="68"/>
      <c r="AD834" s="72"/>
      <c r="AE834" s="72"/>
      <c r="AF834" s="72"/>
      <c r="AG834" s="72"/>
      <c r="AH834" s="72"/>
      <c r="AI834" s="72"/>
      <c r="AJ834" s="72"/>
      <c r="AK834" s="72"/>
      <c r="AL834" s="72"/>
      <c r="AM834" s="72"/>
      <c r="AN834" s="72"/>
      <c r="AO834" s="72"/>
      <c r="AP834" s="72"/>
      <c r="AQ834" s="72"/>
      <c r="AR834" s="72"/>
      <c r="AS834" s="72"/>
      <c r="AT834" s="72"/>
      <c r="AU834" s="72"/>
      <c r="AV834" s="72"/>
      <c r="AW834" s="72"/>
    </row>
    <row r="835" ht="14.25" customHeight="1">
      <c r="A835" s="65"/>
      <c r="B835" s="65"/>
      <c r="C835" s="66"/>
      <c r="D835" s="67"/>
      <c r="E835" s="68"/>
      <c r="F835" s="68"/>
      <c r="G835" s="68"/>
      <c r="H835" s="68"/>
      <c r="I835" s="68"/>
      <c r="J835" s="68"/>
      <c r="K835" s="68"/>
      <c r="L835" s="68"/>
      <c r="M835" s="68"/>
      <c r="O835" s="68"/>
      <c r="P835" s="68"/>
      <c r="Q835" s="68"/>
      <c r="R835" s="68"/>
      <c r="S835" s="68"/>
      <c r="U835" s="68"/>
      <c r="V835" s="72"/>
      <c r="W835" s="72"/>
      <c r="X835" s="72"/>
      <c r="Y835" s="68"/>
      <c r="Z835" s="68"/>
      <c r="AA835" s="72"/>
      <c r="AB835" s="68"/>
      <c r="AC835" s="68"/>
      <c r="AD835" s="72"/>
      <c r="AE835" s="72"/>
      <c r="AF835" s="72"/>
      <c r="AG835" s="72"/>
      <c r="AH835" s="72"/>
      <c r="AI835" s="72"/>
      <c r="AJ835" s="72"/>
      <c r="AK835" s="72"/>
      <c r="AL835" s="72"/>
      <c r="AM835" s="72"/>
      <c r="AN835" s="72"/>
      <c r="AO835" s="72"/>
      <c r="AP835" s="72"/>
      <c r="AQ835" s="72"/>
      <c r="AR835" s="72"/>
      <c r="AS835" s="72"/>
      <c r="AT835" s="72"/>
      <c r="AU835" s="72"/>
      <c r="AV835" s="72"/>
      <c r="AW835" s="72"/>
    </row>
    <row r="836" ht="14.25" customHeight="1">
      <c r="A836" s="65"/>
      <c r="B836" s="65"/>
      <c r="C836" s="66"/>
      <c r="D836" s="67"/>
      <c r="E836" s="68"/>
      <c r="F836" s="68"/>
      <c r="G836" s="68"/>
      <c r="H836" s="68"/>
      <c r="I836" s="68"/>
      <c r="J836" s="68"/>
      <c r="K836" s="68"/>
      <c r="L836" s="68"/>
      <c r="M836" s="68"/>
      <c r="O836" s="68"/>
      <c r="P836" s="68"/>
      <c r="Q836" s="68"/>
      <c r="R836" s="68"/>
      <c r="S836" s="68"/>
      <c r="U836" s="68"/>
      <c r="V836" s="72"/>
      <c r="W836" s="72"/>
      <c r="X836" s="72"/>
      <c r="Y836" s="68"/>
      <c r="Z836" s="68"/>
      <c r="AA836" s="72"/>
      <c r="AB836" s="68"/>
      <c r="AC836" s="68"/>
      <c r="AD836" s="72"/>
      <c r="AE836" s="72"/>
      <c r="AF836" s="72"/>
      <c r="AG836" s="72"/>
      <c r="AH836" s="72"/>
      <c r="AI836" s="72"/>
      <c r="AJ836" s="72"/>
      <c r="AK836" s="72"/>
      <c r="AL836" s="72"/>
      <c r="AM836" s="72"/>
      <c r="AN836" s="72"/>
      <c r="AO836" s="72"/>
      <c r="AP836" s="72"/>
      <c r="AQ836" s="72"/>
      <c r="AR836" s="72"/>
      <c r="AS836" s="72"/>
      <c r="AT836" s="72"/>
      <c r="AU836" s="72"/>
      <c r="AV836" s="72"/>
      <c r="AW836" s="72"/>
    </row>
    <row r="837" ht="14.25" customHeight="1">
      <c r="A837" s="65"/>
      <c r="B837" s="65"/>
      <c r="C837" s="66"/>
      <c r="D837" s="67"/>
      <c r="E837" s="68"/>
      <c r="F837" s="68"/>
      <c r="G837" s="68"/>
      <c r="H837" s="68"/>
      <c r="I837" s="68"/>
      <c r="J837" s="68"/>
      <c r="K837" s="68"/>
      <c r="L837" s="68"/>
      <c r="M837" s="68"/>
      <c r="O837" s="68"/>
      <c r="P837" s="68"/>
      <c r="Q837" s="68"/>
      <c r="R837" s="68"/>
      <c r="S837" s="68"/>
      <c r="U837" s="68"/>
      <c r="V837" s="72"/>
      <c r="W837" s="72"/>
      <c r="X837" s="72"/>
      <c r="Y837" s="68"/>
      <c r="Z837" s="68"/>
      <c r="AA837" s="72"/>
      <c r="AB837" s="68"/>
      <c r="AC837" s="68"/>
      <c r="AD837" s="72"/>
      <c r="AE837" s="72"/>
      <c r="AF837" s="72"/>
      <c r="AG837" s="72"/>
      <c r="AH837" s="72"/>
      <c r="AI837" s="72"/>
      <c r="AJ837" s="72"/>
      <c r="AK837" s="72"/>
      <c r="AL837" s="72"/>
      <c r="AM837" s="72"/>
      <c r="AN837" s="72"/>
      <c r="AO837" s="72"/>
      <c r="AP837" s="72"/>
      <c r="AQ837" s="72"/>
      <c r="AR837" s="72"/>
      <c r="AS837" s="72"/>
      <c r="AT837" s="72"/>
      <c r="AU837" s="72"/>
      <c r="AV837" s="72"/>
      <c r="AW837" s="72"/>
    </row>
    <row r="838" ht="14.25" customHeight="1">
      <c r="A838" s="65"/>
      <c r="B838" s="65"/>
      <c r="C838" s="66"/>
      <c r="D838" s="67"/>
      <c r="E838" s="68"/>
      <c r="F838" s="68"/>
      <c r="G838" s="68"/>
      <c r="H838" s="68"/>
      <c r="I838" s="68"/>
      <c r="J838" s="68"/>
      <c r="K838" s="68"/>
      <c r="L838" s="68"/>
      <c r="M838" s="68"/>
      <c r="O838" s="68"/>
      <c r="P838" s="68"/>
      <c r="Q838" s="68"/>
      <c r="R838" s="68"/>
      <c r="S838" s="68"/>
      <c r="U838" s="68"/>
      <c r="V838" s="72"/>
      <c r="W838" s="72"/>
      <c r="X838" s="72"/>
      <c r="Y838" s="68"/>
      <c r="Z838" s="68"/>
      <c r="AA838" s="72"/>
      <c r="AB838" s="68"/>
      <c r="AC838" s="68"/>
      <c r="AD838" s="72"/>
      <c r="AE838" s="72"/>
      <c r="AF838" s="72"/>
      <c r="AG838" s="72"/>
      <c r="AH838" s="72"/>
      <c r="AI838" s="72"/>
      <c r="AJ838" s="72"/>
      <c r="AK838" s="72"/>
      <c r="AL838" s="72"/>
      <c r="AM838" s="72"/>
      <c r="AN838" s="72"/>
      <c r="AO838" s="72"/>
      <c r="AP838" s="72"/>
      <c r="AQ838" s="72"/>
      <c r="AR838" s="72"/>
      <c r="AS838" s="72"/>
      <c r="AT838" s="72"/>
      <c r="AU838" s="72"/>
      <c r="AV838" s="72"/>
      <c r="AW838" s="72"/>
    </row>
    <row r="839" ht="14.25" customHeight="1">
      <c r="A839" s="65"/>
      <c r="B839" s="65"/>
      <c r="C839" s="66"/>
      <c r="D839" s="67"/>
      <c r="E839" s="68"/>
      <c r="F839" s="68"/>
      <c r="G839" s="68"/>
      <c r="H839" s="68"/>
      <c r="I839" s="68"/>
      <c r="J839" s="68"/>
      <c r="K839" s="68"/>
      <c r="L839" s="68"/>
      <c r="M839" s="68"/>
      <c r="O839" s="68"/>
      <c r="P839" s="68"/>
      <c r="Q839" s="68"/>
      <c r="R839" s="68"/>
      <c r="S839" s="68"/>
      <c r="U839" s="68"/>
      <c r="V839" s="72"/>
      <c r="W839" s="72"/>
      <c r="X839" s="72"/>
      <c r="Y839" s="68"/>
      <c r="Z839" s="68"/>
      <c r="AA839" s="72"/>
      <c r="AB839" s="68"/>
      <c r="AC839" s="68"/>
      <c r="AD839" s="72"/>
      <c r="AE839" s="72"/>
      <c r="AF839" s="72"/>
      <c r="AG839" s="72"/>
      <c r="AH839" s="72"/>
      <c r="AI839" s="72"/>
      <c r="AJ839" s="72"/>
      <c r="AK839" s="72"/>
      <c r="AL839" s="72"/>
      <c r="AM839" s="72"/>
      <c r="AN839" s="72"/>
      <c r="AO839" s="72"/>
      <c r="AP839" s="72"/>
      <c r="AQ839" s="72"/>
      <c r="AR839" s="72"/>
      <c r="AS839" s="72"/>
      <c r="AT839" s="72"/>
      <c r="AU839" s="72"/>
      <c r="AV839" s="72"/>
      <c r="AW839" s="72"/>
    </row>
    <row r="840" ht="14.25" customHeight="1">
      <c r="A840" s="65"/>
      <c r="B840" s="65"/>
      <c r="C840" s="66"/>
      <c r="D840" s="67"/>
      <c r="E840" s="68"/>
      <c r="F840" s="68"/>
      <c r="G840" s="68"/>
      <c r="H840" s="68"/>
      <c r="I840" s="68"/>
      <c r="J840" s="68"/>
      <c r="K840" s="68"/>
      <c r="L840" s="68"/>
      <c r="M840" s="68"/>
      <c r="O840" s="68"/>
      <c r="P840" s="68"/>
      <c r="Q840" s="68"/>
      <c r="R840" s="68"/>
      <c r="S840" s="68"/>
      <c r="U840" s="68"/>
      <c r="V840" s="72"/>
      <c r="W840" s="72"/>
      <c r="X840" s="72"/>
      <c r="Y840" s="68"/>
      <c r="Z840" s="68"/>
      <c r="AA840" s="72"/>
      <c r="AB840" s="68"/>
      <c r="AC840" s="68"/>
      <c r="AD840" s="72"/>
      <c r="AE840" s="72"/>
      <c r="AF840" s="72"/>
      <c r="AG840" s="72"/>
      <c r="AH840" s="72"/>
      <c r="AI840" s="72"/>
      <c r="AJ840" s="72"/>
      <c r="AK840" s="72"/>
      <c r="AL840" s="72"/>
      <c r="AM840" s="72"/>
      <c r="AN840" s="72"/>
      <c r="AO840" s="72"/>
      <c r="AP840" s="72"/>
      <c r="AQ840" s="72"/>
      <c r="AR840" s="72"/>
      <c r="AS840" s="72"/>
      <c r="AT840" s="72"/>
      <c r="AU840" s="72"/>
      <c r="AV840" s="72"/>
      <c r="AW840" s="72"/>
    </row>
    <row r="841" ht="14.25" customHeight="1">
      <c r="A841" s="65"/>
      <c r="B841" s="65"/>
      <c r="C841" s="66"/>
      <c r="D841" s="67"/>
      <c r="E841" s="68"/>
      <c r="F841" s="68"/>
      <c r="G841" s="68"/>
      <c r="H841" s="68"/>
      <c r="I841" s="68"/>
      <c r="J841" s="68"/>
      <c r="K841" s="68"/>
      <c r="L841" s="68"/>
      <c r="M841" s="68"/>
      <c r="O841" s="68"/>
      <c r="P841" s="68"/>
      <c r="Q841" s="68"/>
      <c r="R841" s="68"/>
      <c r="S841" s="68"/>
      <c r="U841" s="68"/>
      <c r="V841" s="72"/>
      <c r="W841" s="72"/>
      <c r="X841" s="72"/>
      <c r="Y841" s="68"/>
      <c r="Z841" s="68"/>
      <c r="AA841" s="72"/>
      <c r="AB841" s="68"/>
      <c r="AC841" s="68"/>
      <c r="AD841" s="72"/>
      <c r="AE841" s="72"/>
      <c r="AF841" s="72"/>
      <c r="AG841" s="72"/>
      <c r="AH841" s="72"/>
      <c r="AI841" s="72"/>
      <c r="AJ841" s="72"/>
      <c r="AK841" s="72"/>
      <c r="AL841" s="72"/>
      <c r="AM841" s="72"/>
      <c r="AN841" s="72"/>
      <c r="AO841" s="72"/>
      <c r="AP841" s="72"/>
      <c r="AQ841" s="72"/>
      <c r="AR841" s="72"/>
      <c r="AS841" s="72"/>
      <c r="AT841" s="72"/>
      <c r="AU841" s="72"/>
      <c r="AV841" s="72"/>
      <c r="AW841" s="72"/>
    </row>
    <row r="842" ht="14.25" customHeight="1">
      <c r="A842" s="65"/>
      <c r="B842" s="65"/>
      <c r="C842" s="66"/>
      <c r="D842" s="67"/>
      <c r="E842" s="68"/>
      <c r="F842" s="68"/>
      <c r="G842" s="68"/>
      <c r="H842" s="68"/>
      <c r="I842" s="68"/>
      <c r="J842" s="68"/>
      <c r="K842" s="68"/>
      <c r="L842" s="68"/>
      <c r="M842" s="68"/>
      <c r="O842" s="68"/>
      <c r="P842" s="68"/>
      <c r="Q842" s="68"/>
      <c r="R842" s="68"/>
      <c r="S842" s="68"/>
      <c r="U842" s="68"/>
      <c r="V842" s="72"/>
      <c r="W842" s="72"/>
      <c r="X842" s="72"/>
      <c r="Y842" s="68"/>
      <c r="Z842" s="68"/>
      <c r="AA842" s="72"/>
      <c r="AB842" s="68"/>
      <c r="AC842" s="68"/>
      <c r="AD842" s="72"/>
      <c r="AE842" s="72"/>
      <c r="AF842" s="72"/>
      <c r="AG842" s="72"/>
      <c r="AH842" s="72"/>
      <c r="AI842" s="72"/>
      <c r="AJ842" s="72"/>
      <c r="AK842" s="72"/>
      <c r="AL842" s="72"/>
      <c r="AM842" s="72"/>
      <c r="AN842" s="72"/>
      <c r="AO842" s="72"/>
      <c r="AP842" s="72"/>
      <c r="AQ842" s="72"/>
      <c r="AR842" s="72"/>
      <c r="AS842" s="72"/>
      <c r="AT842" s="72"/>
      <c r="AU842" s="72"/>
      <c r="AV842" s="72"/>
      <c r="AW842" s="72"/>
    </row>
    <row r="843" ht="14.25" customHeight="1">
      <c r="A843" s="65"/>
      <c r="B843" s="65"/>
      <c r="C843" s="66"/>
      <c r="D843" s="67"/>
      <c r="E843" s="68"/>
      <c r="F843" s="68"/>
      <c r="G843" s="68"/>
      <c r="H843" s="68"/>
      <c r="I843" s="68"/>
      <c r="J843" s="68"/>
      <c r="K843" s="68"/>
      <c r="L843" s="68"/>
      <c r="M843" s="68"/>
      <c r="O843" s="68"/>
      <c r="P843" s="68"/>
      <c r="Q843" s="68"/>
      <c r="R843" s="68"/>
      <c r="S843" s="68"/>
      <c r="U843" s="68"/>
      <c r="V843" s="72"/>
      <c r="W843" s="72"/>
      <c r="X843" s="72"/>
      <c r="Y843" s="68"/>
      <c r="Z843" s="68"/>
      <c r="AA843" s="72"/>
      <c r="AB843" s="68"/>
      <c r="AC843" s="68"/>
      <c r="AD843" s="72"/>
      <c r="AE843" s="72"/>
      <c r="AF843" s="72"/>
      <c r="AG843" s="72"/>
      <c r="AH843" s="72"/>
      <c r="AI843" s="72"/>
      <c r="AJ843" s="72"/>
      <c r="AK843" s="72"/>
      <c r="AL843" s="72"/>
      <c r="AM843" s="72"/>
      <c r="AN843" s="72"/>
      <c r="AO843" s="72"/>
      <c r="AP843" s="72"/>
      <c r="AQ843" s="72"/>
      <c r="AR843" s="72"/>
      <c r="AS843" s="72"/>
      <c r="AT843" s="72"/>
      <c r="AU843" s="72"/>
      <c r="AV843" s="72"/>
      <c r="AW843" s="72"/>
    </row>
    <row r="844" ht="14.25" customHeight="1">
      <c r="A844" s="65"/>
      <c r="B844" s="65"/>
      <c r="C844" s="66"/>
      <c r="D844" s="67"/>
      <c r="E844" s="68"/>
      <c r="F844" s="68"/>
      <c r="G844" s="68"/>
      <c r="H844" s="68"/>
      <c r="I844" s="68"/>
      <c r="J844" s="68"/>
      <c r="K844" s="68"/>
      <c r="L844" s="68"/>
      <c r="M844" s="68"/>
      <c r="O844" s="68"/>
      <c r="P844" s="68"/>
      <c r="Q844" s="68"/>
      <c r="R844" s="68"/>
      <c r="S844" s="68"/>
      <c r="U844" s="68"/>
      <c r="V844" s="72"/>
      <c r="W844" s="72"/>
      <c r="X844" s="72"/>
      <c r="Y844" s="68"/>
      <c r="Z844" s="68"/>
      <c r="AA844" s="72"/>
      <c r="AB844" s="68"/>
      <c r="AC844" s="68"/>
      <c r="AD844" s="72"/>
      <c r="AE844" s="72"/>
      <c r="AF844" s="72"/>
      <c r="AG844" s="72"/>
      <c r="AH844" s="72"/>
      <c r="AI844" s="72"/>
      <c r="AJ844" s="72"/>
      <c r="AK844" s="72"/>
      <c r="AL844" s="72"/>
      <c r="AM844" s="72"/>
      <c r="AN844" s="72"/>
      <c r="AO844" s="72"/>
      <c r="AP844" s="72"/>
      <c r="AQ844" s="72"/>
      <c r="AR844" s="72"/>
      <c r="AS844" s="72"/>
      <c r="AT844" s="72"/>
      <c r="AU844" s="72"/>
      <c r="AV844" s="72"/>
      <c r="AW844" s="72"/>
    </row>
    <row r="845" ht="14.25" customHeight="1">
      <c r="A845" s="65"/>
      <c r="B845" s="65"/>
      <c r="C845" s="66"/>
      <c r="D845" s="67"/>
      <c r="E845" s="68"/>
      <c r="F845" s="68"/>
      <c r="G845" s="68"/>
      <c r="H845" s="68"/>
      <c r="I845" s="68"/>
      <c r="J845" s="68"/>
      <c r="K845" s="68"/>
      <c r="L845" s="68"/>
      <c r="M845" s="68"/>
      <c r="O845" s="68"/>
      <c r="P845" s="68"/>
      <c r="Q845" s="68"/>
      <c r="R845" s="68"/>
      <c r="S845" s="68"/>
      <c r="U845" s="68"/>
      <c r="V845" s="72"/>
      <c r="W845" s="72"/>
      <c r="X845" s="72"/>
      <c r="Y845" s="68"/>
      <c r="Z845" s="68"/>
      <c r="AA845" s="72"/>
      <c r="AB845" s="68"/>
      <c r="AC845" s="68"/>
      <c r="AD845" s="72"/>
      <c r="AE845" s="72"/>
      <c r="AF845" s="72"/>
      <c r="AG845" s="72"/>
      <c r="AH845" s="72"/>
      <c r="AI845" s="72"/>
      <c r="AJ845" s="72"/>
      <c r="AK845" s="72"/>
      <c r="AL845" s="72"/>
      <c r="AM845" s="72"/>
      <c r="AN845" s="72"/>
      <c r="AO845" s="72"/>
      <c r="AP845" s="72"/>
      <c r="AQ845" s="72"/>
      <c r="AR845" s="72"/>
      <c r="AS845" s="72"/>
      <c r="AT845" s="72"/>
      <c r="AU845" s="72"/>
      <c r="AV845" s="72"/>
      <c r="AW845" s="72"/>
    </row>
    <row r="846" ht="14.25" customHeight="1">
      <c r="A846" s="65"/>
      <c r="B846" s="65"/>
      <c r="C846" s="66"/>
      <c r="D846" s="67"/>
      <c r="E846" s="68"/>
      <c r="F846" s="68"/>
      <c r="G846" s="68"/>
      <c r="H846" s="68"/>
      <c r="I846" s="68"/>
      <c r="J846" s="68"/>
      <c r="K846" s="68"/>
      <c r="L846" s="68"/>
      <c r="M846" s="68"/>
      <c r="O846" s="68"/>
      <c r="P846" s="68"/>
      <c r="Q846" s="68"/>
      <c r="R846" s="68"/>
      <c r="S846" s="68"/>
      <c r="U846" s="68"/>
      <c r="V846" s="72"/>
      <c r="W846" s="72"/>
      <c r="X846" s="72"/>
      <c r="Y846" s="68"/>
      <c r="Z846" s="68"/>
      <c r="AA846" s="72"/>
      <c r="AB846" s="68"/>
      <c r="AC846" s="68"/>
      <c r="AD846" s="72"/>
      <c r="AE846" s="72"/>
      <c r="AF846" s="72"/>
      <c r="AG846" s="72"/>
      <c r="AH846" s="72"/>
      <c r="AI846" s="72"/>
      <c r="AJ846" s="72"/>
      <c r="AK846" s="72"/>
      <c r="AL846" s="72"/>
      <c r="AM846" s="72"/>
      <c r="AN846" s="72"/>
      <c r="AO846" s="72"/>
      <c r="AP846" s="72"/>
      <c r="AQ846" s="72"/>
      <c r="AR846" s="72"/>
      <c r="AS846" s="72"/>
      <c r="AT846" s="72"/>
      <c r="AU846" s="72"/>
      <c r="AV846" s="72"/>
      <c r="AW846" s="72"/>
    </row>
    <row r="847" ht="14.25" customHeight="1">
      <c r="A847" s="65"/>
      <c r="B847" s="65"/>
      <c r="C847" s="66"/>
      <c r="D847" s="67"/>
      <c r="E847" s="68"/>
      <c r="F847" s="68"/>
      <c r="G847" s="68"/>
      <c r="H847" s="68"/>
      <c r="I847" s="68"/>
      <c r="J847" s="68"/>
      <c r="K847" s="68"/>
      <c r="L847" s="68"/>
      <c r="M847" s="68"/>
      <c r="O847" s="68"/>
      <c r="P847" s="68"/>
      <c r="Q847" s="68"/>
      <c r="R847" s="68"/>
      <c r="S847" s="68"/>
      <c r="U847" s="68"/>
      <c r="V847" s="72"/>
      <c r="W847" s="72"/>
      <c r="X847" s="72"/>
      <c r="Y847" s="68"/>
      <c r="Z847" s="68"/>
      <c r="AA847" s="72"/>
      <c r="AB847" s="68"/>
      <c r="AC847" s="68"/>
      <c r="AD847" s="72"/>
      <c r="AE847" s="72"/>
      <c r="AF847" s="72"/>
      <c r="AG847" s="72"/>
      <c r="AH847" s="72"/>
      <c r="AI847" s="72"/>
      <c r="AJ847" s="72"/>
      <c r="AK847" s="72"/>
      <c r="AL847" s="72"/>
      <c r="AM847" s="72"/>
      <c r="AN847" s="72"/>
      <c r="AO847" s="72"/>
      <c r="AP847" s="72"/>
      <c r="AQ847" s="72"/>
      <c r="AR847" s="72"/>
      <c r="AS847" s="72"/>
      <c r="AT847" s="72"/>
      <c r="AU847" s="72"/>
      <c r="AV847" s="72"/>
      <c r="AW847" s="72"/>
    </row>
    <row r="848" ht="14.25" customHeight="1">
      <c r="A848" s="65"/>
      <c r="B848" s="65"/>
      <c r="C848" s="66"/>
      <c r="D848" s="67"/>
      <c r="E848" s="68"/>
      <c r="F848" s="68"/>
      <c r="G848" s="68"/>
      <c r="H848" s="68"/>
      <c r="I848" s="68"/>
      <c r="J848" s="68"/>
      <c r="K848" s="68"/>
      <c r="L848" s="68"/>
      <c r="M848" s="68"/>
      <c r="O848" s="68"/>
      <c r="P848" s="68"/>
      <c r="Q848" s="68"/>
      <c r="R848" s="68"/>
      <c r="S848" s="68"/>
      <c r="U848" s="68"/>
      <c r="V848" s="72"/>
      <c r="W848" s="72"/>
      <c r="X848" s="72"/>
      <c r="Y848" s="68"/>
      <c r="Z848" s="68"/>
      <c r="AA848" s="72"/>
      <c r="AB848" s="68"/>
      <c r="AC848" s="68"/>
      <c r="AD848" s="72"/>
      <c r="AE848" s="72"/>
      <c r="AF848" s="72"/>
      <c r="AG848" s="72"/>
      <c r="AH848" s="72"/>
      <c r="AI848" s="72"/>
      <c r="AJ848" s="72"/>
      <c r="AK848" s="72"/>
      <c r="AL848" s="72"/>
      <c r="AM848" s="72"/>
      <c r="AN848" s="72"/>
      <c r="AO848" s="72"/>
      <c r="AP848" s="72"/>
      <c r="AQ848" s="72"/>
      <c r="AR848" s="72"/>
      <c r="AS848" s="72"/>
      <c r="AT848" s="72"/>
      <c r="AU848" s="72"/>
      <c r="AV848" s="72"/>
      <c r="AW848" s="72"/>
    </row>
    <row r="849" ht="14.25" customHeight="1">
      <c r="A849" s="65"/>
      <c r="B849" s="65"/>
      <c r="C849" s="66"/>
      <c r="D849" s="67"/>
      <c r="E849" s="68"/>
      <c r="F849" s="68"/>
      <c r="G849" s="68"/>
      <c r="H849" s="68"/>
      <c r="I849" s="68"/>
      <c r="J849" s="68"/>
      <c r="K849" s="68"/>
      <c r="L849" s="68"/>
      <c r="M849" s="68"/>
      <c r="O849" s="68"/>
      <c r="P849" s="68"/>
      <c r="Q849" s="68"/>
      <c r="R849" s="68"/>
      <c r="S849" s="68"/>
      <c r="U849" s="68"/>
      <c r="V849" s="72"/>
      <c r="W849" s="72"/>
      <c r="X849" s="72"/>
      <c r="Y849" s="68"/>
      <c r="Z849" s="68"/>
      <c r="AA849" s="72"/>
      <c r="AB849" s="68"/>
      <c r="AC849" s="68"/>
      <c r="AD849" s="72"/>
      <c r="AE849" s="72"/>
      <c r="AF849" s="72"/>
      <c r="AG849" s="72"/>
      <c r="AH849" s="72"/>
      <c r="AI849" s="72"/>
      <c r="AJ849" s="72"/>
      <c r="AK849" s="72"/>
      <c r="AL849" s="72"/>
      <c r="AM849" s="72"/>
      <c r="AN849" s="72"/>
      <c r="AO849" s="72"/>
      <c r="AP849" s="72"/>
      <c r="AQ849" s="72"/>
      <c r="AR849" s="72"/>
      <c r="AS849" s="72"/>
      <c r="AT849" s="72"/>
      <c r="AU849" s="72"/>
      <c r="AV849" s="72"/>
      <c r="AW849" s="72"/>
    </row>
    <row r="850" ht="14.25" customHeight="1">
      <c r="A850" s="65"/>
      <c r="B850" s="65"/>
      <c r="C850" s="66"/>
      <c r="D850" s="67"/>
      <c r="E850" s="68"/>
      <c r="F850" s="68"/>
      <c r="G850" s="68"/>
      <c r="H850" s="68"/>
      <c r="I850" s="68"/>
      <c r="J850" s="68"/>
      <c r="K850" s="68"/>
      <c r="L850" s="68"/>
      <c r="M850" s="68"/>
      <c r="O850" s="68"/>
      <c r="P850" s="68"/>
      <c r="Q850" s="68"/>
      <c r="R850" s="68"/>
      <c r="S850" s="68"/>
      <c r="U850" s="68"/>
      <c r="V850" s="72"/>
      <c r="W850" s="72"/>
      <c r="X850" s="72"/>
      <c r="Y850" s="68"/>
      <c r="Z850" s="68"/>
      <c r="AA850" s="72"/>
      <c r="AB850" s="68"/>
      <c r="AC850" s="68"/>
      <c r="AD850" s="72"/>
      <c r="AE850" s="72"/>
      <c r="AF850" s="72"/>
      <c r="AG850" s="72"/>
      <c r="AH850" s="72"/>
      <c r="AI850" s="72"/>
      <c r="AJ850" s="72"/>
      <c r="AK850" s="72"/>
      <c r="AL850" s="72"/>
      <c r="AM850" s="72"/>
      <c r="AN850" s="72"/>
      <c r="AO850" s="72"/>
      <c r="AP850" s="72"/>
      <c r="AQ850" s="72"/>
      <c r="AR850" s="72"/>
      <c r="AS850" s="72"/>
      <c r="AT850" s="72"/>
      <c r="AU850" s="72"/>
      <c r="AV850" s="72"/>
      <c r="AW850" s="72"/>
    </row>
    <row r="851" ht="14.25" customHeight="1">
      <c r="A851" s="65"/>
      <c r="B851" s="65"/>
      <c r="C851" s="66"/>
      <c r="D851" s="67"/>
      <c r="E851" s="68"/>
      <c r="F851" s="68"/>
      <c r="G851" s="68"/>
      <c r="H851" s="68"/>
      <c r="I851" s="68"/>
      <c r="J851" s="68"/>
      <c r="K851" s="68"/>
      <c r="L851" s="68"/>
      <c r="M851" s="68"/>
      <c r="O851" s="68"/>
      <c r="P851" s="68"/>
      <c r="Q851" s="68"/>
      <c r="R851" s="68"/>
      <c r="S851" s="68"/>
      <c r="U851" s="68"/>
      <c r="V851" s="72"/>
      <c r="W851" s="72"/>
      <c r="X851" s="72"/>
      <c r="Y851" s="68"/>
      <c r="Z851" s="68"/>
      <c r="AA851" s="72"/>
      <c r="AB851" s="68"/>
      <c r="AC851" s="68"/>
      <c r="AD851" s="72"/>
      <c r="AE851" s="72"/>
      <c r="AF851" s="72"/>
      <c r="AG851" s="72"/>
      <c r="AH851" s="72"/>
      <c r="AI851" s="72"/>
      <c r="AJ851" s="72"/>
      <c r="AK851" s="72"/>
      <c r="AL851" s="72"/>
      <c r="AM851" s="72"/>
      <c r="AN851" s="72"/>
      <c r="AO851" s="72"/>
      <c r="AP851" s="72"/>
      <c r="AQ851" s="72"/>
      <c r="AR851" s="72"/>
      <c r="AS851" s="72"/>
      <c r="AT851" s="72"/>
      <c r="AU851" s="72"/>
      <c r="AV851" s="72"/>
      <c r="AW851" s="72"/>
    </row>
    <row r="852" ht="14.25" customHeight="1">
      <c r="A852" s="65"/>
      <c r="B852" s="65"/>
      <c r="C852" s="66"/>
      <c r="D852" s="67"/>
      <c r="E852" s="68"/>
      <c r="F852" s="68"/>
      <c r="G852" s="68"/>
      <c r="H852" s="68"/>
      <c r="I852" s="68"/>
      <c r="J852" s="68"/>
      <c r="K852" s="68"/>
      <c r="L852" s="68"/>
      <c r="M852" s="68"/>
      <c r="O852" s="68"/>
      <c r="P852" s="68"/>
      <c r="Q852" s="68"/>
      <c r="R852" s="68"/>
      <c r="S852" s="68"/>
      <c r="U852" s="68"/>
      <c r="V852" s="72"/>
      <c r="W852" s="72"/>
      <c r="X852" s="72"/>
      <c r="Y852" s="68"/>
      <c r="Z852" s="68"/>
      <c r="AA852" s="72"/>
      <c r="AB852" s="68"/>
      <c r="AC852" s="68"/>
      <c r="AD852" s="72"/>
      <c r="AE852" s="72"/>
      <c r="AF852" s="72"/>
      <c r="AG852" s="72"/>
      <c r="AH852" s="72"/>
      <c r="AI852" s="72"/>
      <c r="AJ852" s="72"/>
      <c r="AK852" s="72"/>
      <c r="AL852" s="72"/>
      <c r="AM852" s="72"/>
      <c r="AN852" s="72"/>
      <c r="AO852" s="72"/>
      <c r="AP852" s="72"/>
      <c r="AQ852" s="72"/>
      <c r="AR852" s="72"/>
      <c r="AS852" s="72"/>
      <c r="AT852" s="72"/>
      <c r="AU852" s="72"/>
      <c r="AV852" s="72"/>
      <c r="AW852" s="72"/>
    </row>
    <row r="853" ht="14.25" customHeight="1">
      <c r="A853" s="65"/>
      <c r="B853" s="65"/>
      <c r="C853" s="66"/>
      <c r="D853" s="67"/>
      <c r="E853" s="68"/>
      <c r="F853" s="68"/>
      <c r="G853" s="68"/>
      <c r="H853" s="68"/>
      <c r="I853" s="68"/>
      <c r="J853" s="68"/>
      <c r="K853" s="68"/>
      <c r="L853" s="68"/>
      <c r="M853" s="68"/>
      <c r="O853" s="68"/>
      <c r="P853" s="68"/>
      <c r="Q853" s="68"/>
      <c r="R853" s="68"/>
      <c r="S853" s="68"/>
      <c r="U853" s="68"/>
      <c r="V853" s="72"/>
      <c r="W853" s="72"/>
      <c r="X853" s="72"/>
      <c r="Y853" s="68"/>
      <c r="Z853" s="68"/>
      <c r="AA853" s="72"/>
      <c r="AB853" s="68"/>
      <c r="AC853" s="68"/>
      <c r="AD853" s="72"/>
      <c r="AE853" s="72"/>
      <c r="AF853" s="72"/>
      <c r="AG853" s="72"/>
      <c r="AH853" s="72"/>
      <c r="AI853" s="72"/>
      <c r="AJ853" s="72"/>
      <c r="AK853" s="72"/>
      <c r="AL853" s="72"/>
      <c r="AM853" s="72"/>
      <c r="AN853" s="72"/>
      <c r="AO853" s="72"/>
      <c r="AP853" s="72"/>
      <c r="AQ853" s="72"/>
      <c r="AR853" s="72"/>
      <c r="AS853" s="72"/>
      <c r="AT853" s="72"/>
      <c r="AU853" s="72"/>
      <c r="AV853" s="72"/>
      <c r="AW853" s="72"/>
    </row>
    <row r="854" ht="14.25" customHeight="1">
      <c r="A854" s="65"/>
      <c r="B854" s="65"/>
      <c r="C854" s="66"/>
      <c r="D854" s="67"/>
      <c r="E854" s="68"/>
      <c r="F854" s="68"/>
      <c r="G854" s="68"/>
      <c r="H854" s="68"/>
      <c r="I854" s="68"/>
      <c r="J854" s="68"/>
      <c r="K854" s="68"/>
      <c r="L854" s="68"/>
      <c r="M854" s="68"/>
      <c r="O854" s="68"/>
      <c r="P854" s="68"/>
      <c r="Q854" s="68"/>
      <c r="R854" s="68"/>
      <c r="S854" s="68"/>
      <c r="U854" s="68"/>
      <c r="V854" s="72"/>
      <c r="W854" s="72"/>
      <c r="X854" s="72"/>
      <c r="Y854" s="68"/>
      <c r="Z854" s="68"/>
      <c r="AA854" s="72"/>
      <c r="AB854" s="68"/>
      <c r="AC854" s="68"/>
      <c r="AD854" s="72"/>
      <c r="AE854" s="72"/>
      <c r="AF854" s="72"/>
      <c r="AG854" s="72"/>
      <c r="AH854" s="72"/>
      <c r="AI854" s="72"/>
      <c r="AJ854" s="72"/>
      <c r="AK854" s="72"/>
      <c r="AL854" s="72"/>
      <c r="AM854" s="72"/>
      <c r="AN854" s="72"/>
      <c r="AO854" s="72"/>
      <c r="AP854" s="72"/>
      <c r="AQ854" s="72"/>
      <c r="AR854" s="72"/>
      <c r="AS854" s="72"/>
      <c r="AT854" s="72"/>
      <c r="AU854" s="72"/>
      <c r="AV854" s="72"/>
      <c r="AW854" s="72"/>
    </row>
    <row r="855" ht="14.25" customHeight="1">
      <c r="A855" s="65"/>
      <c r="B855" s="65"/>
      <c r="C855" s="66"/>
      <c r="D855" s="67"/>
      <c r="E855" s="68"/>
      <c r="F855" s="68"/>
      <c r="G855" s="68"/>
      <c r="H855" s="68"/>
      <c r="I855" s="68"/>
      <c r="J855" s="68"/>
      <c r="K855" s="68"/>
      <c r="L855" s="68"/>
      <c r="M855" s="68"/>
      <c r="O855" s="68"/>
      <c r="P855" s="68"/>
      <c r="Q855" s="68"/>
      <c r="R855" s="68"/>
      <c r="S855" s="68"/>
      <c r="U855" s="68"/>
      <c r="V855" s="72"/>
      <c r="W855" s="72"/>
      <c r="X855" s="72"/>
      <c r="Y855" s="68"/>
      <c r="Z855" s="68"/>
      <c r="AA855" s="72"/>
      <c r="AB855" s="68"/>
      <c r="AC855" s="68"/>
      <c r="AD855" s="72"/>
      <c r="AE855" s="72"/>
      <c r="AF855" s="72"/>
      <c r="AG855" s="72"/>
      <c r="AH855" s="72"/>
      <c r="AI855" s="72"/>
      <c r="AJ855" s="72"/>
      <c r="AK855" s="72"/>
      <c r="AL855" s="72"/>
      <c r="AM855" s="72"/>
      <c r="AN855" s="72"/>
      <c r="AO855" s="72"/>
      <c r="AP855" s="72"/>
      <c r="AQ855" s="72"/>
      <c r="AR855" s="72"/>
      <c r="AS855" s="72"/>
      <c r="AT855" s="72"/>
      <c r="AU855" s="72"/>
      <c r="AV855" s="72"/>
      <c r="AW855" s="72"/>
    </row>
    <row r="856" ht="14.25" customHeight="1">
      <c r="A856" s="65"/>
      <c r="B856" s="65"/>
      <c r="C856" s="66"/>
      <c r="D856" s="67"/>
      <c r="E856" s="68"/>
      <c r="F856" s="68"/>
      <c r="G856" s="68"/>
      <c r="H856" s="68"/>
      <c r="I856" s="68"/>
      <c r="J856" s="68"/>
      <c r="K856" s="68"/>
      <c r="L856" s="68"/>
      <c r="M856" s="68"/>
      <c r="O856" s="68"/>
      <c r="P856" s="68"/>
      <c r="Q856" s="68"/>
      <c r="R856" s="68"/>
      <c r="S856" s="68"/>
      <c r="U856" s="68"/>
      <c r="V856" s="72"/>
      <c r="W856" s="72"/>
      <c r="X856" s="72"/>
      <c r="Y856" s="68"/>
      <c r="Z856" s="68"/>
      <c r="AA856" s="72"/>
      <c r="AB856" s="68"/>
      <c r="AC856" s="68"/>
      <c r="AD856" s="72"/>
      <c r="AE856" s="72"/>
      <c r="AF856" s="72"/>
      <c r="AG856" s="72"/>
      <c r="AH856" s="72"/>
      <c r="AI856" s="72"/>
      <c r="AJ856" s="72"/>
      <c r="AK856" s="72"/>
      <c r="AL856" s="72"/>
      <c r="AM856" s="72"/>
      <c r="AN856" s="72"/>
      <c r="AO856" s="72"/>
      <c r="AP856" s="72"/>
      <c r="AQ856" s="72"/>
      <c r="AR856" s="72"/>
      <c r="AS856" s="72"/>
      <c r="AT856" s="72"/>
      <c r="AU856" s="72"/>
      <c r="AV856" s="72"/>
      <c r="AW856" s="72"/>
    </row>
    <row r="857" ht="14.25" customHeight="1">
      <c r="A857" s="65"/>
      <c r="B857" s="65"/>
      <c r="C857" s="66"/>
      <c r="D857" s="67"/>
      <c r="E857" s="68"/>
      <c r="F857" s="68"/>
      <c r="G857" s="68"/>
      <c r="H857" s="68"/>
      <c r="I857" s="68"/>
      <c r="J857" s="68"/>
      <c r="K857" s="68"/>
      <c r="L857" s="68"/>
      <c r="M857" s="68"/>
      <c r="O857" s="68"/>
      <c r="P857" s="68"/>
      <c r="Q857" s="68"/>
      <c r="R857" s="68"/>
      <c r="S857" s="68"/>
      <c r="U857" s="68"/>
      <c r="V857" s="72"/>
      <c r="W857" s="72"/>
      <c r="X857" s="72"/>
      <c r="Y857" s="68"/>
      <c r="Z857" s="68"/>
      <c r="AA857" s="72"/>
      <c r="AB857" s="68"/>
      <c r="AC857" s="68"/>
      <c r="AD857" s="72"/>
      <c r="AE857" s="72"/>
      <c r="AF857" s="72"/>
      <c r="AG857" s="72"/>
      <c r="AH857" s="72"/>
      <c r="AI857" s="72"/>
      <c r="AJ857" s="72"/>
      <c r="AK857" s="72"/>
      <c r="AL857" s="72"/>
      <c r="AM857" s="72"/>
      <c r="AN857" s="72"/>
      <c r="AO857" s="72"/>
      <c r="AP857" s="72"/>
      <c r="AQ857" s="72"/>
      <c r="AR857" s="72"/>
      <c r="AS857" s="72"/>
      <c r="AT857" s="72"/>
      <c r="AU857" s="72"/>
      <c r="AV857" s="72"/>
      <c r="AW857" s="72"/>
    </row>
    <row r="858" ht="14.25" customHeight="1">
      <c r="A858" s="65"/>
      <c r="B858" s="65"/>
      <c r="C858" s="66"/>
      <c r="D858" s="67"/>
      <c r="E858" s="68"/>
      <c r="F858" s="68"/>
      <c r="G858" s="68"/>
      <c r="H858" s="68"/>
      <c r="I858" s="68"/>
      <c r="J858" s="68"/>
      <c r="K858" s="68"/>
      <c r="L858" s="68"/>
      <c r="M858" s="68"/>
      <c r="O858" s="68"/>
      <c r="P858" s="68"/>
      <c r="Q858" s="68"/>
      <c r="R858" s="68"/>
      <c r="S858" s="68"/>
      <c r="U858" s="68"/>
      <c r="V858" s="72"/>
      <c r="W858" s="72"/>
      <c r="X858" s="72"/>
      <c r="Y858" s="68"/>
      <c r="Z858" s="68"/>
      <c r="AA858" s="72"/>
      <c r="AB858" s="68"/>
      <c r="AC858" s="68"/>
      <c r="AD858" s="72"/>
      <c r="AE858" s="72"/>
      <c r="AF858" s="72"/>
      <c r="AG858" s="72"/>
      <c r="AH858" s="72"/>
      <c r="AI858" s="72"/>
      <c r="AJ858" s="72"/>
      <c r="AK858" s="72"/>
      <c r="AL858" s="72"/>
      <c r="AM858" s="72"/>
      <c r="AN858" s="72"/>
      <c r="AO858" s="72"/>
      <c r="AP858" s="72"/>
      <c r="AQ858" s="72"/>
      <c r="AR858" s="72"/>
      <c r="AS858" s="72"/>
      <c r="AT858" s="72"/>
      <c r="AU858" s="72"/>
      <c r="AV858" s="72"/>
      <c r="AW858" s="72"/>
    </row>
    <row r="859" ht="14.25" customHeight="1">
      <c r="A859" s="65"/>
      <c r="B859" s="65"/>
      <c r="C859" s="66"/>
      <c r="D859" s="67"/>
      <c r="E859" s="68"/>
      <c r="F859" s="68"/>
      <c r="G859" s="68"/>
      <c r="H859" s="68"/>
      <c r="I859" s="68"/>
      <c r="J859" s="68"/>
      <c r="K859" s="68"/>
      <c r="L859" s="68"/>
      <c r="M859" s="68"/>
      <c r="O859" s="68"/>
      <c r="P859" s="68"/>
      <c r="Q859" s="68"/>
      <c r="R859" s="68"/>
      <c r="S859" s="68"/>
      <c r="U859" s="68"/>
      <c r="V859" s="72"/>
      <c r="W859" s="72"/>
      <c r="X859" s="72"/>
      <c r="Y859" s="68"/>
      <c r="Z859" s="68"/>
      <c r="AA859" s="72"/>
      <c r="AB859" s="68"/>
      <c r="AC859" s="68"/>
      <c r="AD859" s="72"/>
      <c r="AE859" s="72"/>
      <c r="AF859" s="72"/>
      <c r="AG859" s="72"/>
      <c r="AH859" s="72"/>
      <c r="AI859" s="72"/>
      <c r="AJ859" s="72"/>
      <c r="AK859" s="72"/>
      <c r="AL859" s="72"/>
      <c r="AM859" s="72"/>
      <c r="AN859" s="72"/>
      <c r="AO859" s="72"/>
      <c r="AP859" s="72"/>
      <c r="AQ859" s="72"/>
      <c r="AR859" s="72"/>
      <c r="AS859" s="72"/>
      <c r="AT859" s="72"/>
      <c r="AU859" s="72"/>
      <c r="AV859" s="72"/>
      <c r="AW859" s="72"/>
    </row>
    <row r="860" ht="14.25" customHeight="1">
      <c r="A860" s="65"/>
      <c r="B860" s="65"/>
      <c r="C860" s="66"/>
      <c r="D860" s="67"/>
      <c r="E860" s="68"/>
      <c r="F860" s="68"/>
      <c r="G860" s="68"/>
      <c r="H860" s="68"/>
      <c r="I860" s="68"/>
      <c r="J860" s="68"/>
      <c r="K860" s="68"/>
      <c r="L860" s="68"/>
      <c r="M860" s="68"/>
      <c r="O860" s="68"/>
      <c r="P860" s="68"/>
      <c r="Q860" s="68"/>
      <c r="R860" s="68"/>
      <c r="S860" s="68"/>
      <c r="U860" s="68"/>
      <c r="V860" s="72"/>
      <c r="W860" s="72"/>
      <c r="X860" s="72"/>
      <c r="Y860" s="68"/>
      <c r="Z860" s="68"/>
      <c r="AA860" s="72"/>
      <c r="AB860" s="68"/>
      <c r="AC860" s="68"/>
      <c r="AD860" s="72"/>
      <c r="AE860" s="72"/>
      <c r="AF860" s="72"/>
      <c r="AG860" s="72"/>
      <c r="AH860" s="72"/>
      <c r="AI860" s="72"/>
      <c r="AJ860" s="72"/>
      <c r="AK860" s="72"/>
      <c r="AL860" s="72"/>
      <c r="AM860" s="72"/>
      <c r="AN860" s="72"/>
      <c r="AO860" s="72"/>
      <c r="AP860" s="72"/>
      <c r="AQ860" s="72"/>
      <c r="AR860" s="72"/>
      <c r="AS860" s="72"/>
      <c r="AT860" s="72"/>
      <c r="AU860" s="72"/>
      <c r="AV860" s="72"/>
      <c r="AW860" s="72"/>
    </row>
    <row r="861" ht="14.25" customHeight="1">
      <c r="A861" s="65"/>
      <c r="B861" s="65"/>
      <c r="C861" s="66"/>
      <c r="D861" s="67"/>
      <c r="E861" s="68"/>
      <c r="F861" s="68"/>
      <c r="G861" s="68"/>
      <c r="H861" s="68"/>
      <c r="I861" s="68"/>
      <c r="J861" s="68"/>
      <c r="K861" s="68"/>
      <c r="L861" s="68"/>
      <c r="M861" s="68"/>
      <c r="O861" s="68"/>
      <c r="P861" s="68"/>
      <c r="Q861" s="68"/>
      <c r="R861" s="68"/>
      <c r="S861" s="68"/>
      <c r="U861" s="68"/>
      <c r="V861" s="72"/>
      <c r="W861" s="72"/>
      <c r="X861" s="72"/>
      <c r="Y861" s="68"/>
      <c r="Z861" s="68"/>
      <c r="AA861" s="72"/>
      <c r="AB861" s="68"/>
      <c r="AC861" s="68"/>
      <c r="AD861" s="72"/>
      <c r="AE861" s="72"/>
      <c r="AF861" s="72"/>
      <c r="AG861" s="72"/>
      <c r="AH861" s="72"/>
      <c r="AI861" s="72"/>
      <c r="AJ861" s="72"/>
      <c r="AK861" s="72"/>
      <c r="AL861" s="72"/>
      <c r="AM861" s="72"/>
      <c r="AN861" s="72"/>
      <c r="AO861" s="72"/>
      <c r="AP861" s="72"/>
      <c r="AQ861" s="72"/>
      <c r="AR861" s="72"/>
      <c r="AS861" s="72"/>
      <c r="AT861" s="72"/>
      <c r="AU861" s="72"/>
      <c r="AV861" s="72"/>
      <c r="AW861" s="72"/>
    </row>
    <row r="862" ht="14.25" customHeight="1">
      <c r="A862" s="65"/>
      <c r="B862" s="65"/>
      <c r="C862" s="66"/>
      <c r="D862" s="67"/>
      <c r="E862" s="68"/>
      <c r="F862" s="68"/>
      <c r="G862" s="68"/>
      <c r="H862" s="68"/>
      <c r="I862" s="68"/>
      <c r="J862" s="68"/>
      <c r="K862" s="68"/>
      <c r="L862" s="68"/>
      <c r="M862" s="68"/>
      <c r="O862" s="68"/>
      <c r="P862" s="68"/>
      <c r="Q862" s="68"/>
      <c r="R862" s="68"/>
      <c r="S862" s="68"/>
      <c r="U862" s="68"/>
      <c r="V862" s="72"/>
      <c r="W862" s="72"/>
      <c r="X862" s="72"/>
      <c r="Y862" s="68"/>
      <c r="Z862" s="68"/>
      <c r="AA862" s="72"/>
      <c r="AB862" s="68"/>
      <c r="AC862" s="68"/>
      <c r="AD862" s="72"/>
      <c r="AE862" s="72"/>
      <c r="AF862" s="72"/>
      <c r="AG862" s="72"/>
      <c r="AH862" s="72"/>
      <c r="AI862" s="72"/>
      <c r="AJ862" s="72"/>
      <c r="AK862" s="72"/>
      <c r="AL862" s="72"/>
      <c r="AM862" s="72"/>
      <c r="AN862" s="72"/>
      <c r="AO862" s="72"/>
      <c r="AP862" s="72"/>
      <c r="AQ862" s="72"/>
      <c r="AR862" s="72"/>
      <c r="AS862" s="72"/>
      <c r="AT862" s="72"/>
      <c r="AU862" s="72"/>
      <c r="AV862" s="72"/>
      <c r="AW862" s="72"/>
    </row>
    <row r="863" ht="14.25" customHeight="1">
      <c r="A863" s="65"/>
      <c r="B863" s="65"/>
      <c r="C863" s="66"/>
      <c r="D863" s="67"/>
      <c r="E863" s="68"/>
      <c r="F863" s="68"/>
      <c r="G863" s="68"/>
      <c r="H863" s="68"/>
      <c r="I863" s="68"/>
      <c r="J863" s="68"/>
      <c r="K863" s="68"/>
      <c r="L863" s="68"/>
      <c r="M863" s="68"/>
      <c r="O863" s="68"/>
      <c r="P863" s="68"/>
      <c r="Q863" s="68"/>
      <c r="R863" s="68"/>
      <c r="S863" s="68"/>
      <c r="U863" s="68"/>
      <c r="V863" s="72"/>
      <c r="W863" s="72"/>
      <c r="X863" s="72"/>
      <c r="Y863" s="68"/>
      <c r="Z863" s="68"/>
      <c r="AA863" s="72"/>
      <c r="AB863" s="68"/>
      <c r="AC863" s="68"/>
      <c r="AD863" s="72"/>
      <c r="AE863" s="72"/>
      <c r="AF863" s="72"/>
      <c r="AG863" s="72"/>
      <c r="AH863" s="72"/>
      <c r="AI863" s="72"/>
      <c r="AJ863" s="72"/>
      <c r="AK863" s="72"/>
      <c r="AL863" s="72"/>
      <c r="AM863" s="72"/>
      <c r="AN863" s="72"/>
      <c r="AO863" s="72"/>
      <c r="AP863" s="72"/>
      <c r="AQ863" s="72"/>
      <c r="AR863" s="72"/>
      <c r="AS863" s="72"/>
      <c r="AT863" s="72"/>
      <c r="AU863" s="72"/>
      <c r="AV863" s="72"/>
      <c r="AW863" s="72"/>
    </row>
    <row r="864" ht="14.25" customHeight="1">
      <c r="A864" s="65"/>
      <c r="B864" s="65"/>
      <c r="C864" s="66"/>
      <c r="D864" s="67"/>
      <c r="E864" s="68"/>
      <c r="F864" s="68"/>
      <c r="G864" s="68"/>
      <c r="H864" s="68"/>
      <c r="I864" s="68"/>
      <c r="J864" s="68"/>
      <c r="K864" s="68"/>
      <c r="L864" s="68"/>
      <c r="M864" s="68"/>
      <c r="O864" s="68"/>
      <c r="P864" s="68"/>
      <c r="Q864" s="68"/>
      <c r="R864" s="68"/>
      <c r="S864" s="68"/>
      <c r="U864" s="68"/>
      <c r="V864" s="72"/>
      <c r="W864" s="72"/>
      <c r="X864" s="72"/>
      <c r="Y864" s="68"/>
      <c r="Z864" s="68"/>
      <c r="AA864" s="72"/>
      <c r="AB864" s="68"/>
      <c r="AC864" s="68"/>
      <c r="AD864" s="72"/>
      <c r="AE864" s="72"/>
      <c r="AF864" s="72"/>
      <c r="AG864" s="72"/>
      <c r="AH864" s="72"/>
      <c r="AI864" s="72"/>
      <c r="AJ864" s="72"/>
      <c r="AK864" s="72"/>
      <c r="AL864" s="72"/>
      <c r="AM864" s="72"/>
      <c r="AN864" s="72"/>
      <c r="AO864" s="72"/>
      <c r="AP864" s="72"/>
      <c r="AQ864" s="72"/>
      <c r="AR864" s="72"/>
      <c r="AS864" s="72"/>
      <c r="AT864" s="72"/>
      <c r="AU864" s="72"/>
      <c r="AV864" s="72"/>
      <c r="AW864" s="72"/>
    </row>
    <row r="865" ht="14.25" customHeight="1">
      <c r="A865" s="65"/>
      <c r="B865" s="65"/>
      <c r="C865" s="66"/>
      <c r="D865" s="67"/>
      <c r="E865" s="68"/>
      <c r="F865" s="68"/>
      <c r="G865" s="68"/>
      <c r="H865" s="68"/>
      <c r="I865" s="68"/>
      <c r="J865" s="68"/>
      <c r="K865" s="68"/>
      <c r="L865" s="68"/>
      <c r="M865" s="68"/>
      <c r="O865" s="68"/>
      <c r="P865" s="68"/>
      <c r="Q865" s="68"/>
      <c r="R865" s="68"/>
      <c r="S865" s="68"/>
      <c r="U865" s="68"/>
      <c r="V865" s="72"/>
      <c r="W865" s="72"/>
      <c r="X865" s="72"/>
      <c r="Y865" s="68"/>
      <c r="Z865" s="68"/>
      <c r="AA865" s="72"/>
      <c r="AB865" s="68"/>
      <c r="AC865" s="68"/>
      <c r="AD865" s="72"/>
      <c r="AE865" s="72"/>
      <c r="AF865" s="72"/>
      <c r="AG865" s="72"/>
      <c r="AH865" s="72"/>
      <c r="AI865" s="72"/>
      <c r="AJ865" s="72"/>
      <c r="AK865" s="72"/>
      <c r="AL865" s="72"/>
      <c r="AM865" s="72"/>
      <c r="AN865" s="72"/>
      <c r="AO865" s="72"/>
      <c r="AP865" s="72"/>
      <c r="AQ865" s="72"/>
      <c r="AR865" s="72"/>
      <c r="AS865" s="72"/>
      <c r="AT865" s="72"/>
      <c r="AU865" s="72"/>
      <c r="AV865" s="72"/>
      <c r="AW865" s="72"/>
    </row>
    <row r="866" ht="14.25" customHeight="1">
      <c r="A866" s="65"/>
      <c r="B866" s="65"/>
      <c r="C866" s="66"/>
      <c r="D866" s="67"/>
      <c r="E866" s="68"/>
      <c r="F866" s="68"/>
      <c r="G866" s="68"/>
      <c r="H866" s="68"/>
      <c r="I866" s="68"/>
      <c r="J866" s="68"/>
      <c r="K866" s="68"/>
      <c r="L866" s="68"/>
      <c r="M866" s="68"/>
      <c r="O866" s="68"/>
      <c r="P866" s="68"/>
      <c r="Q866" s="68"/>
      <c r="R866" s="68"/>
      <c r="S866" s="68"/>
      <c r="U866" s="68"/>
      <c r="V866" s="72"/>
      <c r="W866" s="72"/>
      <c r="X866" s="72"/>
      <c r="Y866" s="68"/>
      <c r="Z866" s="68"/>
      <c r="AA866" s="72"/>
      <c r="AB866" s="68"/>
      <c r="AC866" s="68"/>
      <c r="AD866" s="72"/>
      <c r="AE866" s="72"/>
      <c r="AF866" s="72"/>
      <c r="AG866" s="72"/>
      <c r="AH866" s="72"/>
      <c r="AI866" s="72"/>
      <c r="AJ866" s="72"/>
      <c r="AK866" s="72"/>
      <c r="AL866" s="72"/>
      <c r="AM866" s="72"/>
      <c r="AN866" s="72"/>
      <c r="AO866" s="72"/>
      <c r="AP866" s="72"/>
      <c r="AQ866" s="72"/>
      <c r="AR866" s="72"/>
      <c r="AS866" s="72"/>
      <c r="AT866" s="72"/>
      <c r="AU866" s="72"/>
      <c r="AV866" s="72"/>
      <c r="AW866" s="72"/>
    </row>
    <row r="867" ht="14.25" customHeight="1">
      <c r="A867" s="65"/>
      <c r="B867" s="65"/>
      <c r="C867" s="66"/>
      <c r="D867" s="67"/>
      <c r="E867" s="68"/>
      <c r="F867" s="68"/>
      <c r="G867" s="68"/>
      <c r="H867" s="68"/>
      <c r="I867" s="68"/>
      <c r="J867" s="68"/>
      <c r="K867" s="68"/>
      <c r="L867" s="68"/>
      <c r="M867" s="68"/>
      <c r="O867" s="68"/>
      <c r="P867" s="68"/>
      <c r="Q867" s="68"/>
      <c r="R867" s="68"/>
      <c r="S867" s="68"/>
      <c r="U867" s="68"/>
      <c r="V867" s="72"/>
      <c r="W867" s="72"/>
      <c r="X867" s="72"/>
      <c r="Y867" s="68"/>
      <c r="Z867" s="68"/>
      <c r="AA867" s="72"/>
      <c r="AB867" s="68"/>
      <c r="AC867" s="68"/>
      <c r="AD867" s="72"/>
      <c r="AE867" s="72"/>
      <c r="AF867" s="72"/>
      <c r="AG867" s="72"/>
      <c r="AH867" s="72"/>
      <c r="AI867" s="72"/>
      <c r="AJ867" s="72"/>
      <c r="AK867" s="72"/>
      <c r="AL867" s="72"/>
      <c r="AM867" s="72"/>
      <c r="AN867" s="72"/>
      <c r="AO867" s="72"/>
      <c r="AP867" s="72"/>
      <c r="AQ867" s="72"/>
      <c r="AR867" s="72"/>
      <c r="AS867" s="72"/>
      <c r="AT867" s="72"/>
      <c r="AU867" s="72"/>
      <c r="AV867" s="72"/>
      <c r="AW867" s="72"/>
    </row>
    <row r="868" ht="14.25" customHeight="1">
      <c r="A868" s="65"/>
      <c r="B868" s="65"/>
      <c r="C868" s="66"/>
      <c r="D868" s="67"/>
      <c r="E868" s="68"/>
      <c r="F868" s="68"/>
      <c r="G868" s="68"/>
      <c r="H868" s="68"/>
      <c r="I868" s="68"/>
      <c r="J868" s="68"/>
      <c r="K868" s="68"/>
      <c r="L868" s="68"/>
      <c r="M868" s="68"/>
      <c r="O868" s="68"/>
      <c r="P868" s="68"/>
      <c r="Q868" s="68"/>
      <c r="R868" s="68"/>
      <c r="S868" s="68"/>
      <c r="U868" s="68"/>
      <c r="V868" s="72"/>
      <c r="W868" s="72"/>
      <c r="X868" s="72"/>
      <c r="Y868" s="68"/>
      <c r="Z868" s="68"/>
      <c r="AA868" s="72"/>
      <c r="AB868" s="68"/>
      <c r="AC868" s="68"/>
      <c r="AD868" s="72"/>
      <c r="AE868" s="72"/>
      <c r="AF868" s="72"/>
      <c r="AG868" s="72"/>
      <c r="AH868" s="72"/>
      <c r="AI868" s="72"/>
      <c r="AJ868" s="72"/>
      <c r="AK868" s="72"/>
      <c r="AL868" s="72"/>
      <c r="AM868" s="72"/>
      <c r="AN868" s="72"/>
      <c r="AO868" s="72"/>
      <c r="AP868" s="72"/>
      <c r="AQ868" s="72"/>
      <c r="AR868" s="72"/>
      <c r="AS868" s="72"/>
      <c r="AT868" s="72"/>
      <c r="AU868" s="72"/>
      <c r="AV868" s="72"/>
      <c r="AW868" s="72"/>
    </row>
    <row r="869" ht="14.25" customHeight="1">
      <c r="A869" s="65"/>
      <c r="B869" s="65"/>
      <c r="C869" s="66"/>
      <c r="D869" s="67"/>
      <c r="E869" s="68"/>
      <c r="F869" s="68"/>
      <c r="G869" s="68"/>
      <c r="H869" s="68"/>
      <c r="I869" s="68"/>
      <c r="J869" s="68"/>
      <c r="K869" s="68"/>
      <c r="L869" s="68"/>
      <c r="M869" s="68"/>
      <c r="O869" s="68"/>
      <c r="P869" s="68"/>
      <c r="Q869" s="68"/>
      <c r="R869" s="68"/>
      <c r="S869" s="68"/>
      <c r="U869" s="68"/>
      <c r="V869" s="72"/>
      <c r="W869" s="72"/>
      <c r="X869" s="72"/>
      <c r="Y869" s="68"/>
      <c r="Z869" s="68"/>
      <c r="AA869" s="72"/>
      <c r="AB869" s="68"/>
      <c r="AC869" s="68"/>
      <c r="AD869" s="72"/>
      <c r="AE869" s="72"/>
      <c r="AF869" s="72"/>
      <c r="AG869" s="72"/>
      <c r="AH869" s="72"/>
      <c r="AI869" s="72"/>
      <c r="AJ869" s="72"/>
      <c r="AK869" s="72"/>
      <c r="AL869" s="72"/>
      <c r="AM869" s="72"/>
      <c r="AN869" s="72"/>
      <c r="AO869" s="72"/>
      <c r="AP869" s="72"/>
      <c r="AQ869" s="72"/>
      <c r="AR869" s="72"/>
      <c r="AS869" s="72"/>
      <c r="AT869" s="72"/>
      <c r="AU869" s="72"/>
      <c r="AV869" s="72"/>
      <c r="AW869" s="72"/>
    </row>
    <row r="870" ht="14.25" customHeight="1">
      <c r="A870" s="65"/>
      <c r="B870" s="65"/>
      <c r="C870" s="66"/>
      <c r="D870" s="67"/>
      <c r="E870" s="68"/>
      <c r="F870" s="68"/>
      <c r="G870" s="68"/>
      <c r="H870" s="68"/>
      <c r="I870" s="68"/>
      <c r="J870" s="68"/>
      <c r="K870" s="68"/>
      <c r="L870" s="68"/>
      <c r="M870" s="68"/>
      <c r="O870" s="68"/>
      <c r="P870" s="68"/>
      <c r="Q870" s="68"/>
      <c r="R870" s="68"/>
      <c r="S870" s="68"/>
      <c r="U870" s="68"/>
      <c r="V870" s="72"/>
      <c r="W870" s="72"/>
      <c r="X870" s="72"/>
      <c r="Y870" s="68"/>
      <c r="Z870" s="68"/>
      <c r="AA870" s="72"/>
      <c r="AB870" s="68"/>
      <c r="AC870" s="68"/>
      <c r="AD870" s="72"/>
      <c r="AE870" s="72"/>
      <c r="AF870" s="72"/>
      <c r="AG870" s="72"/>
      <c r="AH870" s="72"/>
      <c r="AI870" s="72"/>
      <c r="AJ870" s="72"/>
      <c r="AK870" s="72"/>
      <c r="AL870" s="72"/>
      <c r="AM870" s="72"/>
      <c r="AN870" s="72"/>
      <c r="AO870" s="72"/>
      <c r="AP870" s="72"/>
      <c r="AQ870" s="72"/>
      <c r="AR870" s="72"/>
      <c r="AS870" s="72"/>
      <c r="AT870" s="72"/>
      <c r="AU870" s="72"/>
      <c r="AV870" s="72"/>
      <c r="AW870" s="72"/>
    </row>
    <row r="871" ht="14.25" customHeight="1">
      <c r="A871" s="65"/>
      <c r="B871" s="65"/>
      <c r="C871" s="66"/>
      <c r="D871" s="67"/>
      <c r="E871" s="68"/>
      <c r="F871" s="68"/>
      <c r="G871" s="68"/>
      <c r="H871" s="68"/>
      <c r="I871" s="68"/>
      <c r="J871" s="68"/>
      <c r="K871" s="68"/>
      <c r="L871" s="68"/>
      <c r="M871" s="68"/>
      <c r="O871" s="68"/>
      <c r="P871" s="68"/>
      <c r="Q871" s="68"/>
      <c r="R871" s="68"/>
      <c r="S871" s="68"/>
      <c r="U871" s="68"/>
      <c r="V871" s="72"/>
      <c r="W871" s="72"/>
      <c r="X871" s="72"/>
      <c r="Y871" s="68"/>
      <c r="Z871" s="68"/>
      <c r="AA871" s="72"/>
      <c r="AB871" s="68"/>
      <c r="AC871" s="68"/>
      <c r="AD871" s="72"/>
      <c r="AE871" s="72"/>
      <c r="AF871" s="72"/>
      <c r="AG871" s="72"/>
      <c r="AH871" s="72"/>
      <c r="AI871" s="72"/>
      <c r="AJ871" s="72"/>
      <c r="AK871" s="72"/>
      <c r="AL871" s="72"/>
      <c r="AM871" s="72"/>
      <c r="AN871" s="72"/>
      <c r="AO871" s="72"/>
      <c r="AP871" s="72"/>
      <c r="AQ871" s="72"/>
      <c r="AR871" s="72"/>
      <c r="AS871" s="72"/>
      <c r="AT871" s="72"/>
      <c r="AU871" s="72"/>
      <c r="AV871" s="72"/>
      <c r="AW871" s="72"/>
    </row>
    <row r="872" ht="14.25" customHeight="1">
      <c r="A872" s="65"/>
      <c r="B872" s="65"/>
      <c r="C872" s="66"/>
      <c r="D872" s="67"/>
      <c r="E872" s="68"/>
      <c r="F872" s="68"/>
      <c r="G872" s="68"/>
      <c r="H872" s="68"/>
      <c r="I872" s="68"/>
      <c r="J872" s="68"/>
      <c r="K872" s="68"/>
      <c r="L872" s="68"/>
      <c r="M872" s="68"/>
      <c r="O872" s="68"/>
      <c r="P872" s="68"/>
      <c r="Q872" s="68"/>
      <c r="R872" s="68"/>
      <c r="S872" s="68"/>
      <c r="U872" s="68"/>
      <c r="V872" s="72"/>
      <c r="W872" s="72"/>
      <c r="X872" s="72"/>
      <c r="Y872" s="68"/>
      <c r="Z872" s="68"/>
      <c r="AA872" s="72"/>
      <c r="AB872" s="68"/>
      <c r="AC872" s="68"/>
      <c r="AD872" s="72"/>
      <c r="AE872" s="72"/>
      <c r="AF872" s="72"/>
      <c r="AG872" s="72"/>
      <c r="AH872" s="72"/>
      <c r="AI872" s="72"/>
      <c r="AJ872" s="72"/>
      <c r="AK872" s="72"/>
      <c r="AL872" s="72"/>
      <c r="AM872" s="72"/>
      <c r="AN872" s="72"/>
      <c r="AO872" s="72"/>
      <c r="AP872" s="72"/>
      <c r="AQ872" s="72"/>
      <c r="AR872" s="72"/>
      <c r="AS872" s="72"/>
      <c r="AT872" s="72"/>
      <c r="AU872" s="72"/>
      <c r="AV872" s="72"/>
      <c r="AW872" s="72"/>
    </row>
    <row r="873" ht="14.25" customHeight="1">
      <c r="A873" s="65"/>
      <c r="B873" s="65"/>
      <c r="C873" s="66"/>
      <c r="D873" s="67"/>
      <c r="E873" s="68"/>
      <c r="F873" s="68"/>
      <c r="G873" s="68"/>
      <c r="H873" s="68"/>
      <c r="I873" s="68"/>
      <c r="J873" s="68"/>
      <c r="K873" s="68"/>
      <c r="L873" s="68"/>
      <c r="M873" s="68"/>
      <c r="O873" s="68"/>
      <c r="P873" s="68"/>
      <c r="Q873" s="68"/>
      <c r="R873" s="68"/>
      <c r="S873" s="68"/>
      <c r="U873" s="68"/>
      <c r="V873" s="72"/>
      <c r="W873" s="72"/>
      <c r="X873" s="72"/>
      <c r="Y873" s="68"/>
      <c r="Z873" s="68"/>
      <c r="AA873" s="72"/>
      <c r="AB873" s="68"/>
      <c r="AC873" s="68"/>
      <c r="AD873" s="72"/>
      <c r="AE873" s="72"/>
      <c r="AF873" s="72"/>
      <c r="AG873" s="72"/>
      <c r="AH873" s="72"/>
      <c r="AI873" s="72"/>
      <c r="AJ873" s="72"/>
      <c r="AK873" s="72"/>
      <c r="AL873" s="72"/>
      <c r="AM873" s="72"/>
      <c r="AN873" s="72"/>
      <c r="AO873" s="72"/>
      <c r="AP873" s="72"/>
      <c r="AQ873" s="72"/>
      <c r="AR873" s="72"/>
      <c r="AS873" s="72"/>
      <c r="AT873" s="72"/>
      <c r="AU873" s="72"/>
      <c r="AV873" s="72"/>
      <c r="AW873" s="72"/>
    </row>
    <row r="874" ht="14.25" customHeight="1">
      <c r="A874" s="65"/>
      <c r="B874" s="65"/>
      <c r="C874" s="66"/>
      <c r="D874" s="67"/>
      <c r="E874" s="68"/>
      <c r="F874" s="68"/>
      <c r="G874" s="68"/>
      <c r="H874" s="68"/>
      <c r="I874" s="68"/>
      <c r="J874" s="68"/>
      <c r="K874" s="68"/>
      <c r="L874" s="68"/>
      <c r="M874" s="68"/>
      <c r="O874" s="68"/>
      <c r="P874" s="68"/>
      <c r="Q874" s="68"/>
      <c r="R874" s="68"/>
      <c r="S874" s="68"/>
      <c r="U874" s="68"/>
      <c r="V874" s="72"/>
      <c r="W874" s="72"/>
      <c r="X874" s="72"/>
      <c r="Y874" s="68"/>
      <c r="Z874" s="68"/>
      <c r="AA874" s="72"/>
      <c r="AB874" s="68"/>
      <c r="AC874" s="68"/>
      <c r="AD874" s="72"/>
      <c r="AE874" s="72"/>
      <c r="AF874" s="72"/>
      <c r="AG874" s="72"/>
      <c r="AH874" s="72"/>
      <c r="AI874" s="72"/>
      <c r="AJ874" s="72"/>
      <c r="AK874" s="72"/>
      <c r="AL874" s="72"/>
      <c r="AM874" s="72"/>
      <c r="AN874" s="72"/>
      <c r="AO874" s="72"/>
      <c r="AP874" s="72"/>
      <c r="AQ874" s="72"/>
      <c r="AR874" s="72"/>
      <c r="AS874" s="72"/>
      <c r="AT874" s="72"/>
      <c r="AU874" s="72"/>
      <c r="AV874" s="72"/>
      <c r="AW874" s="72"/>
    </row>
    <row r="875" ht="14.25" customHeight="1">
      <c r="A875" s="65"/>
      <c r="B875" s="65"/>
      <c r="C875" s="66"/>
      <c r="D875" s="67"/>
      <c r="E875" s="68"/>
      <c r="F875" s="68"/>
      <c r="G875" s="68"/>
      <c r="H875" s="68"/>
      <c r="I875" s="68"/>
      <c r="J875" s="68"/>
      <c r="K875" s="68"/>
      <c r="L875" s="68"/>
      <c r="M875" s="68"/>
      <c r="O875" s="68"/>
      <c r="P875" s="68"/>
      <c r="Q875" s="68"/>
      <c r="R875" s="68"/>
      <c r="S875" s="68"/>
      <c r="U875" s="68"/>
      <c r="V875" s="72"/>
      <c r="W875" s="72"/>
      <c r="X875" s="72"/>
      <c r="Y875" s="68"/>
      <c r="Z875" s="68"/>
      <c r="AA875" s="72"/>
      <c r="AB875" s="68"/>
      <c r="AC875" s="68"/>
      <c r="AD875" s="72"/>
      <c r="AE875" s="72"/>
      <c r="AF875" s="72"/>
      <c r="AG875" s="72"/>
      <c r="AH875" s="72"/>
      <c r="AI875" s="72"/>
      <c r="AJ875" s="72"/>
      <c r="AK875" s="72"/>
      <c r="AL875" s="72"/>
      <c r="AM875" s="72"/>
      <c r="AN875" s="72"/>
      <c r="AO875" s="72"/>
      <c r="AP875" s="72"/>
      <c r="AQ875" s="72"/>
      <c r="AR875" s="72"/>
      <c r="AS875" s="72"/>
      <c r="AT875" s="72"/>
      <c r="AU875" s="72"/>
      <c r="AV875" s="72"/>
      <c r="AW875" s="72"/>
    </row>
    <row r="876" ht="14.25" customHeight="1">
      <c r="A876" s="65"/>
      <c r="B876" s="65"/>
      <c r="C876" s="66"/>
      <c r="D876" s="67"/>
      <c r="E876" s="68"/>
      <c r="F876" s="68"/>
      <c r="G876" s="68"/>
      <c r="H876" s="68"/>
      <c r="I876" s="68"/>
      <c r="J876" s="68"/>
      <c r="K876" s="68"/>
      <c r="L876" s="68"/>
      <c r="M876" s="68"/>
      <c r="O876" s="68"/>
      <c r="P876" s="68"/>
      <c r="Q876" s="68"/>
      <c r="R876" s="68"/>
      <c r="S876" s="68"/>
      <c r="U876" s="68"/>
      <c r="V876" s="72"/>
      <c r="W876" s="72"/>
      <c r="X876" s="72"/>
      <c r="Y876" s="68"/>
      <c r="Z876" s="68"/>
      <c r="AA876" s="72"/>
      <c r="AB876" s="68"/>
      <c r="AC876" s="68"/>
      <c r="AD876" s="72"/>
      <c r="AE876" s="72"/>
      <c r="AF876" s="72"/>
      <c r="AG876" s="72"/>
      <c r="AH876" s="72"/>
      <c r="AI876" s="72"/>
      <c r="AJ876" s="72"/>
      <c r="AK876" s="72"/>
      <c r="AL876" s="72"/>
      <c r="AM876" s="72"/>
      <c r="AN876" s="72"/>
      <c r="AO876" s="72"/>
      <c r="AP876" s="72"/>
      <c r="AQ876" s="72"/>
      <c r="AR876" s="72"/>
      <c r="AS876" s="72"/>
      <c r="AT876" s="72"/>
      <c r="AU876" s="72"/>
      <c r="AV876" s="72"/>
      <c r="AW876" s="72"/>
    </row>
    <row r="877" ht="14.25" customHeight="1">
      <c r="A877" s="65"/>
      <c r="B877" s="65"/>
      <c r="C877" s="66"/>
      <c r="D877" s="67"/>
      <c r="E877" s="68"/>
      <c r="F877" s="68"/>
      <c r="G877" s="68"/>
      <c r="H877" s="68"/>
      <c r="I877" s="68"/>
      <c r="J877" s="68"/>
      <c r="K877" s="68"/>
      <c r="L877" s="68"/>
      <c r="M877" s="68"/>
      <c r="O877" s="68"/>
      <c r="P877" s="68"/>
      <c r="Q877" s="68"/>
      <c r="R877" s="68"/>
      <c r="S877" s="68"/>
      <c r="U877" s="68"/>
      <c r="V877" s="72"/>
      <c r="W877" s="72"/>
      <c r="X877" s="72"/>
      <c r="Y877" s="68"/>
      <c r="Z877" s="68"/>
      <c r="AA877" s="72"/>
      <c r="AB877" s="68"/>
      <c r="AC877" s="68"/>
      <c r="AD877" s="72"/>
      <c r="AE877" s="72"/>
      <c r="AF877" s="72"/>
      <c r="AG877" s="72"/>
      <c r="AH877" s="72"/>
      <c r="AI877" s="72"/>
      <c r="AJ877" s="72"/>
      <c r="AK877" s="72"/>
      <c r="AL877" s="72"/>
      <c r="AM877" s="72"/>
      <c r="AN877" s="72"/>
      <c r="AO877" s="72"/>
      <c r="AP877" s="72"/>
      <c r="AQ877" s="72"/>
      <c r="AR877" s="72"/>
      <c r="AS877" s="72"/>
      <c r="AT877" s="72"/>
      <c r="AU877" s="72"/>
      <c r="AV877" s="72"/>
      <c r="AW877" s="72"/>
    </row>
    <row r="878" ht="14.25" customHeight="1">
      <c r="A878" s="65"/>
      <c r="B878" s="65"/>
      <c r="C878" s="66"/>
      <c r="D878" s="67"/>
      <c r="E878" s="68"/>
      <c r="F878" s="68"/>
      <c r="G878" s="68"/>
      <c r="H878" s="68"/>
      <c r="I878" s="68"/>
      <c r="J878" s="68"/>
      <c r="K878" s="68"/>
      <c r="L878" s="68"/>
      <c r="M878" s="68"/>
      <c r="O878" s="68"/>
      <c r="P878" s="68"/>
      <c r="Q878" s="68"/>
      <c r="R878" s="68"/>
      <c r="S878" s="68"/>
      <c r="U878" s="68"/>
      <c r="V878" s="72"/>
      <c r="W878" s="72"/>
      <c r="X878" s="72"/>
      <c r="Y878" s="68"/>
      <c r="Z878" s="68"/>
      <c r="AA878" s="72"/>
      <c r="AB878" s="68"/>
      <c r="AC878" s="68"/>
      <c r="AD878" s="72"/>
      <c r="AE878" s="72"/>
      <c r="AF878" s="72"/>
      <c r="AG878" s="72"/>
      <c r="AH878" s="72"/>
      <c r="AI878" s="72"/>
      <c r="AJ878" s="72"/>
      <c r="AK878" s="72"/>
      <c r="AL878" s="72"/>
      <c r="AM878" s="72"/>
      <c r="AN878" s="72"/>
      <c r="AO878" s="72"/>
      <c r="AP878" s="72"/>
      <c r="AQ878" s="72"/>
      <c r="AR878" s="72"/>
      <c r="AS878" s="72"/>
      <c r="AT878" s="72"/>
      <c r="AU878" s="72"/>
      <c r="AV878" s="72"/>
      <c r="AW878" s="72"/>
    </row>
    <row r="879" ht="14.25" customHeight="1">
      <c r="A879" s="65"/>
      <c r="B879" s="65"/>
      <c r="C879" s="66"/>
      <c r="D879" s="67"/>
      <c r="E879" s="68"/>
      <c r="F879" s="68"/>
      <c r="G879" s="68"/>
      <c r="H879" s="68"/>
      <c r="I879" s="68"/>
      <c r="J879" s="68"/>
      <c r="K879" s="68"/>
      <c r="L879" s="68"/>
      <c r="M879" s="68"/>
      <c r="O879" s="68"/>
      <c r="P879" s="68"/>
      <c r="Q879" s="68"/>
      <c r="R879" s="68"/>
      <c r="S879" s="68"/>
      <c r="U879" s="68"/>
      <c r="V879" s="72"/>
      <c r="W879" s="72"/>
      <c r="X879" s="72"/>
      <c r="Y879" s="68"/>
      <c r="Z879" s="68"/>
      <c r="AA879" s="72"/>
      <c r="AB879" s="68"/>
      <c r="AC879" s="68"/>
      <c r="AD879" s="72"/>
      <c r="AE879" s="72"/>
      <c r="AF879" s="72"/>
      <c r="AG879" s="72"/>
      <c r="AH879" s="72"/>
      <c r="AI879" s="72"/>
      <c r="AJ879" s="72"/>
      <c r="AK879" s="72"/>
      <c r="AL879" s="72"/>
      <c r="AM879" s="72"/>
      <c r="AN879" s="72"/>
      <c r="AO879" s="72"/>
      <c r="AP879" s="72"/>
      <c r="AQ879" s="72"/>
      <c r="AR879" s="72"/>
      <c r="AS879" s="72"/>
      <c r="AT879" s="72"/>
      <c r="AU879" s="72"/>
      <c r="AV879" s="72"/>
      <c r="AW879" s="72"/>
    </row>
    <row r="880" ht="14.25" customHeight="1">
      <c r="A880" s="65"/>
      <c r="B880" s="65"/>
      <c r="C880" s="66"/>
      <c r="D880" s="67"/>
      <c r="E880" s="68"/>
      <c r="F880" s="68"/>
      <c r="G880" s="68"/>
      <c r="H880" s="68"/>
      <c r="I880" s="68"/>
      <c r="J880" s="68"/>
      <c r="K880" s="68"/>
      <c r="L880" s="68"/>
      <c r="M880" s="68"/>
      <c r="O880" s="68"/>
      <c r="P880" s="68"/>
      <c r="Q880" s="68"/>
      <c r="R880" s="68"/>
      <c r="S880" s="68"/>
      <c r="U880" s="68"/>
      <c r="V880" s="72"/>
      <c r="W880" s="72"/>
      <c r="X880" s="72"/>
      <c r="Y880" s="68"/>
      <c r="Z880" s="68"/>
      <c r="AA880" s="72"/>
      <c r="AB880" s="68"/>
      <c r="AC880" s="68"/>
      <c r="AD880" s="72"/>
      <c r="AE880" s="72"/>
      <c r="AF880" s="72"/>
      <c r="AG880" s="72"/>
      <c r="AH880" s="72"/>
      <c r="AI880" s="72"/>
      <c r="AJ880" s="72"/>
      <c r="AK880" s="72"/>
      <c r="AL880" s="72"/>
      <c r="AM880" s="72"/>
      <c r="AN880" s="72"/>
      <c r="AO880" s="72"/>
      <c r="AP880" s="72"/>
      <c r="AQ880" s="72"/>
      <c r="AR880" s="72"/>
      <c r="AS880" s="72"/>
      <c r="AT880" s="72"/>
      <c r="AU880" s="72"/>
      <c r="AV880" s="72"/>
      <c r="AW880" s="72"/>
    </row>
    <row r="881" ht="14.25" customHeight="1">
      <c r="A881" s="65"/>
      <c r="B881" s="65"/>
      <c r="C881" s="66"/>
      <c r="D881" s="67"/>
      <c r="E881" s="68"/>
      <c r="F881" s="68"/>
      <c r="G881" s="68"/>
      <c r="H881" s="68"/>
      <c r="I881" s="68"/>
      <c r="J881" s="68"/>
      <c r="K881" s="68"/>
      <c r="L881" s="68"/>
      <c r="M881" s="68"/>
      <c r="O881" s="68"/>
      <c r="P881" s="68"/>
      <c r="Q881" s="68"/>
      <c r="R881" s="68"/>
      <c r="S881" s="68"/>
      <c r="U881" s="68"/>
      <c r="V881" s="72"/>
      <c r="W881" s="72"/>
      <c r="X881" s="72"/>
      <c r="Y881" s="68"/>
      <c r="Z881" s="68"/>
      <c r="AA881" s="72"/>
      <c r="AB881" s="68"/>
      <c r="AC881" s="68"/>
      <c r="AD881" s="72"/>
      <c r="AE881" s="72"/>
      <c r="AF881" s="72"/>
      <c r="AG881" s="72"/>
      <c r="AH881" s="72"/>
      <c r="AI881" s="72"/>
      <c r="AJ881" s="72"/>
      <c r="AK881" s="72"/>
      <c r="AL881" s="72"/>
      <c r="AM881" s="72"/>
      <c r="AN881" s="72"/>
      <c r="AO881" s="72"/>
      <c r="AP881" s="72"/>
      <c r="AQ881" s="72"/>
      <c r="AR881" s="72"/>
      <c r="AS881" s="72"/>
      <c r="AT881" s="72"/>
      <c r="AU881" s="72"/>
      <c r="AV881" s="72"/>
      <c r="AW881" s="72"/>
    </row>
    <row r="882" ht="14.25" customHeight="1">
      <c r="A882" s="65"/>
      <c r="B882" s="65"/>
      <c r="C882" s="66"/>
      <c r="D882" s="67"/>
      <c r="E882" s="68"/>
      <c r="F882" s="68"/>
      <c r="G882" s="68"/>
      <c r="H882" s="68"/>
      <c r="I882" s="68"/>
      <c r="J882" s="68"/>
      <c r="K882" s="68"/>
      <c r="L882" s="68"/>
      <c r="M882" s="68"/>
      <c r="O882" s="68"/>
      <c r="P882" s="68"/>
      <c r="Q882" s="68"/>
      <c r="R882" s="68"/>
      <c r="S882" s="68"/>
      <c r="U882" s="68"/>
      <c r="V882" s="72"/>
      <c r="W882" s="72"/>
      <c r="X882" s="72"/>
      <c r="Y882" s="68"/>
      <c r="Z882" s="68"/>
      <c r="AA882" s="72"/>
      <c r="AB882" s="68"/>
      <c r="AC882" s="68"/>
      <c r="AD882" s="72"/>
      <c r="AE882" s="72"/>
      <c r="AF882" s="72"/>
      <c r="AG882" s="72"/>
      <c r="AH882" s="72"/>
      <c r="AI882" s="72"/>
      <c r="AJ882" s="72"/>
      <c r="AK882" s="72"/>
      <c r="AL882" s="72"/>
      <c r="AM882" s="72"/>
      <c r="AN882" s="72"/>
      <c r="AO882" s="72"/>
      <c r="AP882" s="72"/>
      <c r="AQ882" s="72"/>
      <c r="AR882" s="72"/>
      <c r="AS882" s="72"/>
      <c r="AT882" s="72"/>
      <c r="AU882" s="72"/>
      <c r="AV882" s="72"/>
      <c r="AW882" s="72"/>
    </row>
    <row r="883" ht="14.25" customHeight="1">
      <c r="A883" s="65"/>
      <c r="B883" s="65"/>
      <c r="C883" s="66"/>
      <c r="D883" s="67"/>
      <c r="E883" s="68"/>
      <c r="F883" s="68"/>
      <c r="G883" s="68"/>
      <c r="H883" s="68"/>
      <c r="I883" s="68"/>
      <c r="J883" s="68"/>
      <c r="K883" s="68"/>
      <c r="L883" s="68"/>
      <c r="M883" s="68"/>
      <c r="O883" s="68"/>
      <c r="P883" s="68"/>
      <c r="Q883" s="68"/>
      <c r="R883" s="68"/>
      <c r="S883" s="68"/>
      <c r="U883" s="68"/>
      <c r="V883" s="72"/>
      <c r="W883" s="72"/>
      <c r="X883" s="72"/>
      <c r="Y883" s="68"/>
      <c r="Z883" s="68"/>
      <c r="AA883" s="72"/>
      <c r="AB883" s="68"/>
      <c r="AC883" s="68"/>
      <c r="AD883" s="72"/>
      <c r="AE883" s="72"/>
      <c r="AF883" s="72"/>
      <c r="AG883" s="72"/>
      <c r="AH883" s="72"/>
      <c r="AI883" s="72"/>
      <c r="AJ883" s="72"/>
      <c r="AK883" s="72"/>
      <c r="AL883" s="72"/>
      <c r="AM883" s="72"/>
      <c r="AN883" s="72"/>
      <c r="AO883" s="72"/>
      <c r="AP883" s="72"/>
      <c r="AQ883" s="72"/>
      <c r="AR883" s="72"/>
      <c r="AS883" s="72"/>
      <c r="AT883" s="72"/>
      <c r="AU883" s="72"/>
      <c r="AV883" s="72"/>
      <c r="AW883" s="72"/>
    </row>
    <row r="884" ht="14.25" customHeight="1">
      <c r="A884" s="65"/>
      <c r="B884" s="65"/>
      <c r="C884" s="66"/>
      <c r="D884" s="67"/>
      <c r="E884" s="68"/>
      <c r="F884" s="68"/>
      <c r="G884" s="68"/>
      <c r="H884" s="68"/>
      <c r="I884" s="68"/>
      <c r="J884" s="68"/>
      <c r="K884" s="68"/>
      <c r="L884" s="68"/>
      <c r="M884" s="68"/>
      <c r="O884" s="68"/>
      <c r="P884" s="68"/>
      <c r="Q884" s="68"/>
      <c r="R884" s="68"/>
      <c r="S884" s="68"/>
      <c r="U884" s="68"/>
      <c r="V884" s="72"/>
      <c r="W884" s="72"/>
      <c r="X884" s="72"/>
      <c r="Y884" s="68"/>
      <c r="Z884" s="68"/>
      <c r="AA884" s="72"/>
      <c r="AB884" s="68"/>
      <c r="AC884" s="68"/>
      <c r="AD884" s="72"/>
      <c r="AE884" s="72"/>
      <c r="AF884" s="72"/>
      <c r="AG884" s="72"/>
      <c r="AH884" s="72"/>
      <c r="AI884" s="72"/>
      <c r="AJ884" s="72"/>
      <c r="AK884" s="72"/>
      <c r="AL884" s="72"/>
      <c r="AM884" s="72"/>
      <c r="AN884" s="72"/>
      <c r="AO884" s="72"/>
      <c r="AP884" s="72"/>
      <c r="AQ884" s="72"/>
      <c r="AR884" s="72"/>
      <c r="AS884" s="72"/>
      <c r="AT884" s="72"/>
      <c r="AU884" s="72"/>
      <c r="AV884" s="72"/>
      <c r="AW884" s="72"/>
    </row>
    <row r="885" ht="14.25" customHeight="1">
      <c r="A885" s="65"/>
      <c r="B885" s="65"/>
      <c r="C885" s="66"/>
      <c r="D885" s="67"/>
      <c r="E885" s="68"/>
      <c r="F885" s="68"/>
      <c r="G885" s="68"/>
      <c r="H885" s="68"/>
      <c r="I885" s="68"/>
      <c r="J885" s="68"/>
      <c r="K885" s="68"/>
      <c r="L885" s="68"/>
      <c r="M885" s="68"/>
      <c r="O885" s="68"/>
      <c r="P885" s="68"/>
      <c r="Q885" s="68"/>
      <c r="R885" s="68"/>
      <c r="S885" s="68"/>
      <c r="U885" s="68"/>
      <c r="V885" s="72"/>
      <c r="W885" s="72"/>
      <c r="X885" s="72"/>
      <c r="Y885" s="68"/>
      <c r="Z885" s="68"/>
      <c r="AA885" s="72"/>
      <c r="AB885" s="68"/>
      <c r="AC885" s="68"/>
      <c r="AD885" s="72"/>
      <c r="AE885" s="72"/>
      <c r="AF885" s="72"/>
      <c r="AG885" s="72"/>
      <c r="AH885" s="72"/>
      <c r="AI885" s="72"/>
      <c r="AJ885" s="72"/>
      <c r="AK885" s="72"/>
      <c r="AL885" s="72"/>
      <c r="AM885" s="72"/>
      <c r="AN885" s="72"/>
      <c r="AO885" s="72"/>
      <c r="AP885" s="72"/>
      <c r="AQ885" s="72"/>
      <c r="AR885" s="72"/>
      <c r="AS885" s="72"/>
      <c r="AT885" s="72"/>
      <c r="AU885" s="72"/>
      <c r="AV885" s="72"/>
      <c r="AW885" s="72"/>
    </row>
    <row r="886" ht="14.25" customHeight="1">
      <c r="A886" s="65"/>
      <c r="B886" s="65"/>
      <c r="C886" s="66"/>
      <c r="D886" s="67"/>
      <c r="E886" s="68"/>
      <c r="F886" s="68"/>
      <c r="G886" s="68"/>
      <c r="H886" s="68"/>
      <c r="I886" s="68"/>
      <c r="J886" s="68"/>
      <c r="K886" s="68"/>
      <c r="L886" s="68"/>
      <c r="M886" s="68"/>
      <c r="O886" s="68"/>
      <c r="P886" s="68"/>
      <c r="Q886" s="68"/>
      <c r="R886" s="68"/>
      <c r="S886" s="68"/>
      <c r="U886" s="68"/>
      <c r="V886" s="72"/>
      <c r="W886" s="72"/>
      <c r="X886" s="72"/>
      <c r="Y886" s="68"/>
      <c r="Z886" s="68"/>
      <c r="AA886" s="72"/>
      <c r="AB886" s="68"/>
      <c r="AC886" s="68"/>
      <c r="AD886" s="72"/>
      <c r="AE886" s="72"/>
      <c r="AF886" s="72"/>
      <c r="AG886" s="72"/>
      <c r="AH886" s="72"/>
      <c r="AI886" s="72"/>
      <c r="AJ886" s="72"/>
      <c r="AK886" s="72"/>
      <c r="AL886" s="72"/>
      <c r="AM886" s="72"/>
      <c r="AN886" s="72"/>
      <c r="AO886" s="72"/>
      <c r="AP886" s="72"/>
      <c r="AQ886" s="72"/>
      <c r="AR886" s="72"/>
      <c r="AS886" s="72"/>
      <c r="AT886" s="72"/>
      <c r="AU886" s="72"/>
      <c r="AV886" s="72"/>
      <c r="AW886" s="72"/>
    </row>
    <row r="887" ht="14.25" customHeight="1">
      <c r="A887" s="65"/>
      <c r="B887" s="65"/>
      <c r="C887" s="66"/>
      <c r="D887" s="67"/>
      <c r="E887" s="68"/>
      <c r="F887" s="68"/>
      <c r="G887" s="68"/>
      <c r="H887" s="68"/>
      <c r="I887" s="68"/>
      <c r="J887" s="68"/>
      <c r="K887" s="68"/>
      <c r="L887" s="68"/>
      <c r="M887" s="68"/>
      <c r="O887" s="68"/>
      <c r="P887" s="68"/>
      <c r="Q887" s="68"/>
      <c r="R887" s="68"/>
      <c r="S887" s="68"/>
      <c r="U887" s="68"/>
      <c r="V887" s="72"/>
      <c r="W887" s="72"/>
      <c r="X887" s="72"/>
      <c r="Y887" s="68"/>
      <c r="Z887" s="68"/>
      <c r="AA887" s="72"/>
      <c r="AB887" s="68"/>
      <c r="AC887" s="68"/>
      <c r="AD887" s="72"/>
      <c r="AE887" s="72"/>
      <c r="AF887" s="72"/>
      <c r="AG887" s="72"/>
      <c r="AH887" s="72"/>
      <c r="AI887" s="72"/>
      <c r="AJ887" s="72"/>
      <c r="AK887" s="72"/>
      <c r="AL887" s="72"/>
      <c r="AM887" s="72"/>
      <c r="AN887" s="72"/>
      <c r="AO887" s="72"/>
      <c r="AP887" s="72"/>
      <c r="AQ887" s="72"/>
      <c r="AR887" s="72"/>
      <c r="AS887" s="72"/>
      <c r="AT887" s="72"/>
      <c r="AU887" s="72"/>
      <c r="AV887" s="72"/>
      <c r="AW887" s="72"/>
    </row>
    <row r="888" ht="14.25" customHeight="1">
      <c r="A888" s="65"/>
      <c r="B888" s="65"/>
      <c r="C888" s="66"/>
      <c r="D888" s="67"/>
      <c r="E888" s="68"/>
      <c r="F888" s="68"/>
      <c r="G888" s="68"/>
      <c r="H888" s="68"/>
      <c r="I888" s="68"/>
      <c r="J888" s="68"/>
      <c r="K888" s="68"/>
      <c r="L888" s="68"/>
      <c r="M888" s="68"/>
      <c r="O888" s="68"/>
      <c r="P888" s="68"/>
      <c r="Q888" s="68"/>
      <c r="R888" s="68"/>
      <c r="S888" s="68"/>
      <c r="U888" s="68"/>
      <c r="V888" s="72"/>
      <c r="W888" s="72"/>
      <c r="X888" s="72"/>
      <c r="Y888" s="68"/>
      <c r="Z888" s="68"/>
      <c r="AA888" s="72"/>
      <c r="AB888" s="68"/>
      <c r="AC888" s="68"/>
      <c r="AD888" s="72"/>
      <c r="AE888" s="72"/>
      <c r="AF888" s="72"/>
      <c r="AG888" s="72"/>
      <c r="AH888" s="72"/>
      <c r="AI888" s="72"/>
      <c r="AJ888" s="72"/>
      <c r="AK888" s="72"/>
      <c r="AL888" s="72"/>
      <c r="AM888" s="72"/>
      <c r="AN888" s="72"/>
      <c r="AO888" s="72"/>
      <c r="AP888" s="72"/>
      <c r="AQ888" s="72"/>
      <c r="AR888" s="72"/>
      <c r="AS888" s="72"/>
      <c r="AT888" s="72"/>
      <c r="AU888" s="72"/>
      <c r="AV888" s="72"/>
      <c r="AW888" s="72"/>
    </row>
    <row r="889" ht="14.25" customHeight="1">
      <c r="A889" s="65"/>
      <c r="B889" s="65"/>
      <c r="C889" s="66"/>
      <c r="D889" s="67"/>
      <c r="E889" s="68"/>
      <c r="F889" s="68"/>
      <c r="G889" s="68"/>
      <c r="H889" s="68"/>
      <c r="I889" s="68"/>
      <c r="J889" s="68"/>
      <c r="K889" s="68"/>
      <c r="L889" s="68"/>
      <c r="M889" s="68"/>
      <c r="O889" s="68"/>
      <c r="P889" s="68"/>
      <c r="Q889" s="68"/>
      <c r="R889" s="68"/>
      <c r="S889" s="68"/>
      <c r="U889" s="68"/>
      <c r="V889" s="72"/>
      <c r="W889" s="72"/>
      <c r="X889" s="72"/>
      <c r="Y889" s="68"/>
      <c r="Z889" s="68"/>
      <c r="AA889" s="72"/>
      <c r="AB889" s="68"/>
      <c r="AC889" s="68"/>
      <c r="AD889" s="72"/>
      <c r="AE889" s="72"/>
      <c r="AF889" s="72"/>
      <c r="AG889" s="72"/>
      <c r="AH889" s="72"/>
      <c r="AI889" s="72"/>
      <c r="AJ889" s="72"/>
      <c r="AK889" s="72"/>
      <c r="AL889" s="72"/>
      <c r="AM889" s="72"/>
      <c r="AN889" s="72"/>
      <c r="AO889" s="72"/>
      <c r="AP889" s="72"/>
      <c r="AQ889" s="72"/>
      <c r="AR889" s="72"/>
      <c r="AS889" s="72"/>
      <c r="AT889" s="72"/>
      <c r="AU889" s="72"/>
      <c r="AV889" s="72"/>
      <c r="AW889" s="72"/>
    </row>
    <row r="890" ht="14.25" customHeight="1">
      <c r="A890" s="65"/>
      <c r="B890" s="65"/>
      <c r="C890" s="66"/>
      <c r="D890" s="67"/>
      <c r="E890" s="68"/>
      <c r="F890" s="68"/>
      <c r="G890" s="68"/>
      <c r="H890" s="68"/>
      <c r="I890" s="68"/>
      <c r="J890" s="68"/>
      <c r="K890" s="68"/>
      <c r="L890" s="68"/>
      <c r="M890" s="68"/>
      <c r="O890" s="68"/>
      <c r="P890" s="68"/>
      <c r="Q890" s="68"/>
      <c r="R890" s="68"/>
      <c r="S890" s="68"/>
      <c r="U890" s="68"/>
      <c r="V890" s="72"/>
      <c r="W890" s="72"/>
      <c r="X890" s="72"/>
      <c r="Y890" s="68"/>
      <c r="Z890" s="68"/>
      <c r="AA890" s="72"/>
      <c r="AB890" s="68"/>
      <c r="AC890" s="68"/>
      <c r="AD890" s="72"/>
      <c r="AE890" s="72"/>
      <c r="AF890" s="72"/>
      <c r="AG890" s="72"/>
      <c r="AH890" s="72"/>
      <c r="AI890" s="72"/>
      <c r="AJ890" s="72"/>
      <c r="AK890" s="72"/>
      <c r="AL890" s="72"/>
      <c r="AM890" s="72"/>
      <c r="AN890" s="72"/>
      <c r="AO890" s="72"/>
      <c r="AP890" s="72"/>
      <c r="AQ890" s="72"/>
      <c r="AR890" s="72"/>
      <c r="AS890" s="72"/>
      <c r="AT890" s="72"/>
      <c r="AU890" s="72"/>
      <c r="AV890" s="72"/>
      <c r="AW890" s="72"/>
    </row>
    <row r="891" ht="14.25" customHeight="1">
      <c r="A891" s="65"/>
      <c r="B891" s="65"/>
      <c r="C891" s="66"/>
      <c r="D891" s="67"/>
      <c r="E891" s="68"/>
      <c r="F891" s="68"/>
      <c r="G891" s="68"/>
      <c r="H891" s="68"/>
      <c r="I891" s="68"/>
      <c r="J891" s="68"/>
      <c r="K891" s="68"/>
      <c r="L891" s="68"/>
      <c r="M891" s="68"/>
      <c r="O891" s="68"/>
      <c r="P891" s="68"/>
      <c r="Q891" s="68"/>
      <c r="R891" s="68"/>
      <c r="S891" s="68"/>
      <c r="U891" s="68"/>
      <c r="V891" s="72"/>
      <c r="W891" s="72"/>
      <c r="X891" s="72"/>
      <c r="Y891" s="68"/>
      <c r="Z891" s="68"/>
      <c r="AA891" s="72"/>
      <c r="AB891" s="68"/>
      <c r="AC891" s="68"/>
      <c r="AD891" s="72"/>
      <c r="AE891" s="72"/>
      <c r="AF891" s="72"/>
      <c r="AG891" s="72"/>
      <c r="AH891" s="72"/>
      <c r="AI891" s="72"/>
      <c r="AJ891" s="72"/>
      <c r="AK891" s="72"/>
      <c r="AL891" s="72"/>
      <c r="AM891" s="72"/>
      <c r="AN891" s="72"/>
      <c r="AO891" s="72"/>
      <c r="AP891" s="72"/>
      <c r="AQ891" s="72"/>
      <c r="AR891" s="72"/>
      <c r="AS891" s="72"/>
      <c r="AT891" s="72"/>
      <c r="AU891" s="72"/>
      <c r="AV891" s="72"/>
      <c r="AW891" s="72"/>
    </row>
    <row r="892" ht="14.25" customHeight="1">
      <c r="A892" s="65"/>
      <c r="B892" s="65"/>
      <c r="C892" s="66"/>
      <c r="D892" s="67"/>
      <c r="E892" s="68"/>
      <c r="F892" s="68"/>
      <c r="G892" s="68"/>
      <c r="H892" s="68"/>
      <c r="I892" s="68"/>
      <c r="J892" s="68"/>
      <c r="K892" s="68"/>
      <c r="L892" s="68"/>
      <c r="M892" s="68"/>
      <c r="O892" s="68"/>
      <c r="P892" s="68"/>
      <c r="Q892" s="68"/>
      <c r="R892" s="68"/>
      <c r="S892" s="68"/>
      <c r="U892" s="68"/>
      <c r="V892" s="72"/>
      <c r="W892" s="72"/>
      <c r="X892" s="72"/>
      <c r="Y892" s="68"/>
      <c r="Z892" s="68"/>
      <c r="AA892" s="72"/>
      <c r="AB892" s="68"/>
      <c r="AC892" s="68"/>
      <c r="AD892" s="72"/>
      <c r="AE892" s="72"/>
      <c r="AF892" s="72"/>
      <c r="AG892" s="72"/>
      <c r="AH892" s="72"/>
      <c r="AI892" s="72"/>
      <c r="AJ892" s="72"/>
      <c r="AK892" s="72"/>
      <c r="AL892" s="72"/>
      <c r="AM892" s="72"/>
      <c r="AN892" s="72"/>
      <c r="AO892" s="72"/>
      <c r="AP892" s="72"/>
      <c r="AQ892" s="72"/>
      <c r="AR892" s="72"/>
      <c r="AS892" s="72"/>
      <c r="AT892" s="72"/>
      <c r="AU892" s="72"/>
      <c r="AV892" s="72"/>
      <c r="AW892" s="72"/>
    </row>
    <row r="893" ht="14.25" customHeight="1">
      <c r="A893" s="65"/>
      <c r="B893" s="65"/>
      <c r="C893" s="66"/>
      <c r="D893" s="67"/>
      <c r="E893" s="68"/>
      <c r="F893" s="68"/>
      <c r="G893" s="68"/>
      <c r="H893" s="68"/>
      <c r="I893" s="68"/>
      <c r="J893" s="68"/>
      <c r="K893" s="68"/>
      <c r="L893" s="68"/>
      <c r="M893" s="68"/>
      <c r="O893" s="68"/>
      <c r="P893" s="68"/>
      <c r="Q893" s="68"/>
      <c r="R893" s="68"/>
      <c r="S893" s="68"/>
      <c r="U893" s="68"/>
      <c r="V893" s="72"/>
      <c r="W893" s="72"/>
      <c r="X893" s="72"/>
      <c r="Y893" s="68"/>
      <c r="Z893" s="68"/>
      <c r="AA893" s="72"/>
      <c r="AB893" s="68"/>
      <c r="AC893" s="68"/>
      <c r="AD893" s="72"/>
      <c r="AE893" s="72"/>
      <c r="AF893" s="72"/>
      <c r="AG893" s="72"/>
      <c r="AH893" s="72"/>
      <c r="AI893" s="72"/>
      <c r="AJ893" s="72"/>
      <c r="AK893" s="72"/>
      <c r="AL893" s="72"/>
      <c r="AM893" s="72"/>
      <c r="AN893" s="72"/>
      <c r="AO893" s="72"/>
      <c r="AP893" s="72"/>
      <c r="AQ893" s="72"/>
      <c r="AR893" s="72"/>
      <c r="AS893" s="72"/>
      <c r="AT893" s="72"/>
      <c r="AU893" s="72"/>
      <c r="AV893" s="72"/>
      <c r="AW893" s="72"/>
    </row>
    <row r="894" ht="14.25" customHeight="1">
      <c r="A894" s="65"/>
      <c r="B894" s="65"/>
      <c r="C894" s="66"/>
      <c r="D894" s="67"/>
      <c r="E894" s="68"/>
      <c r="F894" s="68"/>
      <c r="G894" s="68"/>
      <c r="H894" s="68"/>
      <c r="I894" s="68"/>
      <c r="J894" s="68"/>
      <c r="K894" s="68"/>
      <c r="L894" s="68"/>
      <c r="M894" s="68"/>
      <c r="O894" s="68"/>
      <c r="P894" s="68"/>
      <c r="Q894" s="68"/>
      <c r="R894" s="68"/>
      <c r="S894" s="68"/>
      <c r="U894" s="68"/>
      <c r="V894" s="72"/>
      <c r="W894" s="72"/>
      <c r="X894" s="72"/>
      <c r="Y894" s="68"/>
      <c r="Z894" s="68"/>
      <c r="AA894" s="72"/>
      <c r="AB894" s="68"/>
      <c r="AC894" s="68"/>
      <c r="AD894" s="72"/>
      <c r="AE894" s="72"/>
      <c r="AF894" s="72"/>
      <c r="AG894" s="72"/>
      <c r="AH894" s="72"/>
      <c r="AI894" s="72"/>
      <c r="AJ894" s="72"/>
      <c r="AK894" s="72"/>
      <c r="AL894" s="72"/>
      <c r="AM894" s="72"/>
      <c r="AN894" s="72"/>
      <c r="AO894" s="72"/>
      <c r="AP894" s="72"/>
      <c r="AQ894" s="72"/>
      <c r="AR894" s="72"/>
      <c r="AS894" s="72"/>
      <c r="AT894" s="72"/>
      <c r="AU894" s="72"/>
      <c r="AV894" s="72"/>
      <c r="AW894" s="72"/>
    </row>
    <row r="895" ht="14.25" customHeight="1">
      <c r="A895" s="65"/>
      <c r="B895" s="65"/>
      <c r="C895" s="66"/>
      <c r="D895" s="67"/>
      <c r="E895" s="68"/>
      <c r="F895" s="68"/>
      <c r="G895" s="68"/>
      <c r="H895" s="68"/>
      <c r="I895" s="68"/>
      <c r="J895" s="68"/>
      <c r="K895" s="68"/>
      <c r="L895" s="68"/>
      <c r="M895" s="68"/>
      <c r="O895" s="68"/>
      <c r="P895" s="68"/>
      <c r="Q895" s="68"/>
      <c r="R895" s="68"/>
      <c r="S895" s="68"/>
      <c r="U895" s="68"/>
      <c r="V895" s="72"/>
      <c r="W895" s="72"/>
      <c r="X895" s="72"/>
      <c r="Y895" s="68"/>
      <c r="Z895" s="68"/>
      <c r="AA895" s="72"/>
      <c r="AB895" s="68"/>
      <c r="AC895" s="68"/>
      <c r="AD895" s="72"/>
      <c r="AE895" s="72"/>
      <c r="AF895" s="72"/>
      <c r="AG895" s="72"/>
      <c r="AH895" s="72"/>
      <c r="AI895" s="72"/>
      <c r="AJ895" s="72"/>
      <c r="AK895" s="72"/>
      <c r="AL895" s="72"/>
      <c r="AM895" s="72"/>
      <c r="AN895" s="72"/>
      <c r="AO895" s="72"/>
      <c r="AP895" s="72"/>
      <c r="AQ895" s="72"/>
      <c r="AR895" s="72"/>
      <c r="AS895" s="72"/>
      <c r="AT895" s="72"/>
      <c r="AU895" s="72"/>
      <c r="AV895" s="72"/>
      <c r="AW895" s="72"/>
    </row>
    <row r="896" ht="14.25" customHeight="1">
      <c r="A896" s="65"/>
      <c r="B896" s="65"/>
      <c r="C896" s="66"/>
      <c r="D896" s="67"/>
      <c r="E896" s="68"/>
      <c r="F896" s="68"/>
      <c r="G896" s="68"/>
      <c r="H896" s="68"/>
      <c r="I896" s="68"/>
      <c r="J896" s="68"/>
      <c r="K896" s="68"/>
      <c r="L896" s="68"/>
      <c r="M896" s="68"/>
      <c r="O896" s="68"/>
      <c r="P896" s="68"/>
      <c r="Q896" s="68"/>
      <c r="R896" s="68"/>
      <c r="S896" s="68"/>
      <c r="U896" s="68"/>
      <c r="V896" s="72"/>
      <c r="W896" s="72"/>
      <c r="X896" s="72"/>
      <c r="Y896" s="68"/>
      <c r="Z896" s="68"/>
      <c r="AA896" s="72"/>
      <c r="AB896" s="68"/>
      <c r="AC896" s="68"/>
      <c r="AD896" s="72"/>
      <c r="AE896" s="72"/>
      <c r="AF896" s="72"/>
      <c r="AG896" s="72"/>
      <c r="AH896" s="72"/>
      <c r="AI896" s="72"/>
      <c r="AJ896" s="72"/>
      <c r="AK896" s="72"/>
      <c r="AL896" s="72"/>
      <c r="AM896" s="72"/>
      <c r="AN896" s="72"/>
      <c r="AO896" s="72"/>
      <c r="AP896" s="72"/>
      <c r="AQ896" s="72"/>
      <c r="AR896" s="72"/>
      <c r="AS896" s="72"/>
      <c r="AT896" s="72"/>
      <c r="AU896" s="72"/>
      <c r="AV896" s="72"/>
      <c r="AW896" s="72"/>
    </row>
    <row r="897" ht="14.25" customHeight="1">
      <c r="A897" s="65"/>
      <c r="B897" s="65"/>
      <c r="C897" s="66"/>
      <c r="D897" s="67"/>
      <c r="E897" s="68"/>
      <c r="F897" s="68"/>
      <c r="G897" s="68"/>
      <c r="H897" s="68"/>
      <c r="I897" s="68"/>
      <c r="J897" s="68"/>
      <c r="K897" s="68"/>
      <c r="L897" s="68"/>
      <c r="M897" s="68"/>
      <c r="O897" s="68"/>
      <c r="P897" s="68"/>
      <c r="Q897" s="68"/>
      <c r="R897" s="68"/>
      <c r="S897" s="68"/>
      <c r="U897" s="68"/>
      <c r="V897" s="72"/>
      <c r="W897" s="72"/>
      <c r="X897" s="72"/>
      <c r="Y897" s="68"/>
      <c r="Z897" s="68"/>
      <c r="AA897" s="72"/>
      <c r="AB897" s="68"/>
      <c r="AC897" s="68"/>
      <c r="AD897" s="72"/>
      <c r="AE897" s="72"/>
      <c r="AF897" s="72"/>
      <c r="AG897" s="72"/>
      <c r="AH897" s="72"/>
      <c r="AI897" s="72"/>
      <c r="AJ897" s="72"/>
      <c r="AK897" s="72"/>
      <c r="AL897" s="72"/>
      <c r="AM897" s="72"/>
      <c r="AN897" s="72"/>
      <c r="AO897" s="72"/>
      <c r="AP897" s="72"/>
      <c r="AQ897" s="72"/>
      <c r="AR897" s="72"/>
      <c r="AS897" s="72"/>
      <c r="AT897" s="72"/>
      <c r="AU897" s="72"/>
      <c r="AV897" s="72"/>
      <c r="AW897" s="72"/>
    </row>
    <row r="898" ht="14.25" customHeight="1">
      <c r="A898" s="65"/>
      <c r="B898" s="65"/>
      <c r="C898" s="66"/>
      <c r="D898" s="67"/>
      <c r="E898" s="68"/>
      <c r="F898" s="68"/>
      <c r="G898" s="68"/>
      <c r="H898" s="68"/>
      <c r="I898" s="68"/>
      <c r="J898" s="68"/>
      <c r="K898" s="68"/>
      <c r="L898" s="68"/>
      <c r="M898" s="68"/>
      <c r="O898" s="68"/>
      <c r="P898" s="68"/>
      <c r="Q898" s="68"/>
      <c r="R898" s="68"/>
      <c r="S898" s="68"/>
      <c r="U898" s="68"/>
      <c r="V898" s="72"/>
      <c r="W898" s="72"/>
      <c r="X898" s="72"/>
      <c r="Y898" s="68"/>
      <c r="Z898" s="68"/>
      <c r="AA898" s="72"/>
      <c r="AB898" s="68"/>
      <c r="AC898" s="68"/>
      <c r="AD898" s="72"/>
      <c r="AE898" s="72"/>
      <c r="AF898" s="72"/>
      <c r="AG898" s="72"/>
      <c r="AH898" s="72"/>
      <c r="AI898" s="72"/>
      <c r="AJ898" s="72"/>
      <c r="AK898" s="72"/>
      <c r="AL898" s="72"/>
      <c r="AM898" s="72"/>
      <c r="AN898" s="72"/>
      <c r="AO898" s="72"/>
      <c r="AP898" s="72"/>
      <c r="AQ898" s="72"/>
      <c r="AR898" s="72"/>
      <c r="AS898" s="72"/>
      <c r="AT898" s="72"/>
      <c r="AU898" s="72"/>
      <c r="AV898" s="72"/>
      <c r="AW898" s="72"/>
    </row>
    <row r="899" ht="14.25" customHeight="1">
      <c r="A899" s="65"/>
      <c r="B899" s="65"/>
      <c r="C899" s="66"/>
      <c r="D899" s="67"/>
      <c r="E899" s="68"/>
      <c r="F899" s="68"/>
      <c r="G899" s="68"/>
      <c r="H899" s="68"/>
      <c r="I899" s="68"/>
      <c r="J899" s="68"/>
      <c r="K899" s="68"/>
      <c r="L899" s="68"/>
      <c r="M899" s="68"/>
      <c r="O899" s="68"/>
      <c r="P899" s="68"/>
      <c r="Q899" s="68"/>
      <c r="R899" s="68"/>
      <c r="S899" s="68"/>
      <c r="U899" s="68"/>
      <c r="V899" s="72"/>
      <c r="W899" s="72"/>
      <c r="X899" s="72"/>
      <c r="Y899" s="68"/>
      <c r="Z899" s="68"/>
      <c r="AA899" s="72"/>
      <c r="AB899" s="68"/>
      <c r="AC899" s="68"/>
      <c r="AD899" s="72"/>
      <c r="AE899" s="72"/>
      <c r="AF899" s="72"/>
      <c r="AG899" s="72"/>
      <c r="AH899" s="72"/>
      <c r="AI899" s="72"/>
      <c r="AJ899" s="72"/>
      <c r="AK899" s="72"/>
      <c r="AL899" s="72"/>
      <c r="AM899" s="72"/>
      <c r="AN899" s="72"/>
      <c r="AO899" s="72"/>
      <c r="AP899" s="72"/>
      <c r="AQ899" s="72"/>
      <c r="AR899" s="72"/>
      <c r="AS899" s="72"/>
      <c r="AT899" s="72"/>
      <c r="AU899" s="72"/>
      <c r="AV899" s="72"/>
      <c r="AW899" s="72"/>
    </row>
    <row r="900" ht="14.25" customHeight="1">
      <c r="A900" s="65"/>
      <c r="B900" s="65"/>
      <c r="C900" s="66"/>
      <c r="D900" s="67"/>
      <c r="E900" s="68"/>
      <c r="F900" s="68"/>
      <c r="G900" s="68"/>
      <c r="H900" s="68"/>
      <c r="I900" s="68"/>
      <c r="J900" s="68"/>
      <c r="K900" s="68"/>
      <c r="L900" s="68"/>
      <c r="M900" s="68"/>
      <c r="O900" s="68"/>
      <c r="P900" s="68"/>
      <c r="Q900" s="68"/>
      <c r="R900" s="68"/>
      <c r="S900" s="68"/>
      <c r="U900" s="68"/>
      <c r="V900" s="72"/>
      <c r="W900" s="72"/>
      <c r="X900" s="72"/>
      <c r="Y900" s="68"/>
      <c r="Z900" s="68"/>
      <c r="AA900" s="72"/>
      <c r="AB900" s="68"/>
      <c r="AC900" s="68"/>
      <c r="AD900" s="72"/>
      <c r="AE900" s="72"/>
      <c r="AF900" s="72"/>
      <c r="AG900" s="72"/>
      <c r="AH900" s="72"/>
      <c r="AI900" s="72"/>
      <c r="AJ900" s="72"/>
      <c r="AK900" s="72"/>
      <c r="AL900" s="72"/>
      <c r="AM900" s="72"/>
      <c r="AN900" s="72"/>
      <c r="AO900" s="72"/>
      <c r="AP900" s="72"/>
      <c r="AQ900" s="72"/>
      <c r="AR900" s="72"/>
      <c r="AS900" s="72"/>
      <c r="AT900" s="72"/>
      <c r="AU900" s="72"/>
      <c r="AV900" s="72"/>
      <c r="AW900" s="72"/>
    </row>
    <row r="901" ht="14.25" customHeight="1">
      <c r="A901" s="65"/>
      <c r="B901" s="65"/>
      <c r="C901" s="66"/>
      <c r="D901" s="67"/>
      <c r="E901" s="68"/>
      <c r="F901" s="68"/>
      <c r="G901" s="68"/>
      <c r="H901" s="68"/>
      <c r="I901" s="68"/>
      <c r="J901" s="68"/>
      <c r="K901" s="68"/>
      <c r="L901" s="68"/>
      <c r="M901" s="68"/>
      <c r="O901" s="68"/>
      <c r="P901" s="68"/>
      <c r="Q901" s="68"/>
      <c r="R901" s="68"/>
      <c r="S901" s="68"/>
      <c r="U901" s="68"/>
      <c r="V901" s="72"/>
      <c r="W901" s="72"/>
      <c r="X901" s="72"/>
      <c r="Y901" s="68"/>
      <c r="Z901" s="68"/>
      <c r="AA901" s="72"/>
      <c r="AB901" s="68"/>
      <c r="AC901" s="68"/>
      <c r="AD901" s="72"/>
      <c r="AE901" s="72"/>
      <c r="AF901" s="72"/>
      <c r="AG901" s="72"/>
      <c r="AH901" s="72"/>
      <c r="AI901" s="72"/>
      <c r="AJ901" s="72"/>
      <c r="AK901" s="72"/>
      <c r="AL901" s="72"/>
      <c r="AM901" s="72"/>
      <c r="AN901" s="72"/>
      <c r="AO901" s="72"/>
      <c r="AP901" s="72"/>
      <c r="AQ901" s="72"/>
      <c r="AR901" s="72"/>
      <c r="AS901" s="72"/>
      <c r="AT901" s="72"/>
      <c r="AU901" s="72"/>
      <c r="AV901" s="72"/>
      <c r="AW901" s="72"/>
    </row>
    <row r="902" ht="14.25" customHeight="1">
      <c r="A902" s="65"/>
      <c r="B902" s="65"/>
      <c r="C902" s="66"/>
      <c r="D902" s="67"/>
      <c r="E902" s="68"/>
      <c r="F902" s="68"/>
      <c r="G902" s="68"/>
      <c r="H902" s="68"/>
      <c r="I902" s="68"/>
      <c r="J902" s="68"/>
      <c r="K902" s="68"/>
      <c r="L902" s="68"/>
      <c r="M902" s="68"/>
      <c r="O902" s="68"/>
      <c r="P902" s="68"/>
      <c r="Q902" s="68"/>
      <c r="R902" s="68"/>
      <c r="S902" s="68"/>
      <c r="U902" s="68"/>
      <c r="V902" s="72"/>
      <c r="W902" s="72"/>
      <c r="X902" s="72"/>
      <c r="Y902" s="68"/>
      <c r="Z902" s="68"/>
      <c r="AA902" s="72"/>
      <c r="AB902" s="68"/>
      <c r="AC902" s="68"/>
      <c r="AD902" s="72"/>
      <c r="AE902" s="72"/>
      <c r="AF902" s="72"/>
      <c r="AG902" s="72"/>
      <c r="AH902" s="72"/>
      <c r="AI902" s="72"/>
      <c r="AJ902" s="72"/>
      <c r="AK902" s="72"/>
      <c r="AL902" s="72"/>
      <c r="AM902" s="72"/>
      <c r="AN902" s="72"/>
      <c r="AO902" s="72"/>
      <c r="AP902" s="72"/>
      <c r="AQ902" s="72"/>
      <c r="AR902" s="72"/>
      <c r="AS902" s="72"/>
      <c r="AT902" s="72"/>
      <c r="AU902" s="72"/>
      <c r="AV902" s="72"/>
      <c r="AW902" s="72"/>
    </row>
    <row r="903" ht="14.25" customHeight="1">
      <c r="A903" s="65"/>
      <c r="B903" s="65"/>
      <c r="C903" s="66"/>
      <c r="D903" s="67"/>
      <c r="E903" s="68"/>
      <c r="F903" s="68"/>
      <c r="G903" s="68"/>
      <c r="H903" s="68"/>
      <c r="I903" s="68"/>
      <c r="J903" s="68"/>
      <c r="K903" s="68"/>
      <c r="L903" s="68"/>
      <c r="M903" s="68"/>
      <c r="O903" s="68"/>
      <c r="P903" s="68"/>
      <c r="Q903" s="68"/>
      <c r="R903" s="68"/>
      <c r="S903" s="68"/>
      <c r="U903" s="68"/>
      <c r="V903" s="72"/>
      <c r="W903" s="72"/>
      <c r="X903" s="72"/>
      <c r="Y903" s="68"/>
      <c r="Z903" s="68"/>
      <c r="AA903" s="72"/>
      <c r="AB903" s="68"/>
      <c r="AC903" s="68"/>
      <c r="AD903" s="72"/>
      <c r="AE903" s="72"/>
      <c r="AF903" s="72"/>
      <c r="AG903" s="72"/>
      <c r="AH903" s="72"/>
      <c r="AI903" s="72"/>
      <c r="AJ903" s="72"/>
      <c r="AK903" s="72"/>
      <c r="AL903" s="72"/>
      <c r="AM903" s="72"/>
      <c r="AN903" s="72"/>
      <c r="AO903" s="72"/>
      <c r="AP903" s="72"/>
      <c r="AQ903" s="72"/>
      <c r="AR903" s="72"/>
      <c r="AS903" s="72"/>
      <c r="AT903" s="72"/>
      <c r="AU903" s="72"/>
      <c r="AV903" s="72"/>
      <c r="AW903" s="72"/>
    </row>
    <row r="904" ht="14.25" customHeight="1">
      <c r="A904" s="65"/>
      <c r="B904" s="65"/>
      <c r="C904" s="66"/>
      <c r="D904" s="67"/>
      <c r="E904" s="68"/>
      <c r="F904" s="68"/>
      <c r="G904" s="68"/>
      <c r="H904" s="68"/>
      <c r="I904" s="68"/>
      <c r="J904" s="68"/>
      <c r="K904" s="68"/>
      <c r="L904" s="68"/>
      <c r="M904" s="68"/>
      <c r="O904" s="68"/>
      <c r="P904" s="68"/>
      <c r="Q904" s="68"/>
      <c r="R904" s="68"/>
      <c r="S904" s="68"/>
      <c r="U904" s="68"/>
      <c r="V904" s="72"/>
      <c r="W904" s="72"/>
      <c r="X904" s="72"/>
      <c r="Y904" s="68"/>
      <c r="Z904" s="68"/>
      <c r="AA904" s="72"/>
      <c r="AB904" s="68"/>
      <c r="AC904" s="68"/>
      <c r="AD904" s="72"/>
      <c r="AE904" s="72"/>
      <c r="AF904" s="72"/>
      <c r="AG904" s="72"/>
      <c r="AH904" s="72"/>
      <c r="AI904" s="72"/>
      <c r="AJ904" s="72"/>
      <c r="AK904" s="72"/>
      <c r="AL904" s="72"/>
      <c r="AM904" s="72"/>
      <c r="AN904" s="72"/>
      <c r="AO904" s="72"/>
      <c r="AP904" s="72"/>
      <c r="AQ904" s="72"/>
      <c r="AR904" s="72"/>
      <c r="AS904" s="72"/>
      <c r="AT904" s="72"/>
      <c r="AU904" s="72"/>
      <c r="AV904" s="72"/>
      <c r="AW904" s="72"/>
    </row>
    <row r="905" ht="14.25" customHeight="1">
      <c r="A905" s="65"/>
      <c r="B905" s="65"/>
      <c r="C905" s="66"/>
      <c r="D905" s="67"/>
      <c r="E905" s="68"/>
      <c r="F905" s="68"/>
      <c r="G905" s="68"/>
      <c r="H905" s="68"/>
      <c r="I905" s="68"/>
      <c r="J905" s="68"/>
      <c r="K905" s="68"/>
      <c r="L905" s="68"/>
      <c r="M905" s="68"/>
      <c r="O905" s="68"/>
      <c r="P905" s="68"/>
      <c r="Q905" s="68"/>
      <c r="R905" s="68"/>
      <c r="S905" s="68"/>
      <c r="U905" s="68"/>
      <c r="V905" s="72"/>
      <c r="W905" s="72"/>
      <c r="X905" s="72"/>
      <c r="Y905" s="68"/>
      <c r="Z905" s="68"/>
      <c r="AA905" s="72"/>
      <c r="AB905" s="68"/>
      <c r="AC905" s="68"/>
      <c r="AD905" s="72"/>
      <c r="AE905" s="72"/>
      <c r="AF905" s="72"/>
      <c r="AG905" s="72"/>
      <c r="AH905" s="72"/>
      <c r="AI905" s="72"/>
      <c r="AJ905" s="72"/>
      <c r="AK905" s="72"/>
      <c r="AL905" s="72"/>
      <c r="AM905" s="72"/>
      <c r="AN905" s="72"/>
      <c r="AO905" s="72"/>
      <c r="AP905" s="72"/>
      <c r="AQ905" s="72"/>
      <c r="AR905" s="72"/>
      <c r="AS905" s="72"/>
      <c r="AT905" s="72"/>
      <c r="AU905" s="72"/>
      <c r="AV905" s="72"/>
      <c r="AW905" s="72"/>
    </row>
    <row r="906" ht="14.25" customHeight="1">
      <c r="A906" s="65"/>
      <c r="B906" s="65"/>
      <c r="C906" s="66"/>
      <c r="D906" s="67"/>
      <c r="E906" s="68"/>
      <c r="F906" s="68"/>
      <c r="G906" s="68"/>
      <c r="H906" s="68"/>
      <c r="I906" s="68"/>
      <c r="J906" s="68"/>
      <c r="K906" s="68"/>
      <c r="L906" s="68"/>
      <c r="M906" s="68"/>
      <c r="O906" s="68"/>
      <c r="P906" s="68"/>
      <c r="Q906" s="68"/>
      <c r="R906" s="68"/>
      <c r="S906" s="68"/>
      <c r="U906" s="68"/>
      <c r="V906" s="72"/>
      <c r="W906" s="72"/>
      <c r="X906" s="72"/>
      <c r="Y906" s="68"/>
      <c r="Z906" s="68"/>
      <c r="AA906" s="72"/>
      <c r="AB906" s="68"/>
      <c r="AC906" s="68"/>
      <c r="AD906" s="72"/>
      <c r="AE906" s="72"/>
      <c r="AF906" s="72"/>
      <c r="AG906" s="72"/>
      <c r="AH906" s="72"/>
      <c r="AI906" s="72"/>
      <c r="AJ906" s="72"/>
      <c r="AK906" s="72"/>
      <c r="AL906" s="72"/>
      <c r="AM906" s="72"/>
      <c r="AN906" s="72"/>
      <c r="AO906" s="72"/>
      <c r="AP906" s="72"/>
      <c r="AQ906" s="72"/>
      <c r="AR906" s="72"/>
      <c r="AS906" s="72"/>
      <c r="AT906" s="72"/>
      <c r="AU906" s="72"/>
      <c r="AV906" s="72"/>
      <c r="AW906" s="72"/>
    </row>
    <row r="907" ht="14.25" customHeight="1">
      <c r="A907" s="65"/>
      <c r="B907" s="65"/>
      <c r="C907" s="66"/>
      <c r="D907" s="67"/>
      <c r="E907" s="68"/>
      <c r="F907" s="68"/>
      <c r="G907" s="68"/>
      <c r="H907" s="68"/>
      <c r="I907" s="68"/>
      <c r="J907" s="68"/>
      <c r="K907" s="68"/>
      <c r="L907" s="68"/>
      <c r="M907" s="68"/>
      <c r="O907" s="68"/>
      <c r="P907" s="68"/>
      <c r="Q907" s="68"/>
      <c r="R907" s="68"/>
      <c r="S907" s="68"/>
      <c r="U907" s="68"/>
      <c r="V907" s="72"/>
      <c r="W907" s="72"/>
      <c r="X907" s="72"/>
      <c r="Y907" s="68"/>
      <c r="Z907" s="68"/>
      <c r="AA907" s="72"/>
      <c r="AB907" s="68"/>
      <c r="AC907" s="68"/>
      <c r="AD907" s="72"/>
      <c r="AE907" s="72"/>
      <c r="AF907" s="72"/>
      <c r="AG907" s="72"/>
      <c r="AH907" s="72"/>
      <c r="AI907" s="72"/>
      <c r="AJ907" s="72"/>
      <c r="AK907" s="72"/>
      <c r="AL907" s="72"/>
      <c r="AM907" s="72"/>
      <c r="AN907" s="72"/>
      <c r="AO907" s="72"/>
      <c r="AP907" s="72"/>
      <c r="AQ907" s="72"/>
      <c r="AR907" s="72"/>
      <c r="AS907" s="72"/>
      <c r="AT907" s="72"/>
      <c r="AU907" s="72"/>
      <c r="AV907" s="72"/>
      <c r="AW907" s="72"/>
    </row>
    <row r="908" ht="14.25" customHeight="1">
      <c r="A908" s="65"/>
      <c r="B908" s="65"/>
      <c r="C908" s="66"/>
      <c r="D908" s="67"/>
      <c r="E908" s="68"/>
      <c r="F908" s="68"/>
      <c r="G908" s="68"/>
      <c r="H908" s="68"/>
      <c r="I908" s="68"/>
      <c r="J908" s="68"/>
      <c r="K908" s="68"/>
      <c r="L908" s="68"/>
      <c r="M908" s="68"/>
      <c r="O908" s="68"/>
      <c r="P908" s="68"/>
      <c r="Q908" s="68"/>
      <c r="R908" s="68"/>
      <c r="S908" s="68"/>
      <c r="U908" s="68"/>
      <c r="V908" s="72"/>
      <c r="W908" s="72"/>
      <c r="X908" s="72"/>
      <c r="Y908" s="68"/>
      <c r="Z908" s="68"/>
      <c r="AA908" s="72"/>
      <c r="AB908" s="68"/>
      <c r="AC908" s="68"/>
      <c r="AD908" s="72"/>
      <c r="AE908" s="72"/>
      <c r="AF908" s="72"/>
      <c r="AG908" s="72"/>
      <c r="AH908" s="72"/>
      <c r="AI908" s="72"/>
      <c r="AJ908" s="72"/>
      <c r="AK908" s="72"/>
      <c r="AL908" s="72"/>
      <c r="AM908" s="72"/>
      <c r="AN908" s="72"/>
      <c r="AO908" s="72"/>
      <c r="AP908" s="72"/>
      <c r="AQ908" s="72"/>
      <c r="AR908" s="72"/>
      <c r="AS908" s="72"/>
      <c r="AT908" s="72"/>
      <c r="AU908" s="72"/>
      <c r="AV908" s="72"/>
      <c r="AW908" s="72"/>
    </row>
    <row r="909" ht="14.25" customHeight="1">
      <c r="A909" s="65"/>
      <c r="B909" s="65"/>
      <c r="C909" s="66"/>
      <c r="D909" s="67"/>
      <c r="E909" s="68"/>
      <c r="F909" s="68"/>
      <c r="G909" s="68"/>
      <c r="H909" s="68"/>
      <c r="I909" s="68"/>
      <c r="J909" s="68"/>
      <c r="K909" s="68"/>
      <c r="L909" s="68"/>
      <c r="M909" s="68"/>
      <c r="O909" s="68"/>
      <c r="P909" s="68"/>
      <c r="Q909" s="68"/>
      <c r="R909" s="68"/>
      <c r="S909" s="68"/>
      <c r="U909" s="68"/>
      <c r="V909" s="72"/>
      <c r="W909" s="72"/>
      <c r="X909" s="72"/>
      <c r="Y909" s="68"/>
      <c r="Z909" s="68"/>
      <c r="AA909" s="72"/>
      <c r="AB909" s="68"/>
      <c r="AC909" s="68"/>
      <c r="AD909" s="72"/>
      <c r="AE909" s="72"/>
      <c r="AF909" s="72"/>
      <c r="AG909" s="72"/>
      <c r="AH909" s="72"/>
      <c r="AI909" s="72"/>
      <c r="AJ909" s="72"/>
      <c r="AK909" s="72"/>
      <c r="AL909" s="72"/>
      <c r="AM909" s="72"/>
      <c r="AN909" s="72"/>
      <c r="AO909" s="72"/>
      <c r="AP909" s="72"/>
      <c r="AQ909" s="72"/>
      <c r="AR909" s="72"/>
      <c r="AS909" s="72"/>
      <c r="AT909" s="72"/>
      <c r="AU909" s="72"/>
      <c r="AV909" s="72"/>
      <c r="AW909" s="72"/>
    </row>
    <row r="910" ht="14.25" customHeight="1">
      <c r="A910" s="65"/>
      <c r="B910" s="65"/>
      <c r="C910" s="66"/>
      <c r="D910" s="67"/>
      <c r="E910" s="68"/>
      <c r="F910" s="68"/>
      <c r="G910" s="68"/>
      <c r="H910" s="68"/>
      <c r="I910" s="68"/>
      <c r="J910" s="68"/>
      <c r="K910" s="68"/>
      <c r="L910" s="68"/>
      <c r="M910" s="68"/>
      <c r="O910" s="68"/>
      <c r="P910" s="68"/>
      <c r="Q910" s="68"/>
      <c r="R910" s="68"/>
      <c r="S910" s="68"/>
      <c r="U910" s="68"/>
      <c r="V910" s="72"/>
      <c r="W910" s="72"/>
      <c r="X910" s="72"/>
      <c r="Y910" s="68"/>
      <c r="Z910" s="68"/>
      <c r="AA910" s="72"/>
      <c r="AB910" s="68"/>
      <c r="AC910" s="68"/>
      <c r="AD910" s="72"/>
      <c r="AE910" s="72"/>
      <c r="AF910" s="72"/>
      <c r="AG910" s="72"/>
      <c r="AH910" s="72"/>
      <c r="AI910" s="72"/>
      <c r="AJ910" s="72"/>
      <c r="AK910" s="72"/>
      <c r="AL910" s="72"/>
      <c r="AM910" s="72"/>
      <c r="AN910" s="72"/>
      <c r="AO910" s="72"/>
      <c r="AP910" s="72"/>
      <c r="AQ910" s="72"/>
      <c r="AR910" s="72"/>
      <c r="AS910" s="72"/>
      <c r="AT910" s="72"/>
      <c r="AU910" s="72"/>
      <c r="AV910" s="72"/>
      <c r="AW910" s="72"/>
    </row>
    <row r="911" ht="14.25" customHeight="1">
      <c r="A911" s="65"/>
      <c r="B911" s="65"/>
      <c r="C911" s="66"/>
      <c r="D911" s="67"/>
      <c r="E911" s="68"/>
      <c r="F911" s="68"/>
      <c r="G911" s="68"/>
      <c r="H911" s="68"/>
      <c r="I911" s="68"/>
      <c r="J911" s="68"/>
      <c r="K911" s="68"/>
      <c r="L911" s="68"/>
      <c r="M911" s="68"/>
      <c r="O911" s="68"/>
      <c r="P911" s="68"/>
      <c r="Q911" s="68"/>
      <c r="R911" s="68"/>
      <c r="S911" s="68"/>
      <c r="U911" s="68"/>
      <c r="V911" s="72"/>
      <c r="W911" s="72"/>
      <c r="X911" s="72"/>
      <c r="Y911" s="68"/>
      <c r="Z911" s="68"/>
      <c r="AA911" s="72"/>
      <c r="AB911" s="68"/>
      <c r="AC911" s="68"/>
      <c r="AD911" s="72"/>
      <c r="AE911" s="72"/>
      <c r="AF911" s="72"/>
      <c r="AG911" s="72"/>
      <c r="AH911" s="72"/>
      <c r="AI911" s="72"/>
      <c r="AJ911" s="72"/>
      <c r="AK911" s="72"/>
      <c r="AL911" s="72"/>
      <c r="AM911" s="72"/>
      <c r="AN911" s="72"/>
      <c r="AO911" s="72"/>
      <c r="AP911" s="72"/>
      <c r="AQ911" s="72"/>
      <c r="AR911" s="72"/>
      <c r="AS911" s="72"/>
      <c r="AT911" s="72"/>
      <c r="AU911" s="72"/>
      <c r="AV911" s="72"/>
      <c r="AW911" s="72"/>
    </row>
    <row r="912" ht="14.25" customHeight="1">
      <c r="A912" s="65"/>
      <c r="B912" s="65"/>
      <c r="C912" s="66"/>
      <c r="D912" s="67"/>
      <c r="E912" s="68"/>
      <c r="F912" s="68"/>
      <c r="G912" s="68"/>
      <c r="H912" s="68"/>
      <c r="I912" s="68"/>
      <c r="J912" s="68"/>
      <c r="K912" s="68"/>
      <c r="L912" s="68"/>
      <c r="M912" s="68"/>
      <c r="O912" s="68"/>
      <c r="P912" s="68"/>
      <c r="Q912" s="68"/>
      <c r="R912" s="68"/>
      <c r="S912" s="68"/>
      <c r="U912" s="68"/>
      <c r="V912" s="72"/>
      <c r="W912" s="72"/>
      <c r="X912" s="72"/>
      <c r="Y912" s="68"/>
      <c r="Z912" s="68"/>
      <c r="AA912" s="72"/>
      <c r="AB912" s="68"/>
      <c r="AC912" s="68"/>
      <c r="AD912" s="72"/>
      <c r="AE912" s="72"/>
      <c r="AF912" s="72"/>
      <c r="AG912" s="72"/>
      <c r="AH912" s="72"/>
      <c r="AI912" s="72"/>
      <c r="AJ912" s="72"/>
      <c r="AK912" s="72"/>
      <c r="AL912" s="72"/>
      <c r="AM912" s="72"/>
      <c r="AN912" s="72"/>
      <c r="AO912" s="72"/>
      <c r="AP912" s="72"/>
      <c r="AQ912" s="72"/>
      <c r="AR912" s="72"/>
      <c r="AS912" s="72"/>
      <c r="AT912" s="72"/>
      <c r="AU912" s="72"/>
      <c r="AV912" s="72"/>
      <c r="AW912" s="72"/>
    </row>
    <row r="913" ht="14.25" customHeight="1">
      <c r="A913" s="65"/>
      <c r="B913" s="65"/>
      <c r="C913" s="66"/>
      <c r="D913" s="67"/>
      <c r="E913" s="68"/>
      <c r="F913" s="68"/>
      <c r="G913" s="68"/>
      <c r="H913" s="68"/>
      <c r="I913" s="68"/>
      <c r="J913" s="68"/>
      <c r="K913" s="68"/>
      <c r="L913" s="68"/>
      <c r="M913" s="68"/>
      <c r="O913" s="68"/>
      <c r="P913" s="68"/>
      <c r="Q913" s="68"/>
      <c r="R913" s="68"/>
      <c r="S913" s="68"/>
      <c r="U913" s="68"/>
      <c r="V913" s="72"/>
      <c r="W913" s="72"/>
      <c r="X913" s="72"/>
      <c r="Y913" s="68"/>
      <c r="Z913" s="68"/>
      <c r="AA913" s="72"/>
      <c r="AB913" s="68"/>
      <c r="AC913" s="68"/>
      <c r="AD913" s="72"/>
      <c r="AE913" s="72"/>
      <c r="AF913" s="72"/>
      <c r="AG913" s="72"/>
      <c r="AH913" s="72"/>
      <c r="AI913" s="72"/>
      <c r="AJ913" s="72"/>
      <c r="AK913" s="72"/>
      <c r="AL913" s="72"/>
      <c r="AM913" s="72"/>
      <c r="AN913" s="72"/>
      <c r="AO913" s="72"/>
      <c r="AP913" s="72"/>
      <c r="AQ913" s="72"/>
      <c r="AR913" s="72"/>
      <c r="AS913" s="72"/>
      <c r="AT913" s="72"/>
      <c r="AU913" s="72"/>
      <c r="AV913" s="72"/>
      <c r="AW913" s="72"/>
    </row>
    <row r="914" ht="14.25" customHeight="1">
      <c r="A914" s="65"/>
      <c r="B914" s="65"/>
      <c r="C914" s="66"/>
      <c r="D914" s="67"/>
      <c r="E914" s="68"/>
      <c r="F914" s="68"/>
      <c r="G914" s="68"/>
      <c r="H914" s="68"/>
      <c r="I914" s="68"/>
      <c r="J914" s="68"/>
      <c r="K914" s="68"/>
      <c r="L914" s="68"/>
      <c r="M914" s="68"/>
      <c r="O914" s="68"/>
      <c r="P914" s="68"/>
      <c r="Q914" s="68"/>
      <c r="R914" s="68"/>
      <c r="S914" s="68"/>
      <c r="U914" s="68"/>
      <c r="V914" s="72"/>
      <c r="W914" s="72"/>
      <c r="X914" s="72"/>
      <c r="Y914" s="68"/>
      <c r="Z914" s="68"/>
      <c r="AA914" s="72"/>
      <c r="AB914" s="68"/>
      <c r="AC914" s="68"/>
      <c r="AD914" s="72"/>
      <c r="AE914" s="72"/>
      <c r="AF914" s="72"/>
      <c r="AG914" s="72"/>
      <c r="AH914" s="72"/>
      <c r="AI914" s="72"/>
      <c r="AJ914" s="72"/>
      <c r="AK914" s="72"/>
      <c r="AL914" s="72"/>
      <c r="AM914" s="72"/>
      <c r="AN914" s="72"/>
      <c r="AO914" s="72"/>
      <c r="AP914" s="72"/>
      <c r="AQ914" s="72"/>
      <c r="AR914" s="72"/>
      <c r="AS914" s="72"/>
      <c r="AT914" s="72"/>
      <c r="AU914" s="72"/>
      <c r="AV914" s="72"/>
      <c r="AW914" s="72"/>
    </row>
    <row r="915" ht="14.25" customHeight="1">
      <c r="A915" s="65"/>
      <c r="B915" s="65"/>
      <c r="C915" s="66"/>
      <c r="D915" s="67"/>
      <c r="E915" s="68"/>
      <c r="F915" s="68"/>
      <c r="G915" s="68"/>
      <c r="H915" s="68"/>
      <c r="I915" s="68"/>
      <c r="J915" s="68"/>
      <c r="K915" s="68"/>
      <c r="L915" s="68"/>
      <c r="M915" s="68"/>
      <c r="O915" s="68"/>
      <c r="P915" s="68"/>
      <c r="Q915" s="68"/>
      <c r="R915" s="68"/>
      <c r="S915" s="68"/>
      <c r="U915" s="68"/>
      <c r="V915" s="72"/>
      <c r="W915" s="72"/>
      <c r="X915" s="72"/>
      <c r="Y915" s="68"/>
      <c r="Z915" s="68"/>
      <c r="AA915" s="72"/>
      <c r="AB915" s="68"/>
      <c r="AC915" s="68"/>
      <c r="AD915" s="72"/>
      <c r="AE915" s="72"/>
      <c r="AF915" s="72"/>
      <c r="AG915" s="72"/>
      <c r="AH915" s="72"/>
      <c r="AI915" s="72"/>
      <c r="AJ915" s="72"/>
      <c r="AK915" s="72"/>
      <c r="AL915" s="72"/>
      <c r="AM915" s="72"/>
      <c r="AN915" s="72"/>
      <c r="AO915" s="72"/>
      <c r="AP915" s="72"/>
      <c r="AQ915" s="72"/>
      <c r="AR915" s="72"/>
      <c r="AS915" s="72"/>
      <c r="AT915" s="72"/>
      <c r="AU915" s="72"/>
      <c r="AV915" s="72"/>
      <c r="AW915" s="72"/>
    </row>
    <row r="916" ht="14.25" customHeight="1">
      <c r="A916" s="65"/>
      <c r="B916" s="65"/>
      <c r="C916" s="66"/>
      <c r="D916" s="67"/>
      <c r="E916" s="68"/>
      <c r="F916" s="68"/>
      <c r="G916" s="68"/>
      <c r="H916" s="68"/>
      <c r="I916" s="68"/>
      <c r="J916" s="68"/>
      <c r="K916" s="68"/>
      <c r="L916" s="68"/>
      <c r="M916" s="68"/>
      <c r="O916" s="68"/>
      <c r="P916" s="68"/>
      <c r="Q916" s="68"/>
      <c r="R916" s="68"/>
      <c r="S916" s="68"/>
      <c r="U916" s="68"/>
      <c r="V916" s="72"/>
      <c r="W916" s="72"/>
      <c r="X916" s="72"/>
      <c r="Y916" s="68"/>
      <c r="Z916" s="68"/>
      <c r="AA916" s="72"/>
      <c r="AB916" s="68"/>
      <c r="AC916" s="68"/>
      <c r="AD916" s="72"/>
      <c r="AE916" s="72"/>
      <c r="AF916" s="72"/>
      <c r="AG916" s="72"/>
      <c r="AH916" s="72"/>
      <c r="AI916" s="72"/>
      <c r="AJ916" s="72"/>
      <c r="AK916" s="72"/>
      <c r="AL916" s="72"/>
      <c r="AM916" s="72"/>
      <c r="AN916" s="72"/>
      <c r="AO916" s="72"/>
      <c r="AP916" s="72"/>
      <c r="AQ916" s="72"/>
      <c r="AR916" s="72"/>
      <c r="AS916" s="72"/>
      <c r="AT916" s="72"/>
      <c r="AU916" s="72"/>
      <c r="AV916" s="72"/>
      <c r="AW916" s="72"/>
    </row>
    <row r="917" ht="14.25" customHeight="1">
      <c r="A917" s="65"/>
      <c r="B917" s="65"/>
      <c r="C917" s="66"/>
      <c r="D917" s="67"/>
      <c r="E917" s="68"/>
      <c r="F917" s="68"/>
      <c r="G917" s="68"/>
      <c r="H917" s="68"/>
      <c r="I917" s="68"/>
      <c r="J917" s="68"/>
      <c r="K917" s="68"/>
      <c r="L917" s="68"/>
      <c r="M917" s="68"/>
      <c r="O917" s="68"/>
      <c r="P917" s="68"/>
      <c r="Q917" s="68"/>
      <c r="R917" s="68"/>
      <c r="S917" s="68"/>
      <c r="U917" s="68"/>
      <c r="V917" s="72"/>
      <c r="W917" s="72"/>
      <c r="X917" s="72"/>
      <c r="Y917" s="68"/>
      <c r="Z917" s="68"/>
      <c r="AA917" s="72"/>
      <c r="AB917" s="68"/>
      <c r="AC917" s="68"/>
      <c r="AD917" s="72"/>
      <c r="AE917" s="72"/>
      <c r="AF917" s="72"/>
      <c r="AG917" s="72"/>
      <c r="AH917" s="72"/>
      <c r="AI917" s="72"/>
      <c r="AJ917" s="72"/>
      <c r="AK917" s="72"/>
      <c r="AL917" s="72"/>
      <c r="AM917" s="72"/>
      <c r="AN917" s="72"/>
      <c r="AO917" s="72"/>
      <c r="AP917" s="72"/>
      <c r="AQ917" s="72"/>
      <c r="AR917" s="72"/>
      <c r="AS917" s="72"/>
      <c r="AT917" s="72"/>
      <c r="AU917" s="72"/>
      <c r="AV917" s="72"/>
      <c r="AW917" s="72"/>
    </row>
    <row r="918" ht="14.25" customHeight="1">
      <c r="A918" s="65"/>
      <c r="B918" s="65"/>
      <c r="C918" s="66"/>
      <c r="D918" s="67"/>
      <c r="E918" s="68"/>
      <c r="F918" s="68"/>
      <c r="G918" s="68"/>
      <c r="H918" s="68"/>
      <c r="I918" s="68"/>
      <c r="J918" s="68"/>
      <c r="K918" s="68"/>
      <c r="L918" s="68"/>
      <c r="M918" s="68"/>
      <c r="O918" s="68"/>
      <c r="P918" s="68"/>
      <c r="Q918" s="68"/>
      <c r="R918" s="68"/>
      <c r="S918" s="68"/>
      <c r="U918" s="68"/>
      <c r="V918" s="72"/>
      <c r="W918" s="72"/>
      <c r="X918" s="72"/>
      <c r="Y918" s="68"/>
      <c r="Z918" s="68"/>
      <c r="AA918" s="72"/>
      <c r="AB918" s="68"/>
      <c r="AC918" s="68"/>
      <c r="AD918" s="72"/>
      <c r="AE918" s="72"/>
      <c r="AF918" s="72"/>
      <c r="AG918" s="72"/>
      <c r="AH918" s="72"/>
      <c r="AI918" s="72"/>
      <c r="AJ918" s="72"/>
      <c r="AK918" s="72"/>
      <c r="AL918" s="72"/>
      <c r="AM918" s="72"/>
      <c r="AN918" s="72"/>
      <c r="AO918" s="72"/>
      <c r="AP918" s="72"/>
      <c r="AQ918" s="72"/>
      <c r="AR918" s="72"/>
      <c r="AS918" s="72"/>
      <c r="AT918" s="72"/>
      <c r="AU918" s="72"/>
      <c r="AV918" s="72"/>
      <c r="AW918" s="72"/>
    </row>
    <row r="919" ht="14.25" customHeight="1">
      <c r="A919" s="65"/>
      <c r="B919" s="65"/>
      <c r="C919" s="66"/>
      <c r="D919" s="67"/>
      <c r="E919" s="68"/>
      <c r="F919" s="68"/>
      <c r="G919" s="68"/>
      <c r="H919" s="68"/>
      <c r="I919" s="68"/>
      <c r="J919" s="68"/>
      <c r="K919" s="68"/>
      <c r="L919" s="68"/>
      <c r="M919" s="68"/>
      <c r="O919" s="68"/>
      <c r="P919" s="68"/>
      <c r="Q919" s="68"/>
      <c r="R919" s="68"/>
      <c r="S919" s="68"/>
      <c r="U919" s="68"/>
      <c r="V919" s="72"/>
      <c r="W919" s="72"/>
      <c r="X919" s="72"/>
      <c r="Y919" s="68"/>
      <c r="Z919" s="68"/>
      <c r="AA919" s="72"/>
      <c r="AB919" s="68"/>
      <c r="AC919" s="68"/>
      <c r="AD919" s="72"/>
      <c r="AE919" s="72"/>
      <c r="AF919" s="72"/>
      <c r="AG919" s="72"/>
      <c r="AH919" s="72"/>
      <c r="AI919" s="72"/>
      <c r="AJ919" s="72"/>
      <c r="AK919" s="72"/>
      <c r="AL919" s="72"/>
      <c r="AM919" s="72"/>
      <c r="AN919" s="72"/>
      <c r="AO919" s="72"/>
      <c r="AP919" s="72"/>
      <c r="AQ919" s="72"/>
      <c r="AR919" s="72"/>
      <c r="AS919" s="72"/>
      <c r="AT919" s="72"/>
      <c r="AU919" s="72"/>
      <c r="AV919" s="72"/>
      <c r="AW919" s="72"/>
    </row>
    <row r="920" ht="14.25" customHeight="1">
      <c r="A920" s="65"/>
      <c r="B920" s="65"/>
      <c r="C920" s="66"/>
      <c r="D920" s="67"/>
      <c r="E920" s="68"/>
      <c r="F920" s="68"/>
      <c r="G920" s="68"/>
      <c r="H920" s="68"/>
      <c r="I920" s="68"/>
      <c r="J920" s="68"/>
      <c r="K920" s="68"/>
      <c r="L920" s="68"/>
      <c r="M920" s="68"/>
      <c r="O920" s="68"/>
      <c r="P920" s="68"/>
      <c r="Q920" s="68"/>
      <c r="R920" s="68"/>
      <c r="S920" s="68"/>
      <c r="U920" s="68"/>
      <c r="V920" s="72"/>
      <c r="W920" s="72"/>
      <c r="X920" s="72"/>
      <c r="Y920" s="68"/>
      <c r="Z920" s="68"/>
      <c r="AA920" s="72"/>
      <c r="AB920" s="68"/>
      <c r="AC920" s="68"/>
      <c r="AD920" s="72"/>
      <c r="AE920" s="72"/>
      <c r="AF920" s="72"/>
      <c r="AG920" s="72"/>
      <c r="AH920" s="72"/>
      <c r="AI920" s="72"/>
      <c r="AJ920" s="72"/>
      <c r="AK920" s="72"/>
      <c r="AL920" s="72"/>
      <c r="AM920" s="72"/>
      <c r="AN920" s="72"/>
      <c r="AO920" s="72"/>
      <c r="AP920" s="72"/>
      <c r="AQ920" s="72"/>
      <c r="AR920" s="72"/>
      <c r="AS920" s="72"/>
      <c r="AT920" s="72"/>
      <c r="AU920" s="72"/>
      <c r="AV920" s="72"/>
      <c r="AW920" s="72"/>
    </row>
    <row r="921" ht="14.25" customHeight="1">
      <c r="A921" s="65"/>
      <c r="B921" s="65"/>
      <c r="C921" s="66"/>
      <c r="D921" s="67"/>
      <c r="E921" s="68"/>
      <c r="F921" s="68"/>
      <c r="G921" s="68"/>
      <c r="H921" s="68"/>
      <c r="I921" s="68"/>
      <c r="J921" s="68"/>
      <c r="K921" s="68"/>
      <c r="L921" s="68"/>
      <c r="M921" s="68"/>
      <c r="O921" s="68"/>
      <c r="P921" s="68"/>
      <c r="Q921" s="68"/>
      <c r="R921" s="68"/>
      <c r="S921" s="68"/>
      <c r="U921" s="68"/>
      <c r="V921" s="72"/>
      <c r="W921" s="72"/>
      <c r="X921" s="72"/>
      <c r="Y921" s="68"/>
      <c r="Z921" s="68"/>
      <c r="AA921" s="72"/>
      <c r="AB921" s="68"/>
      <c r="AC921" s="68"/>
      <c r="AD921" s="72"/>
      <c r="AE921" s="72"/>
      <c r="AF921" s="72"/>
      <c r="AG921" s="72"/>
      <c r="AH921" s="72"/>
      <c r="AI921" s="72"/>
      <c r="AJ921" s="72"/>
      <c r="AK921" s="72"/>
      <c r="AL921" s="72"/>
      <c r="AM921" s="72"/>
      <c r="AN921" s="72"/>
      <c r="AO921" s="72"/>
      <c r="AP921" s="72"/>
      <c r="AQ921" s="72"/>
      <c r="AR921" s="72"/>
      <c r="AS921" s="72"/>
      <c r="AT921" s="72"/>
      <c r="AU921" s="72"/>
      <c r="AV921" s="72"/>
      <c r="AW921" s="72"/>
    </row>
    <row r="922" ht="14.25" customHeight="1">
      <c r="A922" s="65"/>
      <c r="B922" s="65"/>
      <c r="C922" s="66"/>
      <c r="D922" s="67"/>
      <c r="E922" s="68"/>
      <c r="F922" s="68"/>
      <c r="G922" s="68"/>
      <c r="H922" s="68"/>
      <c r="I922" s="68"/>
      <c r="J922" s="68"/>
      <c r="K922" s="68"/>
      <c r="L922" s="68"/>
      <c r="M922" s="68"/>
      <c r="O922" s="68"/>
      <c r="P922" s="68"/>
      <c r="Q922" s="68"/>
      <c r="R922" s="68"/>
      <c r="S922" s="68"/>
      <c r="U922" s="68"/>
      <c r="V922" s="72"/>
      <c r="W922" s="72"/>
      <c r="X922" s="72"/>
      <c r="Y922" s="68"/>
      <c r="Z922" s="68"/>
      <c r="AA922" s="72"/>
      <c r="AB922" s="68"/>
      <c r="AC922" s="68"/>
      <c r="AD922" s="72"/>
      <c r="AE922" s="72"/>
      <c r="AF922" s="72"/>
      <c r="AG922" s="72"/>
      <c r="AH922" s="72"/>
      <c r="AI922" s="72"/>
      <c r="AJ922" s="72"/>
      <c r="AK922" s="72"/>
      <c r="AL922" s="72"/>
      <c r="AM922" s="72"/>
      <c r="AN922" s="72"/>
      <c r="AO922" s="72"/>
      <c r="AP922" s="72"/>
      <c r="AQ922" s="72"/>
      <c r="AR922" s="72"/>
      <c r="AS922" s="72"/>
      <c r="AT922" s="72"/>
      <c r="AU922" s="72"/>
      <c r="AV922" s="72"/>
      <c r="AW922" s="72"/>
    </row>
    <row r="923" ht="14.25" customHeight="1">
      <c r="A923" s="65"/>
      <c r="B923" s="65"/>
      <c r="C923" s="66"/>
      <c r="D923" s="67"/>
      <c r="E923" s="68"/>
      <c r="F923" s="68"/>
      <c r="G923" s="68"/>
      <c r="H923" s="68"/>
      <c r="I923" s="68"/>
      <c r="J923" s="68"/>
      <c r="K923" s="68"/>
      <c r="L923" s="68"/>
      <c r="M923" s="68"/>
      <c r="O923" s="68"/>
      <c r="P923" s="68"/>
      <c r="Q923" s="68"/>
      <c r="R923" s="68"/>
      <c r="S923" s="68"/>
      <c r="U923" s="68"/>
      <c r="V923" s="72"/>
      <c r="W923" s="72"/>
      <c r="X923" s="72"/>
      <c r="Y923" s="68"/>
      <c r="Z923" s="68"/>
      <c r="AA923" s="72"/>
      <c r="AB923" s="68"/>
      <c r="AC923" s="68"/>
      <c r="AD923" s="72"/>
      <c r="AE923" s="72"/>
      <c r="AF923" s="72"/>
      <c r="AG923" s="72"/>
      <c r="AH923" s="72"/>
      <c r="AI923" s="72"/>
      <c r="AJ923" s="72"/>
      <c r="AK923" s="72"/>
      <c r="AL923" s="72"/>
      <c r="AM923" s="72"/>
      <c r="AN923" s="72"/>
      <c r="AO923" s="72"/>
      <c r="AP923" s="72"/>
      <c r="AQ923" s="72"/>
      <c r="AR923" s="72"/>
      <c r="AS923" s="72"/>
      <c r="AT923" s="72"/>
      <c r="AU923" s="72"/>
      <c r="AV923" s="72"/>
      <c r="AW923" s="72"/>
    </row>
    <row r="924" ht="14.25" customHeight="1">
      <c r="A924" s="65"/>
      <c r="B924" s="65"/>
      <c r="C924" s="66"/>
      <c r="D924" s="67"/>
      <c r="E924" s="68"/>
      <c r="F924" s="68"/>
      <c r="G924" s="68"/>
      <c r="H924" s="68"/>
      <c r="I924" s="68"/>
      <c r="J924" s="68"/>
      <c r="K924" s="68"/>
      <c r="L924" s="68"/>
      <c r="M924" s="68"/>
      <c r="O924" s="68"/>
      <c r="P924" s="68"/>
      <c r="Q924" s="68"/>
      <c r="R924" s="68"/>
      <c r="S924" s="68"/>
      <c r="U924" s="68"/>
      <c r="V924" s="72"/>
      <c r="W924" s="72"/>
      <c r="X924" s="72"/>
      <c r="Y924" s="68"/>
      <c r="Z924" s="68"/>
      <c r="AA924" s="72"/>
      <c r="AB924" s="68"/>
      <c r="AC924" s="68"/>
      <c r="AD924" s="72"/>
      <c r="AE924" s="72"/>
      <c r="AF924" s="72"/>
      <c r="AG924" s="72"/>
      <c r="AH924" s="72"/>
      <c r="AI924" s="72"/>
      <c r="AJ924" s="72"/>
      <c r="AK924" s="72"/>
      <c r="AL924" s="72"/>
      <c r="AM924" s="72"/>
      <c r="AN924" s="72"/>
      <c r="AO924" s="72"/>
      <c r="AP924" s="72"/>
      <c r="AQ924" s="72"/>
      <c r="AR924" s="72"/>
      <c r="AS924" s="72"/>
      <c r="AT924" s="72"/>
      <c r="AU924" s="72"/>
      <c r="AV924" s="72"/>
      <c r="AW924" s="72"/>
    </row>
    <row r="925" ht="14.25" customHeight="1">
      <c r="A925" s="65"/>
      <c r="B925" s="65"/>
      <c r="C925" s="66"/>
      <c r="D925" s="67"/>
      <c r="E925" s="68"/>
      <c r="F925" s="68"/>
      <c r="G925" s="68"/>
      <c r="H925" s="68"/>
      <c r="I925" s="68"/>
      <c r="J925" s="68"/>
      <c r="K925" s="68"/>
      <c r="L925" s="68"/>
      <c r="M925" s="68"/>
      <c r="O925" s="68"/>
      <c r="P925" s="68"/>
      <c r="Q925" s="68"/>
      <c r="R925" s="68"/>
      <c r="S925" s="68"/>
      <c r="U925" s="68"/>
      <c r="V925" s="72"/>
      <c r="W925" s="72"/>
      <c r="X925" s="72"/>
      <c r="Y925" s="68"/>
      <c r="Z925" s="68"/>
      <c r="AA925" s="72"/>
      <c r="AB925" s="68"/>
      <c r="AC925" s="68"/>
      <c r="AD925" s="72"/>
      <c r="AE925" s="72"/>
      <c r="AF925" s="72"/>
      <c r="AG925" s="72"/>
      <c r="AH925" s="72"/>
      <c r="AI925" s="72"/>
      <c r="AJ925" s="72"/>
      <c r="AK925" s="72"/>
      <c r="AL925" s="72"/>
      <c r="AM925" s="72"/>
      <c r="AN925" s="72"/>
      <c r="AO925" s="72"/>
      <c r="AP925" s="72"/>
      <c r="AQ925" s="72"/>
      <c r="AR925" s="72"/>
      <c r="AS925" s="72"/>
      <c r="AT925" s="72"/>
      <c r="AU925" s="72"/>
      <c r="AV925" s="72"/>
      <c r="AW925" s="72"/>
    </row>
    <row r="926" ht="14.25" customHeight="1">
      <c r="A926" s="65"/>
      <c r="B926" s="65"/>
      <c r="C926" s="66"/>
      <c r="D926" s="67"/>
      <c r="E926" s="68"/>
      <c r="F926" s="68"/>
      <c r="G926" s="68"/>
      <c r="H926" s="68"/>
      <c r="I926" s="68"/>
      <c r="J926" s="68"/>
      <c r="K926" s="68"/>
      <c r="L926" s="68"/>
      <c r="M926" s="68"/>
      <c r="O926" s="68"/>
      <c r="P926" s="68"/>
      <c r="Q926" s="68"/>
      <c r="R926" s="68"/>
      <c r="S926" s="68"/>
      <c r="U926" s="68"/>
      <c r="V926" s="72"/>
      <c r="W926" s="72"/>
      <c r="X926" s="72"/>
      <c r="Y926" s="68"/>
      <c r="Z926" s="68"/>
      <c r="AA926" s="72"/>
      <c r="AB926" s="68"/>
      <c r="AC926" s="68"/>
      <c r="AD926" s="72"/>
      <c r="AE926" s="72"/>
      <c r="AF926" s="72"/>
      <c r="AG926" s="72"/>
      <c r="AH926" s="72"/>
      <c r="AI926" s="72"/>
      <c r="AJ926" s="72"/>
      <c r="AK926" s="72"/>
      <c r="AL926" s="72"/>
      <c r="AM926" s="72"/>
      <c r="AN926" s="72"/>
      <c r="AO926" s="72"/>
      <c r="AP926" s="72"/>
      <c r="AQ926" s="72"/>
      <c r="AR926" s="72"/>
      <c r="AS926" s="72"/>
      <c r="AT926" s="72"/>
      <c r="AU926" s="72"/>
      <c r="AV926" s="72"/>
      <c r="AW926" s="72"/>
    </row>
    <row r="927" ht="14.25" customHeight="1">
      <c r="A927" s="65"/>
      <c r="B927" s="65"/>
      <c r="C927" s="66"/>
      <c r="D927" s="67"/>
      <c r="E927" s="68"/>
      <c r="F927" s="68"/>
      <c r="G927" s="68"/>
      <c r="H927" s="68"/>
      <c r="I927" s="68"/>
      <c r="J927" s="68"/>
      <c r="K927" s="68"/>
      <c r="L927" s="68"/>
      <c r="M927" s="68"/>
      <c r="O927" s="68"/>
      <c r="P927" s="68"/>
      <c r="Q927" s="68"/>
      <c r="R927" s="68"/>
      <c r="S927" s="68"/>
      <c r="U927" s="68"/>
      <c r="V927" s="72"/>
      <c r="W927" s="72"/>
      <c r="X927" s="72"/>
      <c r="Y927" s="68"/>
      <c r="Z927" s="68"/>
      <c r="AA927" s="72"/>
      <c r="AB927" s="68"/>
      <c r="AC927" s="68"/>
      <c r="AD927" s="72"/>
      <c r="AE927" s="72"/>
      <c r="AF927" s="72"/>
      <c r="AG927" s="72"/>
      <c r="AH927" s="72"/>
      <c r="AI927" s="72"/>
      <c r="AJ927" s="72"/>
      <c r="AK927" s="72"/>
      <c r="AL927" s="72"/>
      <c r="AM927" s="72"/>
      <c r="AN927" s="72"/>
      <c r="AO927" s="72"/>
      <c r="AP927" s="72"/>
      <c r="AQ927" s="72"/>
      <c r="AR927" s="72"/>
      <c r="AS927" s="72"/>
      <c r="AT927" s="72"/>
      <c r="AU927" s="72"/>
      <c r="AV927" s="72"/>
      <c r="AW927" s="72"/>
    </row>
    <row r="928" ht="14.25" customHeight="1">
      <c r="A928" s="65"/>
      <c r="B928" s="65"/>
      <c r="C928" s="66"/>
      <c r="D928" s="67"/>
      <c r="E928" s="68"/>
      <c r="F928" s="68"/>
      <c r="G928" s="68"/>
      <c r="H928" s="68"/>
      <c r="I928" s="68"/>
      <c r="J928" s="68"/>
      <c r="K928" s="68"/>
      <c r="L928" s="68"/>
      <c r="M928" s="68"/>
      <c r="O928" s="68"/>
      <c r="P928" s="68"/>
      <c r="Q928" s="68"/>
      <c r="R928" s="68"/>
      <c r="S928" s="68"/>
      <c r="U928" s="68"/>
      <c r="V928" s="72"/>
      <c r="W928" s="72"/>
      <c r="X928" s="72"/>
      <c r="Y928" s="68"/>
      <c r="Z928" s="68"/>
      <c r="AA928" s="72"/>
      <c r="AB928" s="68"/>
      <c r="AC928" s="68"/>
      <c r="AD928" s="72"/>
      <c r="AE928" s="72"/>
      <c r="AF928" s="72"/>
      <c r="AG928" s="72"/>
      <c r="AH928" s="72"/>
      <c r="AI928" s="72"/>
      <c r="AJ928" s="72"/>
      <c r="AK928" s="72"/>
      <c r="AL928" s="72"/>
      <c r="AM928" s="72"/>
      <c r="AN928" s="72"/>
      <c r="AO928" s="72"/>
      <c r="AP928" s="72"/>
      <c r="AQ928" s="72"/>
      <c r="AR928" s="72"/>
      <c r="AS928" s="72"/>
      <c r="AT928" s="72"/>
      <c r="AU928" s="72"/>
      <c r="AV928" s="72"/>
      <c r="AW928" s="72"/>
    </row>
    <row r="929" ht="14.25" customHeight="1">
      <c r="A929" s="65"/>
      <c r="B929" s="65"/>
      <c r="C929" s="66"/>
      <c r="D929" s="67"/>
      <c r="E929" s="68"/>
      <c r="F929" s="68"/>
      <c r="G929" s="68"/>
      <c r="H929" s="68"/>
      <c r="I929" s="68"/>
      <c r="J929" s="68"/>
      <c r="K929" s="68"/>
      <c r="L929" s="68"/>
      <c r="M929" s="68"/>
      <c r="O929" s="68"/>
      <c r="P929" s="68"/>
      <c r="Q929" s="68"/>
      <c r="R929" s="68"/>
      <c r="S929" s="68"/>
      <c r="U929" s="68"/>
      <c r="V929" s="72"/>
      <c r="W929" s="72"/>
      <c r="X929" s="72"/>
      <c r="Y929" s="68"/>
      <c r="Z929" s="68"/>
      <c r="AA929" s="72"/>
      <c r="AB929" s="68"/>
      <c r="AC929" s="68"/>
      <c r="AD929" s="72"/>
      <c r="AE929" s="72"/>
      <c r="AF929" s="72"/>
      <c r="AG929" s="72"/>
      <c r="AH929" s="72"/>
      <c r="AI929" s="72"/>
      <c r="AJ929" s="72"/>
      <c r="AK929" s="72"/>
      <c r="AL929" s="72"/>
      <c r="AM929" s="72"/>
      <c r="AN929" s="72"/>
      <c r="AO929" s="72"/>
      <c r="AP929" s="72"/>
      <c r="AQ929" s="72"/>
      <c r="AR929" s="72"/>
      <c r="AS929" s="72"/>
      <c r="AT929" s="72"/>
      <c r="AU929" s="72"/>
      <c r="AV929" s="72"/>
      <c r="AW929" s="72"/>
    </row>
    <row r="930" ht="14.25" customHeight="1">
      <c r="A930" s="65"/>
      <c r="B930" s="65"/>
      <c r="C930" s="66"/>
      <c r="D930" s="67"/>
      <c r="E930" s="68"/>
      <c r="F930" s="68"/>
      <c r="G930" s="68"/>
      <c r="H930" s="68"/>
      <c r="I930" s="68"/>
      <c r="J930" s="68"/>
      <c r="K930" s="68"/>
      <c r="L930" s="68"/>
      <c r="M930" s="68"/>
      <c r="O930" s="68"/>
      <c r="P930" s="68"/>
      <c r="Q930" s="68"/>
      <c r="R930" s="68"/>
      <c r="S930" s="68"/>
      <c r="U930" s="68"/>
      <c r="V930" s="72"/>
      <c r="W930" s="72"/>
      <c r="X930" s="72"/>
      <c r="Y930" s="68"/>
      <c r="Z930" s="68"/>
      <c r="AA930" s="72"/>
      <c r="AB930" s="68"/>
      <c r="AC930" s="68"/>
      <c r="AD930" s="72"/>
      <c r="AE930" s="72"/>
      <c r="AF930" s="72"/>
      <c r="AG930" s="72"/>
      <c r="AH930" s="72"/>
      <c r="AI930" s="72"/>
      <c r="AJ930" s="72"/>
      <c r="AK930" s="72"/>
      <c r="AL930" s="72"/>
      <c r="AM930" s="72"/>
      <c r="AN930" s="72"/>
      <c r="AO930" s="72"/>
      <c r="AP930" s="72"/>
      <c r="AQ930" s="72"/>
      <c r="AR930" s="72"/>
      <c r="AS930" s="72"/>
      <c r="AT930" s="72"/>
      <c r="AU930" s="72"/>
      <c r="AV930" s="72"/>
      <c r="AW930" s="72"/>
    </row>
    <row r="931" ht="14.25" customHeight="1">
      <c r="A931" s="65"/>
      <c r="B931" s="65"/>
      <c r="C931" s="66"/>
      <c r="D931" s="67"/>
      <c r="E931" s="68"/>
      <c r="F931" s="68"/>
      <c r="G931" s="68"/>
      <c r="H931" s="68"/>
      <c r="I931" s="68"/>
      <c r="J931" s="68"/>
      <c r="K931" s="68"/>
      <c r="L931" s="68"/>
      <c r="M931" s="68"/>
      <c r="O931" s="68"/>
      <c r="P931" s="68"/>
      <c r="Q931" s="68"/>
      <c r="R931" s="68"/>
      <c r="S931" s="68"/>
      <c r="U931" s="68"/>
      <c r="V931" s="72"/>
      <c r="W931" s="72"/>
      <c r="X931" s="72"/>
      <c r="Y931" s="68"/>
      <c r="Z931" s="68"/>
      <c r="AA931" s="72"/>
      <c r="AB931" s="68"/>
      <c r="AC931" s="68"/>
      <c r="AD931" s="72"/>
      <c r="AE931" s="72"/>
      <c r="AF931" s="72"/>
      <c r="AG931" s="72"/>
      <c r="AH931" s="72"/>
      <c r="AI931" s="72"/>
      <c r="AJ931" s="72"/>
      <c r="AK931" s="72"/>
      <c r="AL931" s="72"/>
      <c r="AM931" s="72"/>
      <c r="AN931" s="72"/>
      <c r="AO931" s="72"/>
      <c r="AP931" s="72"/>
      <c r="AQ931" s="72"/>
      <c r="AR931" s="72"/>
      <c r="AS931" s="72"/>
      <c r="AT931" s="72"/>
      <c r="AU931" s="72"/>
      <c r="AV931" s="72"/>
      <c r="AW931" s="72"/>
    </row>
    <row r="932" ht="14.25" customHeight="1">
      <c r="A932" s="65"/>
      <c r="B932" s="65"/>
      <c r="C932" s="66"/>
      <c r="D932" s="67"/>
      <c r="E932" s="68"/>
      <c r="F932" s="68"/>
      <c r="G932" s="68"/>
      <c r="H932" s="68"/>
      <c r="I932" s="68"/>
      <c r="J932" s="68"/>
      <c r="K932" s="68"/>
      <c r="L932" s="68"/>
      <c r="M932" s="68"/>
      <c r="O932" s="68"/>
      <c r="P932" s="68"/>
      <c r="Q932" s="68"/>
      <c r="R932" s="68"/>
      <c r="S932" s="68"/>
      <c r="U932" s="68"/>
      <c r="V932" s="72"/>
      <c r="W932" s="72"/>
      <c r="X932" s="72"/>
      <c r="Y932" s="68"/>
      <c r="Z932" s="68"/>
      <c r="AA932" s="72"/>
      <c r="AB932" s="68"/>
      <c r="AC932" s="68"/>
      <c r="AD932" s="72"/>
      <c r="AE932" s="72"/>
      <c r="AF932" s="72"/>
      <c r="AG932" s="72"/>
      <c r="AH932" s="72"/>
      <c r="AI932" s="72"/>
      <c r="AJ932" s="72"/>
      <c r="AK932" s="72"/>
      <c r="AL932" s="72"/>
      <c r="AM932" s="72"/>
      <c r="AN932" s="72"/>
      <c r="AO932" s="72"/>
      <c r="AP932" s="72"/>
      <c r="AQ932" s="72"/>
      <c r="AR932" s="72"/>
      <c r="AS932" s="72"/>
      <c r="AT932" s="72"/>
      <c r="AU932" s="72"/>
      <c r="AV932" s="72"/>
      <c r="AW932" s="72"/>
    </row>
    <row r="933" ht="14.25" customHeight="1">
      <c r="A933" s="65"/>
      <c r="B933" s="65"/>
      <c r="C933" s="66"/>
      <c r="D933" s="67"/>
      <c r="E933" s="68"/>
      <c r="F933" s="68"/>
      <c r="G933" s="68"/>
      <c r="H933" s="68"/>
      <c r="I933" s="68"/>
      <c r="J933" s="68"/>
      <c r="K933" s="68"/>
      <c r="L933" s="68"/>
      <c r="M933" s="68"/>
      <c r="O933" s="68"/>
      <c r="P933" s="68"/>
      <c r="Q933" s="68"/>
      <c r="R933" s="68"/>
      <c r="S933" s="68"/>
      <c r="U933" s="68"/>
      <c r="V933" s="72"/>
      <c r="W933" s="72"/>
      <c r="X933" s="72"/>
      <c r="Y933" s="68"/>
      <c r="Z933" s="68"/>
      <c r="AA933" s="72"/>
      <c r="AB933" s="68"/>
      <c r="AC933" s="68"/>
      <c r="AD933" s="72"/>
      <c r="AE933" s="72"/>
      <c r="AF933" s="72"/>
      <c r="AG933" s="72"/>
      <c r="AH933" s="72"/>
      <c r="AI933" s="72"/>
      <c r="AJ933" s="72"/>
      <c r="AK933" s="72"/>
      <c r="AL933" s="72"/>
      <c r="AM933" s="72"/>
      <c r="AN933" s="72"/>
      <c r="AO933" s="72"/>
      <c r="AP933" s="72"/>
      <c r="AQ933" s="72"/>
      <c r="AR933" s="72"/>
      <c r="AS933" s="72"/>
      <c r="AT933" s="72"/>
      <c r="AU933" s="72"/>
      <c r="AV933" s="72"/>
      <c r="AW933" s="72"/>
    </row>
    <row r="934" ht="14.25" customHeight="1">
      <c r="A934" s="65"/>
      <c r="B934" s="65"/>
      <c r="C934" s="66"/>
      <c r="D934" s="67"/>
      <c r="E934" s="68"/>
      <c r="F934" s="68"/>
      <c r="G934" s="68"/>
      <c r="H934" s="68"/>
      <c r="I934" s="68"/>
      <c r="J934" s="68"/>
      <c r="K934" s="68"/>
      <c r="L934" s="68"/>
      <c r="M934" s="68"/>
      <c r="O934" s="68"/>
      <c r="P934" s="68"/>
      <c r="Q934" s="68"/>
      <c r="R934" s="68"/>
      <c r="S934" s="68"/>
      <c r="U934" s="68"/>
      <c r="V934" s="72"/>
      <c r="W934" s="72"/>
      <c r="X934" s="72"/>
      <c r="Y934" s="68"/>
      <c r="Z934" s="68"/>
      <c r="AA934" s="72"/>
      <c r="AB934" s="68"/>
      <c r="AC934" s="68"/>
      <c r="AD934" s="72"/>
      <c r="AE934" s="72"/>
      <c r="AF934" s="72"/>
      <c r="AG934" s="72"/>
      <c r="AH934" s="72"/>
      <c r="AI934" s="72"/>
      <c r="AJ934" s="72"/>
      <c r="AK934" s="72"/>
      <c r="AL934" s="72"/>
      <c r="AM934" s="72"/>
      <c r="AN934" s="72"/>
      <c r="AO934" s="72"/>
      <c r="AP934" s="72"/>
      <c r="AQ934" s="72"/>
      <c r="AR934" s="72"/>
      <c r="AS934" s="72"/>
      <c r="AT934" s="72"/>
      <c r="AU934" s="72"/>
      <c r="AV934" s="72"/>
      <c r="AW934" s="72"/>
    </row>
    <row r="935" ht="14.25" customHeight="1">
      <c r="A935" s="65"/>
      <c r="B935" s="65"/>
      <c r="C935" s="66"/>
      <c r="D935" s="67"/>
      <c r="E935" s="68"/>
      <c r="F935" s="68"/>
      <c r="G935" s="68"/>
      <c r="H935" s="68"/>
      <c r="I935" s="68"/>
      <c r="J935" s="68"/>
      <c r="K935" s="68"/>
      <c r="L935" s="68"/>
      <c r="M935" s="68"/>
      <c r="O935" s="68"/>
      <c r="P935" s="68"/>
      <c r="Q935" s="68"/>
      <c r="R935" s="68"/>
      <c r="S935" s="68"/>
      <c r="U935" s="68"/>
      <c r="V935" s="72"/>
      <c r="W935" s="72"/>
      <c r="X935" s="72"/>
      <c r="Y935" s="68"/>
      <c r="Z935" s="68"/>
      <c r="AA935" s="72"/>
      <c r="AB935" s="68"/>
      <c r="AC935" s="68"/>
      <c r="AD935" s="72"/>
      <c r="AE935" s="72"/>
      <c r="AF935" s="72"/>
      <c r="AG935" s="72"/>
      <c r="AH935" s="72"/>
      <c r="AI935" s="72"/>
      <c r="AJ935" s="72"/>
      <c r="AK935" s="72"/>
      <c r="AL935" s="72"/>
      <c r="AM935" s="72"/>
      <c r="AN935" s="72"/>
      <c r="AO935" s="72"/>
      <c r="AP935" s="72"/>
      <c r="AQ935" s="72"/>
      <c r="AR935" s="72"/>
      <c r="AS935" s="72"/>
      <c r="AT935" s="72"/>
      <c r="AU935" s="72"/>
      <c r="AV935" s="72"/>
      <c r="AW935" s="72"/>
    </row>
    <row r="936" ht="14.25" customHeight="1">
      <c r="A936" s="65"/>
      <c r="B936" s="65"/>
      <c r="C936" s="66"/>
      <c r="D936" s="67"/>
      <c r="E936" s="68"/>
      <c r="F936" s="68"/>
      <c r="G936" s="68"/>
      <c r="H936" s="68"/>
      <c r="I936" s="68"/>
      <c r="J936" s="68"/>
      <c r="K936" s="68"/>
      <c r="L936" s="68"/>
      <c r="M936" s="68"/>
      <c r="O936" s="68"/>
      <c r="P936" s="68"/>
      <c r="Q936" s="68"/>
      <c r="R936" s="68"/>
      <c r="S936" s="68"/>
      <c r="U936" s="68"/>
      <c r="V936" s="72"/>
      <c r="W936" s="72"/>
      <c r="X936" s="72"/>
      <c r="Y936" s="68"/>
      <c r="Z936" s="68"/>
      <c r="AA936" s="72"/>
      <c r="AB936" s="68"/>
      <c r="AC936" s="68"/>
      <c r="AD936" s="72"/>
      <c r="AE936" s="72"/>
      <c r="AF936" s="72"/>
      <c r="AG936" s="72"/>
      <c r="AH936" s="72"/>
      <c r="AI936" s="72"/>
      <c r="AJ936" s="72"/>
      <c r="AK936" s="72"/>
      <c r="AL936" s="72"/>
      <c r="AM936" s="72"/>
      <c r="AN936" s="72"/>
      <c r="AO936" s="72"/>
      <c r="AP936" s="72"/>
      <c r="AQ936" s="72"/>
      <c r="AR936" s="72"/>
      <c r="AS936" s="72"/>
      <c r="AT936" s="72"/>
      <c r="AU936" s="72"/>
      <c r="AV936" s="72"/>
      <c r="AW936" s="72"/>
    </row>
    <row r="937" ht="14.25" customHeight="1">
      <c r="A937" s="65"/>
      <c r="B937" s="65"/>
      <c r="C937" s="66"/>
      <c r="D937" s="67"/>
      <c r="E937" s="68"/>
      <c r="F937" s="68"/>
      <c r="G937" s="68"/>
      <c r="H937" s="68"/>
      <c r="I937" s="68"/>
      <c r="J937" s="68"/>
      <c r="K937" s="68"/>
      <c r="L937" s="68"/>
      <c r="M937" s="68"/>
      <c r="O937" s="68"/>
      <c r="P937" s="68"/>
      <c r="Q937" s="68"/>
      <c r="R937" s="68"/>
      <c r="S937" s="68"/>
      <c r="U937" s="68"/>
      <c r="V937" s="72"/>
      <c r="W937" s="72"/>
      <c r="X937" s="72"/>
      <c r="Y937" s="68"/>
      <c r="Z937" s="68"/>
      <c r="AA937" s="72"/>
      <c r="AB937" s="68"/>
      <c r="AC937" s="68"/>
      <c r="AD937" s="72"/>
      <c r="AE937" s="72"/>
      <c r="AF937" s="72"/>
      <c r="AG937" s="72"/>
      <c r="AH937" s="72"/>
      <c r="AI937" s="72"/>
      <c r="AJ937" s="72"/>
      <c r="AK937" s="72"/>
      <c r="AL937" s="72"/>
      <c r="AM937" s="72"/>
      <c r="AN937" s="72"/>
      <c r="AO937" s="72"/>
      <c r="AP937" s="72"/>
      <c r="AQ937" s="72"/>
      <c r="AR937" s="72"/>
      <c r="AS937" s="72"/>
      <c r="AT937" s="72"/>
      <c r="AU937" s="72"/>
      <c r="AV937" s="72"/>
      <c r="AW937" s="72"/>
    </row>
    <row r="938" ht="14.25" customHeight="1">
      <c r="A938" s="65"/>
      <c r="B938" s="65"/>
      <c r="C938" s="66"/>
      <c r="D938" s="67"/>
      <c r="E938" s="68"/>
      <c r="F938" s="68"/>
      <c r="G938" s="68"/>
      <c r="H938" s="68"/>
      <c r="I938" s="68"/>
      <c r="J938" s="68"/>
      <c r="K938" s="68"/>
      <c r="L938" s="68"/>
      <c r="M938" s="68"/>
      <c r="O938" s="68"/>
      <c r="P938" s="68"/>
      <c r="Q938" s="68"/>
      <c r="R938" s="68"/>
      <c r="S938" s="68"/>
      <c r="U938" s="68"/>
      <c r="V938" s="72"/>
      <c r="W938" s="72"/>
      <c r="X938" s="72"/>
      <c r="Y938" s="68"/>
      <c r="Z938" s="68"/>
      <c r="AA938" s="72"/>
      <c r="AB938" s="68"/>
      <c r="AC938" s="68"/>
      <c r="AD938" s="72"/>
      <c r="AE938" s="72"/>
      <c r="AF938" s="72"/>
      <c r="AG938" s="72"/>
      <c r="AH938" s="72"/>
      <c r="AI938" s="72"/>
      <c r="AJ938" s="72"/>
      <c r="AK938" s="72"/>
      <c r="AL938" s="72"/>
      <c r="AM938" s="72"/>
      <c r="AN938" s="72"/>
      <c r="AO938" s="72"/>
      <c r="AP938" s="72"/>
      <c r="AQ938" s="72"/>
      <c r="AR938" s="72"/>
      <c r="AS938" s="72"/>
      <c r="AT938" s="72"/>
      <c r="AU938" s="72"/>
      <c r="AV938" s="72"/>
      <c r="AW938" s="72"/>
    </row>
    <row r="939" ht="14.25" customHeight="1">
      <c r="A939" s="65"/>
      <c r="B939" s="65"/>
      <c r="C939" s="66"/>
      <c r="D939" s="67"/>
      <c r="E939" s="68"/>
      <c r="F939" s="68"/>
      <c r="G939" s="68"/>
      <c r="H939" s="68"/>
      <c r="I939" s="68"/>
      <c r="J939" s="68"/>
      <c r="K939" s="68"/>
      <c r="L939" s="68"/>
      <c r="M939" s="68"/>
      <c r="O939" s="68"/>
      <c r="P939" s="68"/>
      <c r="Q939" s="68"/>
      <c r="R939" s="68"/>
      <c r="S939" s="68"/>
      <c r="U939" s="68"/>
      <c r="V939" s="72"/>
      <c r="W939" s="72"/>
      <c r="X939" s="72"/>
      <c r="Y939" s="68"/>
      <c r="Z939" s="68"/>
      <c r="AA939" s="72"/>
      <c r="AB939" s="68"/>
      <c r="AC939" s="68"/>
      <c r="AD939" s="72"/>
      <c r="AE939" s="72"/>
      <c r="AF939" s="72"/>
      <c r="AG939" s="72"/>
      <c r="AH939" s="72"/>
      <c r="AI939" s="72"/>
      <c r="AJ939" s="72"/>
      <c r="AK939" s="72"/>
      <c r="AL939" s="72"/>
      <c r="AM939" s="72"/>
      <c r="AN939" s="72"/>
      <c r="AO939" s="72"/>
      <c r="AP939" s="72"/>
      <c r="AQ939" s="72"/>
      <c r="AR939" s="72"/>
      <c r="AS939" s="72"/>
      <c r="AT939" s="72"/>
      <c r="AU939" s="72"/>
      <c r="AV939" s="72"/>
      <c r="AW939" s="72"/>
    </row>
    <row r="940" ht="14.25" customHeight="1">
      <c r="A940" s="65"/>
      <c r="B940" s="65"/>
      <c r="C940" s="66"/>
      <c r="D940" s="67"/>
      <c r="E940" s="68"/>
      <c r="F940" s="68"/>
      <c r="G940" s="68"/>
      <c r="H940" s="68"/>
      <c r="I940" s="68"/>
      <c r="J940" s="68"/>
      <c r="K940" s="68"/>
      <c r="L940" s="68"/>
      <c r="M940" s="68"/>
      <c r="O940" s="68"/>
      <c r="P940" s="68"/>
      <c r="Q940" s="68"/>
      <c r="R940" s="68"/>
      <c r="S940" s="68"/>
      <c r="U940" s="68"/>
      <c r="V940" s="72"/>
      <c r="W940" s="72"/>
      <c r="X940" s="72"/>
      <c r="Y940" s="68"/>
      <c r="Z940" s="68"/>
      <c r="AA940" s="72"/>
      <c r="AB940" s="68"/>
      <c r="AC940" s="68"/>
      <c r="AD940" s="72"/>
      <c r="AE940" s="72"/>
      <c r="AF940" s="72"/>
      <c r="AG940" s="72"/>
      <c r="AH940" s="72"/>
      <c r="AI940" s="72"/>
      <c r="AJ940" s="72"/>
      <c r="AK940" s="72"/>
      <c r="AL940" s="72"/>
      <c r="AM940" s="72"/>
      <c r="AN940" s="72"/>
      <c r="AO940" s="72"/>
      <c r="AP940" s="72"/>
      <c r="AQ940" s="72"/>
      <c r="AR940" s="72"/>
      <c r="AS940" s="72"/>
      <c r="AT940" s="72"/>
      <c r="AU940" s="72"/>
      <c r="AV940" s="72"/>
      <c r="AW940" s="72"/>
    </row>
    <row r="941" ht="14.25" customHeight="1">
      <c r="A941" s="65"/>
      <c r="B941" s="65"/>
      <c r="C941" s="66"/>
      <c r="D941" s="67"/>
      <c r="E941" s="68"/>
      <c r="F941" s="68"/>
      <c r="G941" s="68"/>
      <c r="H941" s="68"/>
      <c r="I941" s="68"/>
      <c r="J941" s="68"/>
      <c r="K941" s="68"/>
      <c r="L941" s="68"/>
      <c r="M941" s="68"/>
      <c r="O941" s="68"/>
      <c r="P941" s="68"/>
      <c r="Q941" s="68"/>
      <c r="R941" s="68"/>
      <c r="S941" s="68"/>
      <c r="U941" s="68"/>
      <c r="V941" s="72"/>
      <c r="W941" s="72"/>
      <c r="X941" s="72"/>
      <c r="Y941" s="68"/>
      <c r="Z941" s="68"/>
      <c r="AA941" s="72"/>
      <c r="AB941" s="68"/>
      <c r="AC941" s="68"/>
      <c r="AD941" s="72"/>
      <c r="AE941" s="72"/>
      <c r="AF941" s="72"/>
      <c r="AG941" s="72"/>
      <c r="AH941" s="72"/>
      <c r="AI941" s="72"/>
      <c r="AJ941" s="72"/>
      <c r="AK941" s="72"/>
      <c r="AL941" s="72"/>
      <c r="AM941" s="72"/>
      <c r="AN941" s="72"/>
      <c r="AO941" s="72"/>
      <c r="AP941" s="72"/>
      <c r="AQ941" s="72"/>
      <c r="AR941" s="72"/>
      <c r="AS941" s="72"/>
      <c r="AT941" s="72"/>
      <c r="AU941" s="72"/>
      <c r="AV941" s="72"/>
      <c r="AW941" s="72"/>
    </row>
    <row r="942" ht="14.25" customHeight="1">
      <c r="A942" s="65"/>
      <c r="B942" s="65"/>
      <c r="C942" s="66"/>
      <c r="D942" s="67"/>
      <c r="E942" s="68"/>
      <c r="F942" s="68"/>
      <c r="G942" s="68"/>
      <c r="H942" s="68"/>
      <c r="I942" s="68"/>
      <c r="J942" s="68"/>
      <c r="K942" s="68"/>
      <c r="L942" s="68"/>
      <c r="M942" s="68"/>
      <c r="O942" s="68"/>
      <c r="P942" s="68"/>
      <c r="Q942" s="68"/>
      <c r="R942" s="68"/>
      <c r="S942" s="68"/>
      <c r="U942" s="68"/>
      <c r="V942" s="72"/>
      <c r="W942" s="72"/>
      <c r="X942" s="72"/>
      <c r="Y942" s="68"/>
      <c r="Z942" s="68"/>
      <c r="AA942" s="72"/>
      <c r="AB942" s="68"/>
      <c r="AC942" s="68"/>
      <c r="AD942" s="72"/>
      <c r="AE942" s="72"/>
      <c r="AF942" s="72"/>
      <c r="AG942" s="72"/>
      <c r="AH942" s="72"/>
      <c r="AI942" s="72"/>
      <c r="AJ942" s="72"/>
      <c r="AK942" s="72"/>
      <c r="AL942" s="72"/>
      <c r="AM942" s="72"/>
      <c r="AN942" s="72"/>
      <c r="AO942" s="72"/>
      <c r="AP942" s="72"/>
      <c r="AQ942" s="72"/>
      <c r="AR942" s="72"/>
      <c r="AS942" s="72"/>
      <c r="AT942" s="72"/>
      <c r="AU942" s="72"/>
      <c r="AV942" s="72"/>
      <c r="AW942" s="72"/>
    </row>
    <row r="943" ht="14.25" customHeight="1">
      <c r="A943" s="65"/>
      <c r="B943" s="65"/>
      <c r="C943" s="66"/>
      <c r="D943" s="67"/>
      <c r="E943" s="68"/>
      <c r="F943" s="68"/>
      <c r="G943" s="68"/>
      <c r="H943" s="68"/>
      <c r="I943" s="68"/>
      <c r="J943" s="68"/>
      <c r="K943" s="68"/>
      <c r="L943" s="68"/>
      <c r="M943" s="68"/>
      <c r="O943" s="68"/>
      <c r="P943" s="68"/>
      <c r="Q943" s="68"/>
      <c r="R943" s="68"/>
      <c r="S943" s="68"/>
      <c r="U943" s="68"/>
      <c r="V943" s="72"/>
      <c r="W943" s="72"/>
      <c r="X943" s="72"/>
      <c r="Y943" s="68"/>
      <c r="Z943" s="68"/>
      <c r="AA943" s="72"/>
      <c r="AB943" s="68"/>
      <c r="AC943" s="68"/>
      <c r="AD943" s="72"/>
      <c r="AE943" s="72"/>
      <c r="AF943" s="72"/>
      <c r="AG943" s="72"/>
      <c r="AH943" s="72"/>
      <c r="AI943" s="72"/>
      <c r="AJ943" s="72"/>
      <c r="AK943" s="72"/>
      <c r="AL943" s="72"/>
      <c r="AM943" s="72"/>
      <c r="AN943" s="72"/>
      <c r="AO943" s="72"/>
      <c r="AP943" s="72"/>
      <c r="AQ943" s="72"/>
      <c r="AR943" s="72"/>
      <c r="AS943" s="72"/>
      <c r="AT943" s="72"/>
      <c r="AU943" s="72"/>
      <c r="AV943" s="72"/>
      <c r="AW943" s="72"/>
    </row>
    <row r="944" ht="14.25" customHeight="1">
      <c r="A944" s="65"/>
      <c r="B944" s="65"/>
      <c r="C944" s="66"/>
      <c r="D944" s="67"/>
      <c r="E944" s="68"/>
      <c r="F944" s="68"/>
      <c r="G944" s="68"/>
      <c r="H944" s="68"/>
      <c r="I944" s="68"/>
      <c r="J944" s="68"/>
      <c r="K944" s="68"/>
      <c r="L944" s="68"/>
      <c r="M944" s="68"/>
      <c r="O944" s="68"/>
      <c r="P944" s="68"/>
      <c r="Q944" s="68"/>
      <c r="R944" s="68"/>
      <c r="S944" s="68"/>
      <c r="U944" s="68"/>
      <c r="V944" s="72"/>
      <c r="W944" s="72"/>
      <c r="X944" s="72"/>
      <c r="Y944" s="68"/>
      <c r="Z944" s="68"/>
      <c r="AA944" s="72"/>
      <c r="AB944" s="68"/>
      <c r="AC944" s="68"/>
      <c r="AD944" s="72"/>
      <c r="AE944" s="72"/>
      <c r="AF944" s="72"/>
      <c r="AG944" s="72"/>
      <c r="AH944" s="72"/>
      <c r="AI944" s="72"/>
      <c r="AJ944" s="72"/>
      <c r="AK944" s="72"/>
      <c r="AL944" s="72"/>
      <c r="AM944" s="72"/>
      <c r="AN944" s="72"/>
      <c r="AO944" s="72"/>
      <c r="AP944" s="72"/>
      <c r="AQ944" s="72"/>
      <c r="AR944" s="72"/>
      <c r="AS944" s="72"/>
      <c r="AT944" s="72"/>
      <c r="AU944" s="72"/>
      <c r="AV944" s="72"/>
      <c r="AW944" s="72"/>
    </row>
    <row r="945" ht="14.25" customHeight="1">
      <c r="A945" s="65"/>
      <c r="B945" s="65"/>
      <c r="C945" s="66"/>
      <c r="D945" s="67"/>
      <c r="E945" s="68"/>
      <c r="F945" s="68"/>
      <c r="G945" s="68"/>
      <c r="H945" s="68"/>
      <c r="I945" s="68"/>
      <c r="J945" s="68"/>
      <c r="K945" s="68"/>
      <c r="L945" s="68"/>
      <c r="M945" s="68"/>
      <c r="O945" s="68"/>
      <c r="P945" s="68"/>
      <c r="Q945" s="68"/>
      <c r="R945" s="68"/>
      <c r="S945" s="68"/>
      <c r="U945" s="68"/>
      <c r="V945" s="72"/>
      <c r="W945" s="72"/>
      <c r="X945" s="72"/>
      <c r="Y945" s="68"/>
      <c r="Z945" s="68"/>
      <c r="AA945" s="72"/>
      <c r="AB945" s="68"/>
      <c r="AC945" s="68"/>
      <c r="AD945" s="72"/>
      <c r="AE945" s="72"/>
      <c r="AF945" s="72"/>
      <c r="AG945" s="72"/>
      <c r="AH945" s="72"/>
      <c r="AI945" s="72"/>
      <c r="AJ945" s="72"/>
      <c r="AK945" s="72"/>
      <c r="AL945" s="72"/>
      <c r="AM945" s="72"/>
      <c r="AN945" s="72"/>
      <c r="AO945" s="72"/>
      <c r="AP945" s="72"/>
      <c r="AQ945" s="72"/>
      <c r="AR945" s="72"/>
      <c r="AS945" s="72"/>
      <c r="AT945" s="72"/>
      <c r="AU945" s="72"/>
      <c r="AV945" s="72"/>
      <c r="AW945" s="72"/>
    </row>
    <row r="946" ht="14.25" customHeight="1">
      <c r="A946" s="65"/>
      <c r="B946" s="65"/>
      <c r="C946" s="66"/>
      <c r="D946" s="67"/>
      <c r="E946" s="68"/>
      <c r="F946" s="68"/>
      <c r="G946" s="68"/>
      <c r="H946" s="68"/>
      <c r="I946" s="68"/>
      <c r="J946" s="68"/>
      <c r="K946" s="68"/>
      <c r="L946" s="68"/>
      <c r="M946" s="68"/>
      <c r="O946" s="68"/>
      <c r="P946" s="68"/>
      <c r="Q946" s="68"/>
      <c r="R946" s="68"/>
      <c r="S946" s="68"/>
      <c r="U946" s="68"/>
      <c r="V946" s="72"/>
      <c r="W946" s="72"/>
      <c r="X946" s="72"/>
      <c r="Y946" s="68"/>
      <c r="Z946" s="68"/>
      <c r="AA946" s="72"/>
      <c r="AB946" s="68"/>
      <c r="AC946" s="68"/>
      <c r="AD946" s="72"/>
      <c r="AE946" s="72"/>
      <c r="AF946" s="72"/>
      <c r="AG946" s="72"/>
      <c r="AH946" s="72"/>
      <c r="AI946" s="72"/>
      <c r="AJ946" s="72"/>
      <c r="AK946" s="72"/>
      <c r="AL946" s="72"/>
      <c r="AM946" s="72"/>
      <c r="AN946" s="72"/>
      <c r="AO946" s="72"/>
      <c r="AP946" s="72"/>
      <c r="AQ946" s="72"/>
      <c r="AR946" s="72"/>
      <c r="AS946" s="72"/>
      <c r="AT946" s="72"/>
      <c r="AU946" s="72"/>
      <c r="AV946" s="72"/>
      <c r="AW946" s="72"/>
    </row>
    <row r="947" ht="14.25" customHeight="1">
      <c r="A947" s="65"/>
      <c r="B947" s="65"/>
      <c r="C947" s="66"/>
      <c r="D947" s="67"/>
      <c r="E947" s="68"/>
      <c r="F947" s="68"/>
      <c r="G947" s="68"/>
      <c r="H947" s="68"/>
      <c r="I947" s="68"/>
      <c r="J947" s="68"/>
      <c r="K947" s="68"/>
      <c r="L947" s="68"/>
      <c r="M947" s="68"/>
      <c r="O947" s="68"/>
      <c r="P947" s="68"/>
      <c r="Q947" s="68"/>
      <c r="R947" s="68"/>
      <c r="S947" s="68"/>
      <c r="U947" s="68"/>
      <c r="V947" s="72"/>
      <c r="W947" s="72"/>
      <c r="X947" s="72"/>
      <c r="Y947" s="68"/>
      <c r="Z947" s="68"/>
      <c r="AA947" s="72"/>
      <c r="AB947" s="68"/>
      <c r="AC947" s="68"/>
      <c r="AD947" s="72"/>
      <c r="AE947" s="72"/>
      <c r="AF947" s="72"/>
      <c r="AG947" s="72"/>
      <c r="AH947" s="72"/>
      <c r="AI947" s="72"/>
      <c r="AJ947" s="72"/>
      <c r="AK947" s="72"/>
      <c r="AL947" s="72"/>
      <c r="AM947" s="72"/>
      <c r="AN947" s="72"/>
      <c r="AO947" s="72"/>
      <c r="AP947" s="72"/>
      <c r="AQ947" s="72"/>
      <c r="AR947" s="72"/>
      <c r="AS947" s="72"/>
      <c r="AT947" s="72"/>
      <c r="AU947" s="72"/>
      <c r="AV947" s="72"/>
      <c r="AW947" s="72"/>
    </row>
    <row r="948" ht="14.25" customHeight="1">
      <c r="A948" s="65"/>
      <c r="B948" s="65"/>
      <c r="C948" s="66"/>
      <c r="D948" s="67"/>
      <c r="E948" s="68"/>
      <c r="F948" s="68"/>
      <c r="G948" s="68"/>
      <c r="H948" s="68"/>
      <c r="I948" s="68"/>
      <c r="J948" s="68"/>
      <c r="K948" s="68"/>
      <c r="L948" s="68"/>
      <c r="M948" s="68"/>
      <c r="O948" s="68"/>
      <c r="P948" s="68"/>
      <c r="Q948" s="68"/>
      <c r="R948" s="68"/>
      <c r="S948" s="68"/>
      <c r="U948" s="68"/>
      <c r="V948" s="72"/>
      <c r="W948" s="72"/>
      <c r="X948" s="72"/>
      <c r="Y948" s="68"/>
      <c r="Z948" s="68"/>
      <c r="AA948" s="72"/>
      <c r="AB948" s="68"/>
      <c r="AC948" s="68"/>
      <c r="AD948" s="72"/>
      <c r="AE948" s="72"/>
      <c r="AF948" s="72"/>
      <c r="AG948" s="72"/>
      <c r="AH948" s="72"/>
      <c r="AI948" s="72"/>
      <c r="AJ948" s="72"/>
      <c r="AK948" s="72"/>
      <c r="AL948" s="72"/>
      <c r="AM948" s="72"/>
      <c r="AN948" s="72"/>
      <c r="AO948" s="72"/>
      <c r="AP948" s="72"/>
      <c r="AQ948" s="72"/>
      <c r="AR948" s="72"/>
      <c r="AS948" s="72"/>
      <c r="AT948" s="72"/>
      <c r="AU948" s="72"/>
      <c r="AV948" s="72"/>
      <c r="AW948" s="72"/>
    </row>
    <row r="949" ht="14.25" customHeight="1">
      <c r="A949" s="65"/>
      <c r="B949" s="65"/>
      <c r="C949" s="66"/>
      <c r="D949" s="67"/>
      <c r="E949" s="68"/>
      <c r="F949" s="68"/>
      <c r="G949" s="68"/>
      <c r="H949" s="68"/>
      <c r="I949" s="68"/>
      <c r="J949" s="68"/>
      <c r="K949" s="68"/>
      <c r="L949" s="68"/>
      <c r="M949" s="68"/>
      <c r="O949" s="68"/>
      <c r="P949" s="68"/>
      <c r="Q949" s="68"/>
      <c r="R949" s="68"/>
      <c r="S949" s="68"/>
      <c r="U949" s="68"/>
      <c r="V949" s="72"/>
      <c r="W949" s="72"/>
      <c r="X949" s="72"/>
      <c r="Y949" s="68"/>
      <c r="Z949" s="68"/>
      <c r="AA949" s="72"/>
      <c r="AB949" s="68"/>
      <c r="AC949" s="68"/>
      <c r="AD949" s="72"/>
      <c r="AE949" s="72"/>
      <c r="AF949" s="72"/>
      <c r="AG949" s="72"/>
      <c r="AH949" s="72"/>
      <c r="AI949" s="72"/>
      <c r="AJ949" s="72"/>
      <c r="AK949" s="72"/>
      <c r="AL949" s="72"/>
      <c r="AM949" s="72"/>
      <c r="AN949" s="72"/>
      <c r="AO949" s="72"/>
      <c r="AP949" s="72"/>
      <c r="AQ949" s="72"/>
      <c r="AR949" s="72"/>
      <c r="AS949" s="72"/>
      <c r="AT949" s="72"/>
      <c r="AU949" s="72"/>
      <c r="AV949" s="72"/>
      <c r="AW949" s="72"/>
    </row>
    <row r="950" ht="14.25" customHeight="1">
      <c r="A950" s="65"/>
      <c r="B950" s="65"/>
      <c r="C950" s="66"/>
      <c r="D950" s="67"/>
      <c r="E950" s="68"/>
      <c r="F950" s="68"/>
      <c r="G950" s="68"/>
      <c r="H950" s="68"/>
      <c r="I950" s="68"/>
      <c r="J950" s="68"/>
      <c r="K950" s="68"/>
      <c r="L950" s="68"/>
      <c r="M950" s="68"/>
      <c r="O950" s="68"/>
      <c r="P950" s="68"/>
      <c r="Q950" s="68"/>
      <c r="R950" s="68"/>
      <c r="S950" s="68"/>
      <c r="U950" s="68"/>
      <c r="V950" s="72"/>
      <c r="W950" s="72"/>
      <c r="X950" s="72"/>
      <c r="Y950" s="68"/>
      <c r="Z950" s="68"/>
      <c r="AA950" s="72"/>
      <c r="AB950" s="68"/>
      <c r="AC950" s="68"/>
      <c r="AD950" s="72"/>
      <c r="AE950" s="72"/>
      <c r="AF950" s="72"/>
      <c r="AG950" s="72"/>
      <c r="AH950" s="72"/>
      <c r="AI950" s="72"/>
      <c r="AJ950" s="72"/>
      <c r="AK950" s="72"/>
      <c r="AL950" s="72"/>
      <c r="AM950" s="72"/>
      <c r="AN950" s="72"/>
      <c r="AO950" s="72"/>
      <c r="AP950" s="72"/>
      <c r="AQ950" s="72"/>
      <c r="AR950" s="72"/>
      <c r="AS950" s="72"/>
      <c r="AT950" s="72"/>
      <c r="AU950" s="72"/>
      <c r="AV950" s="72"/>
      <c r="AW950" s="72"/>
    </row>
    <row r="951" ht="14.25" customHeight="1">
      <c r="A951" s="65"/>
      <c r="B951" s="65"/>
      <c r="C951" s="66"/>
      <c r="D951" s="67"/>
      <c r="E951" s="68"/>
      <c r="F951" s="68"/>
      <c r="G951" s="68"/>
      <c r="H951" s="68"/>
      <c r="I951" s="68"/>
      <c r="J951" s="68"/>
      <c r="K951" s="68"/>
      <c r="L951" s="68"/>
      <c r="M951" s="68"/>
      <c r="O951" s="68"/>
      <c r="P951" s="68"/>
      <c r="Q951" s="68"/>
      <c r="R951" s="68"/>
      <c r="S951" s="68"/>
      <c r="U951" s="68"/>
      <c r="V951" s="72"/>
      <c r="W951" s="72"/>
      <c r="X951" s="72"/>
      <c r="Y951" s="68"/>
      <c r="Z951" s="68"/>
      <c r="AA951" s="72"/>
      <c r="AB951" s="68"/>
      <c r="AC951" s="68"/>
      <c r="AD951" s="72"/>
      <c r="AE951" s="72"/>
      <c r="AF951" s="72"/>
      <c r="AG951" s="72"/>
      <c r="AH951" s="72"/>
      <c r="AI951" s="72"/>
      <c r="AJ951" s="72"/>
      <c r="AK951" s="72"/>
      <c r="AL951" s="72"/>
      <c r="AM951" s="72"/>
      <c r="AN951" s="72"/>
      <c r="AO951" s="72"/>
      <c r="AP951" s="72"/>
      <c r="AQ951" s="72"/>
      <c r="AR951" s="72"/>
      <c r="AS951" s="72"/>
      <c r="AT951" s="72"/>
      <c r="AU951" s="72"/>
      <c r="AV951" s="72"/>
      <c r="AW951" s="72"/>
    </row>
    <row r="952" ht="14.25" customHeight="1">
      <c r="A952" s="65"/>
      <c r="B952" s="65"/>
      <c r="C952" s="66"/>
      <c r="D952" s="67"/>
      <c r="E952" s="68"/>
      <c r="F952" s="68"/>
      <c r="G952" s="68"/>
      <c r="H952" s="68"/>
      <c r="I952" s="68"/>
      <c r="J952" s="68"/>
      <c r="K952" s="68"/>
      <c r="L952" s="68"/>
      <c r="M952" s="68"/>
      <c r="O952" s="68"/>
      <c r="P952" s="68"/>
      <c r="Q952" s="68"/>
      <c r="R952" s="68"/>
      <c r="S952" s="68"/>
      <c r="U952" s="68"/>
      <c r="V952" s="72"/>
      <c r="W952" s="72"/>
      <c r="X952" s="72"/>
      <c r="Y952" s="68"/>
      <c r="Z952" s="68"/>
      <c r="AA952" s="72"/>
      <c r="AB952" s="68"/>
      <c r="AC952" s="68"/>
      <c r="AD952" s="72"/>
      <c r="AE952" s="72"/>
      <c r="AF952" s="72"/>
      <c r="AG952" s="72"/>
      <c r="AH952" s="72"/>
      <c r="AI952" s="72"/>
      <c r="AJ952" s="72"/>
      <c r="AK952" s="72"/>
      <c r="AL952" s="72"/>
      <c r="AM952" s="72"/>
      <c r="AN952" s="72"/>
      <c r="AO952" s="72"/>
      <c r="AP952" s="72"/>
      <c r="AQ952" s="72"/>
      <c r="AR952" s="72"/>
      <c r="AS952" s="72"/>
      <c r="AT952" s="72"/>
      <c r="AU952" s="72"/>
      <c r="AV952" s="72"/>
      <c r="AW952" s="72"/>
    </row>
    <row r="953" ht="14.25" customHeight="1">
      <c r="A953" s="65"/>
      <c r="B953" s="65"/>
      <c r="C953" s="66"/>
      <c r="D953" s="67"/>
      <c r="E953" s="68"/>
      <c r="F953" s="68"/>
      <c r="G953" s="68"/>
      <c r="H953" s="68"/>
      <c r="I953" s="68"/>
      <c r="J953" s="68"/>
      <c r="K953" s="68"/>
      <c r="L953" s="68"/>
      <c r="M953" s="68"/>
      <c r="O953" s="68"/>
      <c r="P953" s="68"/>
      <c r="Q953" s="68"/>
      <c r="R953" s="68"/>
      <c r="S953" s="68"/>
      <c r="U953" s="68"/>
      <c r="V953" s="72"/>
      <c r="W953" s="72"/>
      <c r="X953" s="72"/>
      <c r="Y953" s="68"/>
      <c r="Z953" s="68"/>
      <c r="AA953" s="72"/>
      <c r="AB953" s="68"/>
      <c r="AC953" s="68"/>
      <c r="AD953" s="72"/>
      <c r="AE953" s="72"/>
      <c r="AF953" s="72"/>
      <c r="AG953" s="72"/>
      <c r="AH953" s="72"/>
      <c r="AI953" s="72"/>
      <c r="AJ953" s="72"/>
      <c r="AK953" s="72"/>
      <c r="AL953" s="72"/>
      <c r="AM953" s="72"/>
      <c r="AN953" s="72"/>
      <c r="AO953" s="72"/>
      <c r="AP953" s="72"/>
      <c r="AQ953" s="72"/>
      <c r="AR953" s="72"/>
      <c r="AS953" s="72"/>
      <c r="AT953" s="72"/>
      <c r="AU953" s="72"/>
      <c r="AV953" s="72"/>
      <c r="AW953" s="72"/>
    </row>
    <row r="954" ht="14.25" customHeight="1">
      <c r="A954" s="65"/>
      <c r="B954" s="65"/>
      <c r="C954" s="66"/>
      <c r="D954" s="67"/>
      <c r="E954" s="68"/>
      <c r="F954" s="68"/>
      <c r="G954" s="68"/>
      <c r="H954" s="68"/>
      <c r="I954" s="68"/>
      <c r="J954" s="68"/>
      <c r="K954" s="68"/>
      <c r="L954" s="68"/>
      <c r="M954" s="68"/>
      <c r="O954" s="68"/>
      <c r="P954" s="68"/>
      <c r="Q954" s="68"/>
      <c r="R954" s="68"/>
      <c r="S954" s="68"/>
      <c r="U954" s="68"/>
      <c r="V954" s="72"/>
      <c r="W954" s="72"/>
      <c r="X954" s="72"/>
      <c r="Y954" s="68"/>
      <c r="Z954" s="68"/>
      <c r="AA954" s="72"/>
      <c r="AB954" s="68"/>
      <c r="AC954" s="68"/>
      <c r="AD954" s="72"/>
      <c r="AE954" s="72"/>
      <c r="AF954" s="72"/>
      <c r="AG954" s="72"/>
      <c r="AH954" s="72"/>
      <c r="AI954" s="72"/>
      <c r="AJ954" s="72"/>
      <c r="AK954" s="72"/>
      <c r="AL954" s="72"/>
      <c r="AM954" s="72"/>
      <c r="AN954" s="72"/>
      <c r="AO954" s="72"/>
      <c r="AP954" s="72"/>
      <c r="AQ954" s="72"/>
      <c r="AR954" s="72"/>
      <c r="AS954" s="72"/>
      <c r="AT954" s="72"/>
      <c r="AU954" s="72"/>
      <c r="AV954" s="72"/>
      <c r="AW954" s="72"/>
    </row>
    <row r="955" ht="14.25" customHeight="1">
      <c r="A955" s="65"/>
      <c r="B955" s="65"/>
      <c r="C955" s="66"/>
      <c r="D955" s="67"/>
      <c r="E955" s="68"/>
      <c r="F955" s="68"/>
      <c r="G955" s="68"/>
      <c r="H955" s="68"/>
      <c r="I955" s="68"/>
      <c r="J955" s="68"/>
      <c r="K955" s="68"/>
      <c r="L955" s="68"/>
      <c r="M955" s="68"/>
      <c r="O955" s="68"/>
      <c r="P955" s="68"/>
      <c r="Q955" s="68"/>
      <c r="R955" s="68"/>
      <c r="S955" s="68"/>
      <c r="U955" s="68"/>
      <c r="V955" s="72"/>
      <c r="W955" s="72"/>
      <c r="X955" s="72"/>
      <c r="Y955" s="68"/>
      <c r="Z955" s="68"/>
      <c r="AA955" s="72"/>
      <c r="AB955" s="68"/>
      <c r="AC955" s="68"/>
      <c r="AD955" s="72"/>
      <c r="AE955" s="72"/>
      <c r="AF955" s="72"/>
      <c r="AG955" s="72"/>
      <c r="AH955" s="72"/>
      <c r="AI955" s="72"/>
      <c r="AJ955" s="72"/>
      <c r="AK955" s="72"/>
      <c r="AL955" s="72"/>
      <c r="AM955" s="72"/>
      <c r="AN955" s="72"/>
      <c r="AO955" s="72"/>
      <c r="AP955" s="72"/>
      <c r="AQ955" s="72"/>
      <c r="AR955" s="72"/>
      <c r="AS955" s="72"/>
      <c r="AT955" s="72"/>
      <c r="AU955" s="72"/>
      <c r="AV955" s="72"/>
      <c r="AW955" s="72"/>
    </row>
    <row r="956" ht="14.25" customHeight="1">
      <c r="A956" s="65"/>
      <c r="B956" s="65"/>
      <c r="C956" s="66"/>
      <c r="D956" s="67"/>
      <c r="E956" s="68"/>
      <c r="F956" s="68"/>
      <c r="G956" s="68"/>
      <c r="H956" s="68"/>
      <c r="I956" s="68"/>
      <c r="J956" s="68"/>
      <c r="K956" s="68"/>
      <c r="L956" s="68"/>
      <c r="M956" s="68"/>
      <c r="O956" s="68"/>
      <c r="P956" s="68"/>
      <c r="Q956" s="68"/>
      <c r="R956" s="68"/>
      <c r="S956" s="68"/>
      <c r="U956" s="68"/>
      <c r="V956" s="72"/>
      <c r="W956" s="72"/>
      <c r="X956" s="72"/>
      <c r="Y956" s="68"/>
      <c r="Z956" s="68"/>
      <c r="AA956" s="72"/>
      <c r="AB956" s="68"/>
      <c r="AC956" s="68"/>
      <c r="AD956" s="72"/>
      <c r="AE956" s="72"/>
      <c r="AF956" s="72"/>
      <c r="AG956" s="72"/>
      <c r="AH956" s="72"/>
      <c r="AI956" s="72"/>
      <c r="AJ956" s="72"/>
      <c r="AK956" s="72"/>
      <c r="AL956" s="72"/>
      <c r="AM956" s="72"/>
      <c r="AN956" s="72"/>
      <c r="AO956" s="72"/>
      <c r="AP956" s="72"/>
      <c r="AQ956" s="72"/>
      <c r="AR956" s="72"/>
      <c r="AS956" s="72"/>
      <c r="AT956" s="72"/>
      <c r="AU956" s="72"/>
      <c r="AV956" s="72"/>
      <c r="AW956" s="72"/>
    </row>
    <row r="957" ht="14.25" customHeight="1">
      <c r="A957" s="65"/>
      <c r="B957" s="65"/>
      <c r="C957" s="66"/>
      <c r="D957" s="67"/>
      <c r="E957" s="68"/>
      <c r="F957" s="68"/>
      <c r="G957" s="68"/>
      <c r="H957" s="68"/>
      <c r="I957" s="68"/>
      <c r="J957" s="68"/>
      <c r="K957" s="68"/>
      <c r="L957" s="68"/>
      <c r="M957" s="68"/>
      <c r="O957" s="68"/>
      <c r="P957" s="68"/>
      <c r="Q957" s="68"/>
      <c r="R957" s="68"/>
      <c r="S957" s="68"/>
      <c r="U957" s="68"/>
      <c r="V957" s="72"/>
      <c r="W957" s="72"/>
      <c r="X957" s="72"/>
      <c r="Y957" s="68"/>
      <c r="Z957" s="68"/>
      <c r="AA957" s="72"/>
      <c r="AB957" s="68"/>
      <c r="AC957" s="68"/>
      <c r="AD957" s="72"/>
      <c r="AE957" s="72"/>
      <c r="AF957" s="72"/>
      <c r="AG957" s="72"/>
      <c r="AH957" s="72"/>
      <c r="AI957" s="72"/>
      <c r="AJ957" s="72"/>
      <c r="AK957" s="72"/>
      <c r="AL957" s="72"/>
      <c r="AM957" s="72"/>
      <c r="AN957" s="72"/>
      <c r="AO957" s="72"/>
      <c r="AP957" s="72"/>
      <c r="AQ957" s="72"/>
      <c r="AR957" s="72"/>
      <c r="AS957" s="72"/>
      <c r="AT957" s="72"/>
      <c r="AU957" s="72"/>
      <c r="AV957" s="72"/>
      <c r="AW957" s="72"/>
    </row>
    <row r="958" ht="14.25" customHeight="1">
      <c r="A958" s="65"/>
      <c r="B958" s="65"/>
      <c r="C958" s="66"/>
      <c r="D958" s="67"/>
      <c r="E958" s="68"/>
      <c r="F958" s="68"/>
      <c r="G958" s="68"/>
      <c r="H958" s="68"/>
      <c r="I958" s="68"/>
      <c r="J958" s="68"/>
      <c r="K958" s="68"/>
      <c r="L958" s="68"/>
      <c r="M958" s="68"/>
      <c r="O958" s="68"/>
      <c r="P958" s="68"/>
      <c r="Q958" s="68"/>
      <c r="R958" s="68"/>
      <c r="S958" s="68"/>
      <c r="U958" s="68"/>
      <c r="V958" s="72"/>
      <c r="W958" s="72"/>
      <c r="X958" s="72"/>
      <c r="Y958" s="68"/>
      <c r="Z958" s="68"/>
      <c r="AA958" s="72"/>
      <c r="AB958" s="68"/>
      <c r="AC958" s="68"/>
      <c r="AD958" s="72"/>
      <c r="AE958" s="72"/>
      <c r="AF958" s="72"/>
      <c r="AG958" s="72"/>
      <c r="AH958" s="72"/>
      <c r="AI958" s="72"/>
      <c r="AJ958" s="72"/>
      <c r="AK958" s="72"/>
      <c r="AL958" s="72"/>
      <c r="AM958" s="72"/>
      <c r="AN958" s="72"/>
      <c r="AO958" s="72"/>
      <c r="AP958" s="72"/>
      <c r="AQ958" s="72"/>
      <c r="AR958" s="72"/>
      <c r="AS958" s="72"/>
      <c r="AT958" s="72"/>
      <c r="AU958" s="72"/>
      <c r="AV958" s="72"/>
      <c r="AW958" s="72"/>
    </row>
    <row r="959" ht="14.25" customHeight="1">
      <c r="A959" s="65"/>
      <c r="B959" s="65"/>
      <c r="C959" s="66"/>
      <c r="D959" s="67"/>
      <c r="E959" s="68"/>
      <c r="F959" s="68"/>
      <c r="G959" s="68"/>
      <c r="H959" s="68"/>
      <c r="I959" s="68"/>
      <c r="J959" s="68"/>
      <c r="K959" s="68"/>
      <c r="L959" s="68"/>
      <c r="M959" s="68"/>
      <c r="O959" s="68"/>
      <c r="P959" s="68"/>
      <c r="Q959" s="68"/>
      <c r="R959" s="68"/>
      <c r="S959" s="68"/>
      <c r="U959" s="68"/>
      <c r="V959" s="72"/>
      <c r="W959" s="72"/>
      <c r="X959" s="72"/>
      <c r="Y959" s="68"/>
      <c r="Z959" s="68"/>
      <c r="AA959" s="72"/>
      <c r="AB959" s="68"/>
      <c r="AC959" s="68"/>
      <c r="AD959" s="72"/>
      <c r="AE959" s="72"/>
      <c r="AF959" s="72"/>
      <c r="AG959" s="72"/>
      <c r="AH959" s="72"/>
      <c r="AI959" s="72"/>
      <c r="AJ959" s="72"/>
      <c r="AK959" s="72"/>
      <c r="AL959" s="72"/>
      <c r="AM959" s="72"/>
      <c r="AN959" s="72"/>
      <c r="AO959" s="72"/>
      <c r="AP959" s="72"/>
      <c r="AQ959" s="72"/>
      <c r="AR959" s="72"/>
      <c r="AS959" s="72"/>
      <c r="AT959" s="72"/>
      <c r="AU959" s="72"/>
      <c r="AV959" s="72"/>
      <c r="AW959" s="72"/>
    </row>
    <row r="960" ht="14.25" customHeight="1">
      <c r="A960" s="65"/>
      <c r="B960" s="65"/>
      <c r="C960" s="66"/>
      <c r="D960" s="67"/>
      <c r="E960" s="68"/>
      <c r="F960" s="68"/>
      <c r="G960" s="68"/>
      <c r="H960" s="68"/>
      <c r="I960" s="68"/>
      <c r="J960" s="68"/>
      <c r="K960" s="68"/>
      <c r="L960" s="68"/>
      <c r="M960" s="68"/>
      <c r="O960" s="68"/>
      <c r="P960" s="68"/>
      <c r="Q960" s="68"/>
      <c r="R960" s="68"/>
      <c r="S960" s="68"/>
      <c r="U960" s="68"/>
      <c r="V960" s="72"/>
      <c r="W960" s="72"/>
      <c r="X960" s="72"/>
      <c r="Y960" s="68"/>
      <c r="Z960" s="68"/>
      <c r="AA960" s="72"/>
      <c r="AB960" s="68"/>
      <c r="AC960" s="68"/>
      <c r="AD960" s="72"/>
      <c r="AE960" s="72"/>
      <c r="AF960" s="72"/>
      <c r="AG960" s="72"/>
      <c r="AH960" s="72"/>
      <c r="AI960" s="72"/>
      <c r="AJ960" s="72"/>
      <c r="AK960" s="72"/>
      <c r="AL960" s="72"/>
      <c r="AM960" s="72"/>
      <c r="AN960" s="72"/>
      <c r="AO960" s="72"/>
      <c r="AP960" s="72"/>
      <c r="AQ960" s="72"/>
      <c r="AR960" s="72"/>
      <c r="AS960" s="72"/>
      <c r="AT960" s="72"/>
      <c r="AU960" s="72"/>
      <c r="AV960" s="72"/>
      <c r="AW960" s="72"/>
    </row>
    <row r="961" ht="14.25" customHeight="1">
      <c r="A961" s="65"/>
      <c r="B961" s="65"/>
      <c r="C961" s="66"/>
      <c r="D961" s="67"/>
      <c r="E961" s="68"/>
      <c r="F961" s="68"/>
      <c r="G961" s="68"/>
      <c r="H961" s="68"/>
      <c r="I961" s="68"/>
      <c r="J961" s="68"/>
      <c r="K961" s="68"/>
      <c r="L961" s="68"/>
      <c r="M961" s="68"/>
      <c r="O961" s="68"/>
      <c r="P961" s="68"/>
      <c r="Q961" s="68"/>
      <c r="R961" s="68"/>
      <c r="S961" s="68"/>
      <c r="U961" s="68"/>
      <c r="V961" s="72"/>
      <c r="W961" s="72"/>
      <c r="X961" s="72"/>
      <c r="Y961" s="68"/>
      <c r="Z961" s="68"/>
      <c r="AA961" s="72"/>
      <c r="AB961" s="68"/>
      <c r="AC961" s="68"/>
      <c r="AD961" s="72"/>
      <c r="AE961" s="72"/>
      <c r="AF961" s="72"/>
      <c r="AG961" s="72"/>
      <c r="AH961" s="72"/>
      <c r="AI961" s="72"/>
      <c r="AJ961" s="72"/>
      <c r="AK961" s="72"/>
      <c r="AL961" s="72"/>
      <c r="AM961" s="72"/>
      <c r="AN961" s="72"/>
      <c r="AO961" s="72"/>
      <c r="AP961" s="72"/>
      <c r="AQ961" s="72"/>
      <c r="AR961" s="72"/>
      <c r="AS961" s="72"/>
      <c r="AT961" s="72"/>
      <c r="AU961" s="72"/>
      <c r="AV961" s="72"/>
      <c r="AW961" s="72"/>
    </row>
    <row r="962" ht="14.25" customHeight="1">
      <c r="A962" s="65"/>
      <c r="B962" s="65"/>
      <c r="C962" s="66"/>
      <c r="D962" s="67"/>
      <c r="E962" s="68"/>
      <c r="F962" s="68"/>
      <c r="G962" s="68"/>
      <c r="H962" s="68"/>
      <c r="I962" s="68"/>
      <c r="J962" s="68"/>
      <c r="K962" s="68"/>
      <c r="L962" s="68"/>
      <c r="M962" s="68"/>
      <c r="O962" s="68"/>
      <c r="P962" s="68"/>
      <c r="Q962" s="68"/>
      <c r="R962" s="68"/>
      <c r="S962" s="68"/>
      <c r="U962" s="68"/>
      <c r="V962" s="72"/>
      <c r="W962" s="72"/>
      <c r="X962" s="72"/>
      <c r="Y962" s="68"/>
      <c r="Z962" s="68"/>
      <c r="AA962" s="72"/>
      <c r="AB962" s="68"/>
      <c r="AC962" s="68"/>
      <c r="AD962" s="72"/>
      <c r="AE962" s="72"/>
      <c r="AF962" s="72"/>
      <c r="AG962" s="72"/>
      <c r="AH962" s="72"/>
      <c r="AI962" s="72"/>
      <c r="AJ962" s="72"/>
      <c r="AK962" s="72"/>
      <c r="AL962" s="72"/>
      <c r="AM962" s="72"/>
      <c r="AN962" s="72"/>
      <c r="AO962" s="72"/>
      <c r="AP962" s="72"/>
      <c r="AQ962" s="72"/>
      <c r="AR962" s="72"/>
      <c r="AS962" s="72"/>
      <c r="AT962" s="72"/>
      <c r="AU962" s="72"/>
      <c r="AV962" s="72"/>
      <c r="AW962" s="72"/>
    </row>
    <row r="963" ht="14.25" customHeight="1">
      <c r="A963" s="65"/>
      <c r="B963" s="65"/>
      <c r="C963" s="66"/>
      <c r="D963" s="67"/>
      <c r="E963" s="68"/>
      <c r="F963" s="68"/>
      <c r="G963" s="68"/>
      <c r="H963" s="68"/>
      <c r="I963" s="68"/>
      <c r="J963" s="68"/>
      <c r="K963" s="68"/>
      <c r="L963" s="68"/>
      <c r="M963" s="68"/>
      <c r="O963" s="68"/>
      <c r="P963" s="68"/>
      <c r="Q963" s="68"/>
      <c r="R963" s="68"/>
      <c r="S963" s="68"/>
      <c r="U963" s="68"/>
      <c r="V963" s="72"/>
      <c r="W963" s="72"/>
      <c r="X963" s="72"/>
      <c r="Y963" s="68"/>
      <c r="Z963" s="68"/>
      <c r="AA963" s="72"/>
      <c r="AB963" s="68"/>
      <c r="AC963" s="68"/>
      <c r="AD963" s="72"/>
      <c r="AE963" s="72"/>
      <c r="AF963" s="72"/>
      <c r="AG963" s="72"/>
      <c r="AH963" s="72"/>
      <c r="AI963" s="72"/>
      <c r="AJ963" s="72"/>
      <c r="AK963" s="72"/>
      <c r="AL963" s="72"/>
      <c r="AM963" s="72"/>
      <c r="AN963" s="72"/>
      <c r="AO963" s="72"/>
      <c r="AP963" s="72"/>
      <c r="AQ963" s="72"/>
      <c r="AR963" s="72"/>
      <c r="AS963" s="72"/>
      <c r="AT963" s="72"/>
      <c r="AU963" s="72"/>
      <c r="AV963" s="72"/>
      <c r="AW963" s="72"/>
    </row>
    <row r="964" ht="14.25" customHeight="1">
      <c r="A964" s="65"/>
      <c r="B964" s="65"/>
      <c r="C964" s="66"/>
      <c r="D964" s="67"/>
      <c r="E964" s="68"/>
      <c r="F964" s="68"/>
      <c r="G964" s="68"/>
      <c r="H964" s="68"/>
      <c r="I964" s="68"/>
      <c r="J964" s="68"/>
      <c r="K964" s="68"/>
      <c r="L964" s="68"/>
      <c r="M964" s="68"/>
      <c r="O964" s="68"/>
      <c r="P964" s="68"/>
      <c r="Q964" s="68"/>
      <c r="R964" s="68"/>
      <c r="S964" s="68"/>
      <c r="U964" s="68"/>
      <c r="V964" s="72"/>
      <c r="W964" s="72"/>
      <c r="X964" s="72"/>
      <c r="Y964" s="68"/>
      <c r="Z964" s="68"/>
      <c r="AA964" s="72"/>
      <c r="AB964" s="68"/>
      <c r="AC964" s="68"/>
      <c r="AD964" s="72"/>
      <c r="AE964" s="72"/>
      <c r="AF964" s="72"/>
      <c r="AG964" s="72"/>
      <c r="AH964" s="72"/>
      <c r="AI964" s="72"/>
      <c r="AJ964" s="72"/>
      <c r="AK964" s="72"/>
      <c r="AL964" s="72"/>
      <c r="AM964" s="72"/>
      <c r="AN964" s="72"/>
      <c r="AO964" s="72"/>
      <c r="AP964" s="72"/>
      <c r="AQ964" s="72"/>
      <c r="AR964" s="72"/>
      <c r="AS964" s="72"/>
      <c r="AT964" s="72"/>
      <c r="AU964" s="72"/>
      <c r="AV964" s="72"/>
      <c r="AW964" s="72"/>
    </row>
    <row r="965" ht="14.25" customHeight="1">
      <c r="A965" s="65"/>
      <c r="B965" s="65"/>
      <c r="C965" s="66"/>
      <c r="D965" s="67"/>
      <c r="E965" s="68"/>
      <c r="F965" s="68"/>
      <c r="G965" s="68"/>
      <c r="H965" s="68"/>
      <c r="I965" s="68"/>
      <c r="J965" s="68"/>
      <c r="K965" s="68"/>
      <c r="L965" s="68"/>
      <c r="M965" s="68"/>
      <c r="O965" s="68"/>
      <c r="P965" s="68"/>
      <c r="Q965" s="68"/>
      <c r="R965" s="68"/>
      <c r="S965" s="68"/>
      <c r="U965" s="68"/>
      <c r="V965" s="72"/>
      <c r="W965" s="72"/>
      <c r="X965" s="72"/>
      <c r="Y965" s="68"/>
      <c r="Z965" s="68"/>
      <c r="AA965" s="72"/>
      <c r="AB965" s="68"/>
      <c r="AC965" s="68"/>
      <c r="AD965" s="72"/>
      <c r="AE965" s="72"/>
      <c r="AF965" s="72"/>
      <c r="AG965" s="72"/>
      <c r="AH965" s="72"/>
      <c r="AI965" s="72"/>
      <c r="AJ965" s="72"/>
      <c r="AK965" s="72"/>
      <c r="AL965" s="72"/>
      <c r="AM965" s="72"/>
      <c r="AN965" s="72"/>
      <c r="AO965" s="72"/>
      <c r="AP965" s="72"/>
      <c r="AQ965" s="72"/>
      <c r="AR965" s="72"/>
      <c r="AS965" s="72"/>
      <c r="AT965" s="72"/>
      <c r="AU965" s="72"/>
      <c r="AV965" s="72"/>
      <c r="AW965" s="72"/>
    </row>
    <row r="966" ht="14.25" customHeight="1">
      <c r="A966" s="65"/>
      <c r="B966" s="65"/>
      <c r="C966" s="66"/>
      <c r="D966" s="67"/>
      <c r="E966" s="68"/>
      <c r="F966" s="68"/>
      <c r="G966" s="68"/>
      <c r="H966" s="68"/>
      <c r="I966" s="68"/>
      <c r="J966" s="68"/>
      <c r="K966" s="68"/>
      <c r="L966" s="68"/>
      <c r="M966" s="68"/>
      <c r="O966" s="68"/>
      <c r="P966" s="68"/>
      <c r="Q966" s="68"/>
      <c r="R966" s="68"/>
      <c r="S966" s="68"/>
      <c r="U966" s="68"/>
      <c r="V966" s="72"/>
      <c r="W966" s="72"/>
      <c r="X966" s="72"/>
      <c r="Y966" s="68"/>
      <c r="Z966" s="68"/>
      <c r="AA966" s="72"/>
      <c r="AB966" s="68"/>
      <c r="AC966" s="68"/>
      <c r="AD966" s="72"/>
      <c r="AE966" s="72"/>
      <c r="AF966" s="72"/>
      <c r="AG966" s="72"/>
      <c r="AH966" s="72"/>
      <c r="AI966" s="72"/>
      <c r="AJ966" s="72"/>
      <c r="AK966" s="72"/>
      <c r="AL966" s="72"/>
      <c r="AM966" s="72"/>
      <c r="AN966" s="72"/>
      <c r="AO966" s="72"/>
      <c r="AP966" s="72"/>
      <c r="AQ966" s="72"/>
      <c r="AR966" s="72"/>
      <c r="AS966" s="72"/>
      <c r="AT966" s="72"/>
      <c r="AU966" s="72"/>
      <c r="AV966" s="72"/>
      <c r="AW966" s="72"/>
    </row>
    <row r="967" ht="14.25" customHeight="1">
      <c r="A967" s="65"/>
      <c r="B967" s="65"/>
      <c r="C967" s="66"/>
      <c r="D967" s="67"/>
      <c r="E967" s="68"/>
      <c r="F967" s="68"/>
      <c r="G967" s="68"/>
      <c r="H967" s="68"/>
      <c r="I967" s="68"/>
      <c r="J967" s="68"/>
      <c r="K967" s="68"/>
      <c r="L967" s="68"/>
      <c r="M967" s="68"/>
      <c r="O967" s="68"/>
      <c r="P967" s="68"/>
      <c r="Q967" s="68"/>
      <c r="R967" s="68"/>
      <c r="S967" s="68"/>
      <c r="U967" s="68"/>
      <c r="V967" s="72"/>
      <c r="W967" s="72"/>
      <c r="X967" s="72"/>
      <c r="Y967" s="68"/>
      <c r="Z967" s="68"/>
      <c r="AA967" s="72"/>
      <c r="AB967" s="68"/>
      <c r="AC967" s="68"/>
      <c r="AD967" s="72"/>
      <c r="AE967" s="72"/>
      <c r="AF967" s="72"/>
      <c r="AG967" s="72"/>
      <c r="AH967" s="72"/>
      <c r="AI967" s="72"/>
      <c r="AJ967" s="72"/>
      <c r="AK967" s="72"/>
      <c r="AL967" s="72"/>
      <c r="AM967" s="72"/>
      <c r="AN967" s="72"/>
      <c r="AO967" s="72"/>
      <c r="AP967" s="72"/>
      <c r="AQ967" s="72"/>
      <c r="AR967" s="72"/>
      <c r="AS967" s="72"/>
      <c r="AT967" s="72"/>
      <c r="AU967" s="72"/>
      <c r="AV967" s="72"/>
      <c r="AW967" s="72"/>
    </row>
    <row r="968" ht="14.25" customHeight="1">
      <c r="A968" s="65"/>
      <c r="B968" s="65"/>
      <c r="C968" s="66"/>
      <c r="D968" s="67"/>
      <c r="E968" s="68"/>
      <c r="F968" s="68"/>
      <c r="G968" s="68"/>
      <c r="H968" s="68"/>
      <c r="I968" s="68"/>
      <c r="J968" s="68"/>
      <c r="K968" s="68"/>
      <c r="L968" s="68"/>
      <c r="M968" s="68"/>
      <c r="O968" s="68"/>
      <c r="P968" s="68"/>
      <c r="Q968" s="68"/>
      <c r="R968" s="68"/>
      <c r="S968" s="68"/>
      <c r="U968" s="68"/>
      <c r="V968" s="72"/>
      <c r="W968" s="72"/>
      <c r="X968" s="72"/>
      <c r="Y968" s="68"/>
      <c r="Z968" s="68"/>
      <c r="AA968" s="72"/>
      <c r="AB968" s="68"/>
      <c r="AC968" s="68"/>
      <c r="AD968" s="72"/>
      <c r="AE968" s="72"/>
      <c r="AF968" s="72"/>
      <c r="AG968" s="72"/>
      <c r="AH968" s="72"/>
      <c r="AI968" s="72"/>
      <c r="AJ968" s="72"/>
      <c r="AK968" s="72"/>
      <c r="AL968" s="72"/>
      <c r="AM968" s="72"/>
      <c r="AN968" s="72"/>
      <c r="AO968" s="72"/>
      <c r="AP968" s="72"/>
      <c r="AQ968" s="72"/>
      <c r="AR968" s="72"/>
      <c r="AS968" s="72"/>
      <c r="AT968" s="72"/>
      <c r="AU968" s="72"/>
      <c r="AV968" s="72"/>
      <c r="AW968" s="72"/>
    </row>
    <row r="969" ht="14.25" customHeight="1">
      <c r="A969" s="65"/>
      <c r="B969" s="65"/>
      <c r="C969" s="66"/>
      <c r="D969" s="67"/>
      <c r="E969" s="68"/>
      <c r="F969" s="68"/>
      <c r="G969" s="68"/>
      <c r="H969" s="68"/>
      <c r="I969" s="68"/>
      <c r="J969" s="68"/>
      <c r="K969" s="68"/>
      <c r="L969" s="68"/>
      <c r="M969" s="68"/>
      <c r="O969" s="68"/>
      <c r="P969" s="68"/>
      <c r="Q969" s="68"/>
      <c r="R969" s="68"/>
      <c r="S969" s="68"/>
      <c r="U969" s="68"/>
      <c r="V969" s="72"/>
      <c r="W969" s="72"/>
      <c r="X969" s="72"/>
      <c r="Y969" s="68"/>
      <c r="Z969" s="68"/>
      <c r="AA969" s="72"/>
      <c r="AB969" s="68"/>
      <c r="AC969" s="68"/>
      <c r="AD969" s="72"/>
      <c r="AE969" s="72"/>
      <c r="AF969" s="72"/>
      <c r="AG969" s="72"/>
      <c r="AH969" s="72"/>
      <c r="AI969" s="72"/>
      <c r="AJ969" s="72"/>
      <c r="AK969" s="72"/>
      <c r="AL969" s="72"/>
      <c r="AM969" s="72"/>
      <c r="AN969" s="72"/>
      <c r="AO969" s="72"/>
      <c r="AP969" s="72"/>
      <c r="AQ969" s="72"/>
      <c r="AR969" s="72"/>
      <c r="AS969" s="72"/>
      <c r="AT969" s="72"/>
      <c r="AU969" s="72"/>
      <c r="AV969" s="72"/>
      <c r="AW969" s="72"/>
    </row>
    <row r="970" ht="14.25" customHeight="1">
      <c r="A970" s="65"/>
      <c r="B970" s="65"/>
      <c r="C970" s="66"/>
      <c r="D970" s="67"/>
      <c r="E970" s="68"/>
      <c r="F970" s="68"/>
      <c r="G970" s="68"/>
      <c r="H970" s="68"/>
      <c r="I970" s="68"/>
      <c r="J970" s="68"/>
      <c r="K970" s="68"/>
      <c r="L970" s="68"/>
      <c r="M970" s="68"/>
      <c r="O970" s="68"/>
      <c r="P970" s="68"/>
      <c r="Q970" s="68"/>
      <c r="R970" s="68"/>
      <c r="S970" s="68"/>
      <c r="U970" s="68"/>
      <c r="V970" s="72"/>
      <c r="W970" s="72"/>
      <c r="X970" s="72"/>
      <c r="Y970" s="68"/>
      <c r="Z970" s="68"/>
      <c r="AA970" s="72"/>
      <c r="AB970" s="68"/>
      <c r="AC970" s="68"/>
      <c r="AD970" s="72"/>
      <c r="AE970" s="72"/>
      <c r="AF970" s="72"/>
      <c r="AG970" s="72"/>
      <c r="AH970" s="72"/>
      <c r="AI970" s="72"/>
      <c r="AJ970" s="72"/>
      <c r="AK970" s="72"/>
      <c r="AL970" s="72"/>
      <c r="AM970" s="72"/>
      <c r="AN970" s="72"/>
      <c r="AO970" s="72"/>
      <c r="AP970" s="72"/>
      <c r="AQ970" s="72"/>
      <c r="AR970" s="72"/>
      <c r="AS970" s="72"/>
      <c r="AT970" s="72"/>
      <c r="AU970" s="72"/>
      <c r="AV970" s="72"/>
      <c r="AW970" s="72"/>
    </row>
    <row r="971" ht="14.25" customHeight="1">
      <c r="A971" s="65"/>
      <c r="B971" s="65"/>
      <c r="C971" s="66"/>
      <c r="D971" s="67"/>
      <c r="E971" s="68"/>
      <c r="F971" s="68"/>
      <c r="G971" s="68"/>
      <c r="H971" s="68"/>
      <c r="I971" s="68"/>
      <c r="J971" s="68"/>
      <c r="K971" s="68"/>
      <c r="L971" s="68"/>
      <c r="M971" s="68"/>
      <c r="O971" s="68"/>
      <c r="P971" s="68"/>
      <c r="Q971" s="68"/>
      <c r="R971" s="68"/>
      <c r="S971" s="68"/>
      <c r="U971" s="68"/>
      <c r="V971" s="72"/>
      <c r="W971" s="72"/>
      <c r="X971" s="72"/>
      <c r="Y971" s="68"/>
      <c r="Z971" s="68"/>
      <c r="AA971" s="72"/>
      <c r="AB971" s="68"/>
      <c r="AC971" s="68"/>
      <c r="AD971" s="72"/>
      <c r="AE971" s="72"/>
      <c r="AF971" s="72"/>
      <c r="AG971" s="72"/>
      <c r="AH971" s="72"/>
      <c r="AI971" s="72"/>
      <c r="AJ971" s="72"/>
      <c r="AK971" s="72"/>
      <c r="AL971" s="72"/>
      <c r="AM971" s="72"/>
      <c r="AN971" s="72"/>
      <c r="AO971" s="72"/>
      <c r="AP971" s="72"/>
      <c r="AQ971" s="72"/>
      <c r="AR971" s="72"/>
      <c r="AS971" s="72"/>
      <c r="AT971" s="72"/>
      <c r="AU971" s="72"/>
      <c r="AV971" s="72"/>
      <c r="AW971" s="72"/>
    </row>
    <row r="972" ht="14.25" customHeight="1">
      <c r="A972" s="65"/>
      <c r="B972" s="65"/>
      <c r="C972" s="66"/>
      <c r="D972" s="67"/>
      <c r="E972" s="68"/>
      <c r="F972" s="68"/>
      <c r="G972" s="68"/>
      <c r="H972" s="68"/>
      <c r="I972" s="68"/>
      <c r="J972" s="68"/>
      <c r="K972" s="68"/>
      <c r="L972" s="68"/>
      <c r="M972" s="68"/>
      <c r="O972" s="68"/>
      <c r="P972" s="68"/>
      <c r="Q972" s="68"/>
      <c r="R972" s="68"/>
      <c r="S972" s="68"/>
      <c r="U972" s="68"/>
      <c r="V972" s="72"/>
      <c r="W972" s="72"/>
      <c r="X972" s="72"/>
      <c r="Y972" s="68"/>
      <c r="Z972" s="68"/>
      <c r="AA972" s="72"/>
      <c r="AB972" s="68"/>
      <c r="AC972" s="68"/>
      <c r="AD972" s="72"/>
      <c r="AE972" s="72"/>
      <c r="AF972" s="72"/>
      <c r="AG972" s="72"/>
      <c r="AH972" s="72"/>
      <c r="AI972" s="72"/>
      <c r="AJ972" s="72"/>
      <c r="AK972" s="72"/>
      <c r="AL972" s="72"/>
      <c r="AM972" s="72"/>
      <c r="AN972" s="72"/>
      <c r="AO972" s="72"/>
      <c r="AP972" s="72"/>
      <c r="AQ972" s="72"/>
      <c r="AR972" s="72"/>
      <c r="AS972" s="72"/>
      <c r="AT972" s="72"/>
      <c r="AU972" s="72"/>
      <c r="AV972" s="72"/>
      <c r="AW972" s="72"/>
    </row>
    <row r="973" ht="14.25" customHeight="1">
      <c r="A973" s="65"/>
      <c r="B973" s="65"/>
      <c r="C973" s="66"/>
      <c r="D973" s="67"/>
      <c r="E973" s="68"/>
      <c r="F973" s="68"/>
      <c r="G973" s="68"/>
      <c r="H973" s="68"/>
      <c r="I973" s="68"/>
      <c r="J973" s="68"/>
      <c r="K973" s="68"/>
      <c r="L973" s="68"/>
      <c r="M973" s="68"/>
      <c r="O973" s="68"/>
      <c r="P973" s="68"/>
      <c r="Q973" s="68"/>
      <c r="R973" s="68"/>
      <c r="S973" s="68"/>
      <c r="U973" s="68"/>
      <c r="V973" s="72"/>
      <c r="W973" s="72"/>
      <c r="X973" s="72"/>
      <c r="Y973" s="68"/>
      <c r="Z973" s="68"/>
      <c r="AA973" s="72"/>
      <c r="AB973" s="68"/>
      <c r="AC973" s="68"/>
      <c r="AD973" s="72"/>
      <c r="AE973" s="72"/>
      <c r="AF973" s="72"/>
      <c r="AG973" s="72"/>
      <c r="AH973" s="72"/>
      <c r="AI973" s="72"/>
      <c r="AJ973" s="72"/>
      <c r="AK973" s="72"/>
      <c r="AL973" s="72"/>
      <c r="AM973" s="72"/>
      <c r="AN973" s="72"/>
      <c r="AO973" s="72"/>
      <c r="AP973" s="72"/>
      <c r="AQ973" s="72"/>
      <c r="AR973" s="72"/>
      <c r="AS973" s="72"/>
      <c r="AT973" s="72"/>
      <c r="AU973" s="72"/>
      <c r="AV973" s="72"/>
      <c r="AW973" s="72"/>
    </row>
    <row r="974" ht="14.25" customHeight="1">
      <c r="A974" s="65"/>
      <c r="B974" s="65"/>
      <c r="C974" s="66"/>
      <c r="D974" s="67"/>
      <c r="E974" s="68"/>
      <c r="F974" s="68"/>
      <c r="G974" s="68"/>
      <c r="H974" s="68"/>
      <c r="I974" s="68"/>
      <c r="J974" s="68"/>
      <c r="K974" s="68"/>
      <c r="L974" s="68"/>
      <c r="M974" s="68"/>
      <c r="O974" s="68"/>
      <c r="P974" s="68"/>
      <c r="Q974" s="68"/>
      <c r="R974" s="68"/>
      <c r="S974" s="68"/>
      <c r="U974" s="68"/>
      <c r="V974" s="72"/>
      <c r="W974" s="72"/>
      <c r="X974" s="72"/>
      <c r="Y974" s="68"/>
      <c r="Z974" s="68"/>
      <c r="AA974" s="72"/>
      <c r="AB974" s="68"/>
      <c r="AC974" s="68"/>
      <c r="AD974" s="72"/>
      <c r="AE974" s="72"/>
      <c r="AF974" s="72"/>
      <c r="AG974" s="72"/>
      <c r="AH974" s="72"/>
      <c r="AI974" s="72"/>
      <c r="AJ974" s="72"/>
      <c r="AK974" s="72"/>
      <c r="AL974" s="72"/>
      <c r="AM974" s="72"/>
      <c r="AN974" s="72"/>
      <c r="AO974" s="72"/>
      <c r="AP974" s="72"/>
      <c r="AQ974" s="72"/>
      <c r="AR974" s="72"/>
      <c r="AS974" s="72"/>
      <c r="AT974" s="72"/>
      <c r="AU974" s="72"/>
      <c r="AV974" s="72"/>
      <c r="AW974" s="72"/>
    </row>
    <row r="975" ht="14.25" customHeight="1">
      <c r="A975" s="65"/>
      <c r="B975" s="65"/>
      <c r="C975" s="66"/>
      <c r="D975" s="67"/>
      <c r="E975" s="68"/>
      <c r="F975" s="68"/>
      <c r="G975" s="68"/>
      <c r="H975" s="68"/>
      <c r="I975" s="68"/>
      <c r="J975" s="68"/>
      <c r="K975" s="68"/>
      <c r="L975" s="68"/>
      <c r="M975" s="68"/>
      <c r="O975" s="68"/>
      <c r="P975" s="68"/>
      <c r="Q975" s="68"/>
      <c r="R975" s="68"/>
      <c r="S975" s="68"/>
      <c r="U975" s="68"/>
      <c r="V975" s="72"/>
      <c r="W975" s="72"/>
      <c r="X975" s="72"/>
      <c r="Y975" s="68"/>
      <c r="Z975" s="68"/>
      <c r="AA975" s="72"/>
      <c r="AB975" s="68"/>
      <c r="AC975" s="68"/>
      <c r="AD975" s="72"/>
      <c r="AE975" s="72"/>
      <c r="AF975" s="72"/>
      <c r="AG975" s="72"/>
      <c r="AH975" s="72"/>
      <c r="AI975" s="72"/>
      <c r="AJ975" s="72"/>
      <c r="AK975" s="72"/>
      <c r="AL975" s="72"/>
      <c r="AM975" s="72"/>
      <c r="AN975" s="72"/>
      <c r="AO975" s="72"/>
      <c r="AP975" s="72"/>
      <c r="AQ975" s="72"/>
      <c r="AR975" s="72"/>
      <c r="AS975" s="72"/>
      <c r="AT975" s="72"/>
      <c r="AU975" s="72"/>
      <c r="AV975" s="72"/>
      <c r="AW975" s="72"/>
    </row>
    <row r="976" ht="14.25" customHeight="1">
      <c r="A976" s="65"/>
      <c r="B976" s="65"/>
      <c r="C976" s="66"/>
      <c r="D976" s="67"/>
      <c r="E976" s="68"/>
      <c r="F976" s="68"/>
      <c r="G976" s="68"/>
      <c r="H976" s="68"/>
      <c r="I976" s="68"/>
      <c r="J976" s="68"/>
      <c r="K976" s="68"/>
      <c r="L976" s="68"/>
      <c r="M976" s="68"/>
      <c r="O976" s="68"/>
      <c r="P976" s="68"/>
      <c r="Q976" s="68"/>
      <c r="R976" s="68"/>
      <c r="S976" s="68"/>
      <c r="U976" s="68"/>
      <c r="V976" s="72"/>
      <c r="W976" s="72"/>
      <c r="X976" s="72"/>
      <c r="Y976" s="68"/>
      <c r="Z976" s="68"/>
      <c r="AA976" s="72"/>
      <c r="AB976" s="68"/>
      <c r="AC976" s="68"/>
      <c r="AD976" s="72"/>
      <c r="AE976" s="72"/>
      <c r="AF976" s="72"/>
      <c r="AG976" s="72"/>
      <c r="AH976" s="72"/>
      <c r="AI976" s="72"/>
      <c r="AJ976" s="72"/>
      <c r="AK976" s="72"/>
      <c r="AL976" s="72"/>
      <c r="AM976" s="72"/>
      <c r="AN976" s="72"/>
      <c r="AO976" s="72"/>
      <c r="AP976" s="72"/>
      <c r="AQ976" s="72"/>
      <c r="AR976" s="72"/>
      <c r="AS976" s="72"/>
      <c r="AT976" s="72"/>
      <c r="AU976" s="72"/>
      <c r="AV976" s="72"/>
      <c r="AW976" s="72"/>
    </row>
    <row r="977" ht="14.25" customHeight="1">
      <c r="A977" s="65"/>
      <c r="B977" s="65"/>
      <c r="C977" s="66"/>
      <c r="D977" s="67"/>
      <c r="E977" s="68"/>
      <c r="F977" s="68"/>
      <c r="G977" s="68"/>
      <c r="H977" s="68"/>
      <c r="I977" s="68"/>
      <c r="J977" s="68"/>
      <c r="K977" s="68"/>
      <c r="L977" s="68"/>
      <c r="M977" s="68"/>
      <c r="O977" s="68"/>
      <c r="P977" s="68"/>
      <c r="Q977" s="68"/>
      <c r="R977" s="68"/>
      <c r="S977" s="68"/>
      <c r="U977" s="68"/>
      <c r="V977" s="72"/>
      <c r="W977" s="72"/>
      <c r="X977" s="72"/>
      <c r="Y977" s="68"/>
      <c r="Z977" s="68"/>
      <c r="AA977" s="72"/>
      <c r="AB977" s="68"/>
      <c r="AC977" s="68"/>
      <c r="AD977" s="72"/>
      <c r="AE977" s="72"/>
      <c r="AF977" s="72"/>
      <c r="AG977" s="72"/>
      <c r="AH977" s="72"/>
      <c r="AI977" s="72"/>
      <c r="AJ977" s="72"/>
      <c r="AK977" s="72"/>
      <c r="AL977" s="72"/>
      <c r="AM977" s="72"/>
      <c r="AN977" s="72"/>
      <c r="AO977" s="72"/>
      <c r="AP977" s="72"/>
      <c r="AQ977" s="72"/>
      <c r="AR977" s="72"/>
      <c r="AS977" s="72"/>
      <c r="AT977" s="72"/>
      <c r="AU977" s="72"/>
      <c r="AV977" s="72"/>
      <c r="AW977" s="72"/>
    </row>
    <row r="978" ht="14.25" customHeight="1">
      <c r="A978" s="65"/>
      <c r="B978" s="65"/>
      <c r="C978" s="66"/>
      <c r="D978" s="67"/>
      <c r="E978" s="68"/>
      <c r="F978" s="68"/>
      <c r="G978" s="68"/>
      <c r="H978" s="68"/>
      <c r="I978" s="68"/>
      <c r="J978" s="68"/>
      <c r="K978" s="68"/>
      <c r="L978" s="68"/>
      <c r="M978" s="68"/>
      <c r="O978" s="68"/>
      <c r="P978" s="68"/>
      <c r="Q978" s="68"/>
      <c r="R978" s="68"/>
      <c r="S978" s="68"/>
      <c r="U978" s="68"/>
      <c r="V978" s="72"/>
      <c r="W978" s="72"/>
      <c r="X978" s="72"/>
      <c r="Y978" s="68"/>
      <c r="Z978" s="68"/>
      <c r="AA978" s="72"/>
      <c r="AB978" s="68"/>
      <c r="AC978" s="68"/>
      <c r="AD978" s="72"/>
      <c r="AE978" s="72"/>
      <c r="AF978" s="72"/>
      <c r="AG978" s="72"/>
      <c r="AH978" s="72"/>
      <c r="AI978" s="72"/>
      <c r="AJ978" s="72"/>
      <c r="AK978" s="72"/>
      <c r="AL978" s="72"/>
      <c r="AM978" s="72"/>
      <c r="AN978" s="72"/>
      <c r="AO978" s="72"/>
      <c r="AP978" s="72"/>
      <c r="AQ978" s="72"/>
      <c r="AR978" s="72"/>
      <c r="AS978" s="72"/>
      <c r="AT978" s="72"/>
      <c r="AU978" s="72"/>
      <c r="AV978" s="72"/>
      <c r="AW978" s="72"/>
    </row>
    <row r="979" ht="14.25" customHeight="1">
      <c r="A979" s="65"/>
      <c r="B979" s="65"/>
      <c r="C979" s="66"/>
      <c r="D979" s="67"/>
      <c r="E979" s="68"/>
      <c r="F979" s="68"/>
      <c r="G979" s="68"/>
      <c r="H979" s="68"/>
      <c r="I979" s="68"/>
      <c r="J979" s="68"/>
      <c r="K979" s="68"/>
      <c r="L979" s="68"/>
      <c r="M979" s="68"/>
      <c r="O979" s="68"/>
      <c r="P979" s="68"/>
      <c r="Q979" s="68"/>
      <c r="R979" s="68"/>
      <c r="S979" s="68"/>
      <c r="U979" s="68"/>
      <c r="V979" s="72"/>
      <c r="W979" s="72"/>
      <c r="X979" s="72"/>
      <c r="Y979" s="68"/>
      <c r="Z979" s="68"/>
      <c r="AA979" s="72"/>
      <c r="AB979" s="68"/>
      <c r="AC979" s="68"/>
      <c r="AD979" s="72"/>
      <c r="AE979" s="72"/>
      <c r="AF979" s="72"/>
      <c r="AG979" s="72"/>
      <c r="AH979" s="72"/>
      <c r="AI979" s="72"/>
      <c r="AJ979" s="72"/>
      <c r="AK979" s="72"/>
      <c r="AL979" s="72"/>
      <c r="AM979" s="72"/>
      <c r="AN979" s="72"/>
      <c r="AO979" s="72"/>
      <c r="AP979" s="72"/>
      <c r="AQ979" s="72"/>
      <c r="AR979" s="72"/>
      <c r="AS979" s="72"/>
      <c r="AT979" s="72"/>
      <c r="AU979" s="72"/>
      <c r="AV979" s="72"/>
      <c r="AW979" s="72"/>
    </row>
    <row r="980" ht="14.25" customHeight="1">
      <c r="A980" s="65"/>
      <c r="B980" s="65"/>
      <c r="C980" s="66"/>
      <c r="D980" s="67"/>
      <c r="E980" s="68"/>
      <c r="F980" s="68"/>
      <c r="G980" s="68"/>
      <c r="H980" s="68"/>
      <c r="I980" s="68"/>
      <c r="J980" s="68"/>
      <c r="K980" s="68"/>
      <c r="L980" s="68"/>
      <c r="M980" s="68"/>
      <c r="O980" s="68"/>
      <c r="P980" s="68"/>
      <c r="Q980" s="68"/>
      <c r="R980" s="68"/>
      <c r="S980" s="68"/>
      <c r="U980" s="68"/>
      <c r="V980" s="72"/>
      <c r="W980" s="72"/>
      <c r="X980" s="72"/>
      <c r="Y980" s="68"/>
      <c r="Z980" s="68"/>
      <c r="AA980" s="72"/>
      <c r="AB980" s="68"/>
      <c r="AC980" s="68"/>
      <c r="AD980" s="72"/>
      <c r="AE980" s="72"/>
      <c r="AF980" s="72"/>
      <c r="AG980" s="72"/>
      <c r="AH980" s="72"/>
      <c r="AI980" s="72"/>
      <c r="AJ980" s="72"/>
      <c r="AK980" s="72"/>
      <c r="AL980" s="72"/>
      <c r="AM980" s="72"/>
      <c r="AN980" s="72"/>
      <c r="AO980" s="72"/>
      <c r="AP980" s="72"/>
      <c r="AQ980" s="72"/>
      <c r="AR980" s="72"/>
      <c r="AS980" s="72"/>
      <c r="AT980" s="72"/>
      <c r="AU980" s="72"/>
      <c r="AV980" s="72"/>
      <c r="AW980" s="72"/>
    </row>
    <row r="981" ht="14.25" customHeight="1">
      <c r="A981" s="65"/>
      <c r="B981" s="65"/>
      <c r="C981" s="66"/>
      <c r="D981" s="67"/>
      <c r="E981" s="68"/>
      <c r="F981" s="68"/>
      <c r="G981" s="68"/>
      <c r="H981" s="68"/>
      <c r="I981" s="68"/>
      <c r="J981" s="68"/>
      <c r="K981" s="68"/>
      <c r="L981" s="68"/>
      <c r="M981" s="68"/>
      <c r="O981" s="68"/>
      <c r="P981" s="68"/>
      <c r="Q981" s="68"/>
      <c r="R981" s="68"/>
      <c r="S981" s="68"/>
      <c r="U981" s="68"/>
      <c r="V981" s="72"/>
      <c r="W981" s="72"/>
      <c r="X981" s="72"/>
      <c r="Y981" s="68"/>
      <c r="Z981" s="68"/>
      <c r="AA981" s="72"/>
      <c r="AB981" s="68"/>
      <c r="AC981" s="68"/>
      <c r="AD981" s="72"/>
      <c r="AE981" s="72"/>
      <c r="AF981" s="72"/>
      <c r="AG981" s="72"/>
      <c r="AH981" s="72"/>
      <c r="AI981" s="72"/>
      <c r="AJ981" s="72"/>
      <c r="AK981" s="72"/>
      <c r="AL981" s="72"/>
      <c r="AM981" s="72"/>
      <c r="AN981" s="72"/>
      <c r="AO981" s="72"/>
      <c r="AP981" s="72"/>
      <c r="AQ981" s="72"/>
      <c r="AR981" s="72"/>
      <c r="AS981" s="72"/>
      <c r="AT981" s="72"/>
      <c r="AU981" s="72"/>
      <c r="AV981" s="72"/>
      <c r="AW981" s="72"/>
    </row>
    <row r="982" ht="14.25" customHeight="1">
      <c r="A982" s="65"/>
      <c r="B982" s="65"/>
      <c r="C982" s="66"/>
      <c r="D982" s="67"/>
      <c r="E982" s="68"/>
      <c r="F982" s="68"/>
      <c r="G982" s="68"/>
      <c r="H982" s="68"/>
      <c r="I982" s="68"/>
      <c r="J982" s="68"/>
      <c r="K982" s="68"/>
      <c r="L982" s="68"/>
      <c r="M982" s="68"/>
      <c r="O982" s="68"/>
      <c r="P982" s="68"/>
      <c r="Q982" s="68"/>
      <c r="R982" s="68"/>
      <c r="S982" s="68"/>
      <c r="U982" s="68"/>
      <c r="V982" s="72"/>
      <c r="W982" s="72"/>
      <c r="X982" s="72"/>
      <c r="Y982" s="68"/>
      <c r="Z982" s="68"/>
      <c r="AA982" s="72"/>
      <c r="AB982" s="68"/>
      <c r="AC982" s="68"/>
      <c r="AD982" s="72"/>
      <c r="AE982" s="72"/>
      <c r="AF982" s="72"/>
      <c r="AG982" s="72"/>
      <c r="AH982" s="72"/>
      <c r="AI982" s="72"/>
      <c r="AJ982" s="72"/>
      <c r="AK982" s="72"/>
      <c r="AL982" s="72"/>
      <c r="AM982" s="72"/>
      <c r="AN982" s="72"/>
      <c r="AO982" s="72"/>
      <c r="AP982" s="72"/>
      <c r="AQ982" s="72"/>
      <c r="AR982" s="72"/>
      <c r="AS982" s="72"/>
      <c r="AT982" s="72"/>
      <c r="AU982" s="72"/>
      <c r="AV982" s="72"/>
      <c r="AW982" s="72"/>
    </row>
    <row r="983" ht="14.25" customHeight="1">
      <c r="A983" s="65"/>
      <c r="B983" s="65"/>
      <c r="C983" s="66"/>
      <c r="D983" s="67"/>
      <c r="E983" s="68"/>
      <c r="F983" s="68"/>
      <c r="G983" s="68"/>
      <c r="H983" s="68"/>
      <c r="I983" s="68"/>
      <c r="J983" s="68"/>
      <c r="K983" s="68"/>
      <c r="L983" s="68"/>
      <c r="M983" s="68"/>
      <c r="O983" s="68"/>
      <c r="P983" s="68"/>
      <c r="Q983" s="68"/>
      <c r="R983" s="68"/>
      <c r="S983" s="68"/>
      <c r="U983" s="68"/>
      <c r="V983" s="72"/>
      <c r="W983" s="72"/>
      <c r="X983" s="72"/>
      <c r="Y983" s="68"/>
      <c r="Z983" s="68"/>
      <c r="AA983" s="72"/>
      <c r="AB983" s="68"/>
      <c r="AC983" s="68"/>
      <c r="AD983" s="72"/>
      <c r="AE983" s="72"/>
      <c r="AF983" s="72"/>
      <c r="AG983" s="72"/>
      <c r="AH983" s="72"/>
      <c r="AI983" s="72"/>
      <c r="AJ983" s="72"/>
      <c r="AK983" s="72"/>
      <c r="AL983" s="72"/>
      <c r="AM983" s="72"/>
      <c r="AN983" s="72"/>
      <c r="AO983" s="72"/>
      <c r="AP983" s="72"/>
      <c r="AQ983" s="72"/>
      <c r="AR983" s="72"/>
      <c r="AS983" s="72"/>
      <c r="AT983" s="72"/>
      <c r="AU983" s="72"/>
      <c r="AV983" s="72"/>
      <c r="AW983" s="72"/>
    </row>
    <row r="984" ht="14.25" customHeight="1">
      <c r="A984" s="65"/>
      <c r="B984" s="65"/>
      <c r="C984" s="66"/>
      <c r="D984" s="67"/>
      <c r="E984" s="68"/>
      <c r="F984" s="68"/>
      <c r="G984" s="68"/>
      <c r="H984" s="68"/>
      <c r="I984" s="68"/>
      <c r="J984" s="68"/>
      <c r="K984" s="68"/>
      <c r="L984" s="68"/>
      <c r="M984" s="68"/>
      <c r="O984" s="68"/>
      <c r="P984" s="68"/>
      <c r="Q984" s="68"/>
      <c r="R984" s="68"/>
      <c r="S984" s="68"/>
      <c r="U984" s="68"/>
      <c r="V984" s="72"/>
      <c r="W984" s="72"/>
      <c r="X984" s="72"/>
      <c r="Y984" s="68"/>
      <c r="Z984" s="68"/>
      <c r="AA984" s="72"/>
      <c r="AB984" s="68"/>
      <c r="AC984" s="68"/>
      <c r="AD984" s="72"/>
      <c r="AE984" s="72"/>
      <c r="AF984" s="72"/>
      <c r="AG984" s="72"/>
      <c r="AH984" s="72"/>
      <c r="AI984" s="72"/>
      <c r="AJ984" s="72"/>
      <c r="AK984" s="72"/>
      <c r="AL984" s="72"/>
      <c r="AM984" s="72"/>
      <c r="AN984" s="72"/>
      <c r="AO984" s="72"/>
      <c r="AP984" s="72"/>
      <c r="AQ984" s="72"/>
      <c r="AR984" s="72"/>
      <c r="AS984" s="72"/>
      <c r="AT984" s="72"/>
      <c r="AU984" s="72"/>
      <c r="AV984" s="72"/>
      <c r="AW984" s="72"/>
    </row>
    <row r="985" ht="14.25" customHeight="1">
      <c r="A985" s="65"/>
      <c r="B985" s="65"/>
      <c r="C985" s="66"/>
      <c r="D985" s="67"/>
      <c r="E985" s="68"/>
      <c r="F985" s="68"/>
      <c r="G985" s="68"/>
      <c r="H985" s="68"/>
      <c r="I985" s="68"/>
      <c r="J985" s="68"/>
      <c r="K985" s="68"/>
      <c r="L985" s="68"/>
      <c r="M985" s="68"/>
      <c r="O985" s="68"/>
      <c r="P985" s="68"/>
      <c r="Q985" s="68"/>
      <c r="R985" s="68"/>
      <c r="S985" s="68"/>
      <c r="U985" s="68"/>
      <c r="V985" s="72"/>
      <c r="W985" s="72"/>
      <c r="X985" s="72"/>
      <c r="Y985" s="68"/>
      <c r="Z985" s="68"/>
      <c r="AA985" s="72"/>
      <c r="AB985" s="68"/>
      <c r="AC985" s="68"/>
      <c r="AD985" s="72"/>
      <c r="AE985" s="72"/>
      <c r="AF985" s="72"/>
      <c r="AG985" s="72"/>
      <c r="AH985" s="72"/>
      <c r="AI985" s="72"/>
      <c r="AJ985" s="72"/>
      <c r="AK985" s="72"/>
      <c r="AL985" s="72"/>
      <c r="AM985" s="72"/>
      <c r="AN985" s="72"/>
      <c r="AO985" s="72"/>
      <c r="AP985" s="72"/>
      <c r="AQ985" s="72"/>
      <c r="AR985" s="72"/>
      <c r="AS985" s="72"/>
      <c r="AT985" s="72"/>
      <c r="AU985" s="72"/>
      <c r="AV985" s="72"/>
      <c r="AW985" s="72"/>
    </row>
    <row r="986" ht="14.25" customHeight="1">
      <c r="A986" s="65"/>
      <c r="B986" s="65"/>
      <c r="C986" s="66"/>
      <c r="D986" s="67"/>
      <c r="E986" s="68"/>
      <c r="F986" s="68"/>
      <c r="G986" s="68"/>
      <c r="H986" s="68"/>
      <c r="I986" s="68"/>
      <c r="J986" s="68"/>
      <c r="K986" s="68"/>
      <c r="L986" s="68"/>
      <c r="M986" s="68"/>
      <c r="O986" s="68"/>
      <c r="P986" s="68"/>
      <c r="Q986" s="68"/>
      <c r="R986" s="68"/>
      <c r="S986" s="68"/>
      <c r="U986" s="68"/>
      <c r="V986" s="72"/>
      <c r="W986" s="72"/>
      <c r="X986" s="72"/>
      <c r="Y986" s="68"/>
      <c r="Z986" s="68"/>
      <c r="AA986" s="72"/>
      <c r="AB986" s="68"/>
      <c r="AC986" s="68"/>
      <c r="AD986" s="72"/>
      <c r="AE986" s="72"/>
      <c r="AF986" s="72"/>
      <c r="AG986" s="72"/>
      <c r="AH986" s="72"/>
      <c r="AI986" s="72"/>
      <c r="AJ986" s="72"/>
      <c r="AK986" s="72"/>
      <c r="AL986" s="72"/>
      <c r="AM986" s="72"/>
      <c r="AN986" s="72"/>
      <c r="AO986" s="72"/>
      <c r="AP986" s="72"/>
      <c r="AQ986" s="72"/>
      <c r="AR986" s="72"/>
      <c r="AS986" s="72"/>
      <c r="AT986" s="72"/>
      <c r="AU986" s="72"/>
      <c r="AV986" s="72"/>
      <c r="AW986" s="72"/>
    </row>
    <row r="987" ht="14.25" customHeight="1">
      <c r="A987" s="65"/>
      <c r="B987" s="65"/>
      <c r="C987" s="66"/>
      <c r="D987" s="67"/>
      <c r="E987" s="68"/>
      <c r="F987" s="68"/>
      <c r="G987" s="68"/>
      <c r="H987" s="68"/>
      <c r="I987" s="68"/>
      <c r="J987" s="68"/>
      <c r="K987" s="68"/>
      <c r="L987" s="68"/>
      <c r="M987" s="68"/>
      <c r="O987" s="68"/>
      <c r="P987" s="68"/>
      <c r="Q987" s="68"/>
      <c r="R987" s="68"/>
      <c r="S987" s="68"/>
      <c r="U987" s="68"/>
      <c r="V987" s="72"/>
      <c r="W987" s="72"/>
      <c r="X987" s="72"/>
      <c r="Y987" s="68"/>
      <c r="Z987" s="68"/>
      <c r="AA987" s="72"/>
      <c r="AB987" s="68"/>
      <c r="AC987" s="68"/>
      <c r="AD987" s="72"/>
      <c r="AE987" s="72"/>
      <c r="AF987" s="72"/>
      <c r="AG987" s="72"/>
      <c r="AH987" s="72"/>
      <c r="AI987" s="72"/>
      <c r="AJ987" s="72"/>
      <c r="AK987" s="72"/>
      <c r="AL987" s="72"/>
      <c r="AM987" s="72"/>
      <c r="AN987" s="72"/>
      <c r="AO987" s="72"/>
      <c r="AP987" s="72"/>
      <c r="AQ987" s="72"/>
      <c r="AR987" s="72"/>
      <c r="AS987" s="72"/>
      <c r="AT987" s="72"/>
      <c r="AU987" s="72"/>
      <c r="AV987" s="72"/>
      <c r="AW987" s="72"/>
    </row>
    <row r="988" ht="14.25" customHeight="1">
      <c r="A988" s="65"/>
      <c r="B988" s="65"/>
      <c r="C988" s="66"/>
      <c r="D988" s="67"/>
      <c r="E988" s="68"/>
      <c r="F988" s="68"/>
      <c r="G988" s="68"/>
      <c r="H988" s="68"/>
      <c r="I988" s="68"/>
      <c r="J988" s="68"/>
      <c r="K988" s="68"/>
      <c r="L988" s="68"/>
      <c r="M988" s="68"/>
      <c r="O988" s="68"/>
      <c r="P988" s="68"/>
      <c r="Q988" s="68"/>
      <c r="R988" s="68"/>
      <c r="S988" s="68"/>
      <c r="U988" s="68"/>
      <c r="V988" s="72"/>
      <c r="W988" s="72"/>
      <c r="X988" s="72"/>
      <c r="Y988" s="68"/>
      <c r="Z988" s="68"/>
      <c r="AA988" s="72"/>
      <c r="AB988" s="68"/>
      <c r="AC988" s="68"/>
      <c r="AD988" s="72"/>
      <c r="AE988" s="72"/>
      <c r="AF988" s="72"/>
      <c r="AG988" s="72"/>
      <c r="AH988" s="72"/>
      <c r="AI988" s="72"/>
      <c r="AJ988" s="72"/>
      <c r="AK988" s="72"/>
      <c r="AL988" s="72"/>
      <c r="AM988" s="72"/>
      <c r="AN988" s="72"/>
      <c r="AO988" s="72"/>
      <c r="AP988" s="72"/>
      <c r="AQ988" s="72"/>
      <c r="AR988" s="72"/>
      <c r="AS988" s="72"/>
      <c r="AT988" s="72"/>
      <c r="AU988" s="72"/>
      <c r="AV988" s="72"/>
      <c r="AW988" s="72"/>
    </row>
    <row r="989" ht="14.25" customHeight="1">
      <c r="A989" s="65"/>
      <c r="B989" s="65"/>
      <c r="C989" s="66"/>
      <c r="D989" s="67"/>
      <c r="E989" s="68"/>
      <c r="F989" s="68"/>
      <c r="G989" s="68"/>
      <c r="H989" s="68"/>
      <c r="I989" s="68"/>
      <c r="J989" s="68"/>
      <c r="K989" s="68"/>
      <c r="L989" s="68"/>
      <c r="M989" s="68"/>
      <c r="O989" s="68"/>
      <c r="P989" s="68"/>
      <c r="Q989" s="68"/>
      <c r="R989" s="68"/>
      <c r="S989" s="68"/>
      <c r="U989" s="68"/>
      <c r="V989" s="72"/>
      <c r="W989" s="72"/>
      <c r="X989" s="72"/>
      <c r="Y989" s="68"/>
      <c r="Z989" s="68"/>
      <c r="AA989" s="72"/>
      <c r="AB989" s="68"/>
      <c r="AC989" s="68"/>
      <c r="AD989" s="72"/>
      <c r="AE989" s="72"/>
      <c r="AF989" s="72"/>
      <c r="AG989" s="72"/>
      <c r="AH989" s="72"/>
      <c r="AI989" s="72"/>
      <c r="AJ989" s="72"/>
      <c r="AK989" s="72"/>
      <c r="AL989" s="72"/>
      <c r="AM989" s="72"/>
      <c r="AN989" s="72"/>
      <c r="AO989" s="72"/>
      <c r="AP989" s="72"/>
      <c r="AQ989" s="72"/>
      <c r="AR989" s="72"/>
      <c r="AS989" s="72"/>
      <c r="AT989" s="72"/>
      <c r="AU989" s="72"/>
      <c r="AV989" s="72"/>
      <c r="AW989" s="72"/>
    </row>
    <row r="990" ht="14.25" customHeight="1">
      <c r="A990" s="65"/>
      <c r="B990" s="65"/>
      <c r="C990" s="66"/>
      <c r="D990" s="67"/>
      <c r="E990" s="68"/>
      <c r="F990" s="68"/>
      <c r="G990" s="68"/>
      <c r="H990" s="68"/>
      <c r="I990" s="68"/>
      <c r="J990" s="68"/>
      <c r="K990" s="68"/>
      <c r="L990" s="68"/>
      <c r="M990" s="68"/>
      <c r="O990" s="68"/>
      <c r="P990" s="68"/>
      <c r="Q990" s="68"/>
      <c r="R990" s="68"/>
      <c r="S990" s="68"/>
      <c r="U990" s="68"/>
      <c r="V990" s="72"/>
      <c r="W990" s="72"/>
      <c r="X990" s="72"/>
      <c r="Y990" s="68"/>
      <c r="Z990" s="68"/>
      <c r="AA990" s="72"/>
      <c r="AB990" s="68"/>
      <c r="AC990" s="68"/>
      <c r="AD990" s="72"/>
      <c r="AE990" s="72"/>
      <c r="AF990" s="72"/>
      <c r="AG990" s="72"/>
      <c r="AH990" s="72"/>
      <c r="AI990" s="72"/>
      <c r="AJ990" s="72"/>
      <c r="AK990" s="72"/>
      <c r="AL990" s="72"/>
      <c r="AM990" s="72"/>
      <c r="AN990" s="72"/>
      <c r="AO990" s="72"/>
      <c r="AP990" s="72"/>
      <c r="AQ990" s="72"/>
      <c r="AR990" s="72"/>
      <c r="AS990" s="72"/>
      <c r="AT990" s="72"/>
      <c r="AU990" s="72"/>
      <c r="AV990" s="72"/>
      <c r="AW990" s="72"/>
    </row>
    <row r="991" ht="14.25" customHeight="1">
      <c r="A991" s="65"/>
      <c r="B991" s="65"/>
      <c r="C991" s="66"/>
      <c r="D991" s="67"/>
      <c r="E991" s="68"/>
      <c r="F991" s="68"/>
      <c r="G991" s="68"/>
      <c r="H991" s="68"/>
      <c r="I991" s="68"/>
      <c r="J991" s="68"/>
      <c r="K991" s="68"/>
      <c r="L991" s="68"/>
      <c r="M991" s="68"/>
      <c r="O991" s="68"/>
      <c r="P991" s="68"/>
      <c r="Q991" s="68"/>
      <c r="R991" s="68"/>
      <c r="S991" s="68"/>
      <c r="U991" s="68"/>
      <c r="V991" s="72"/>
      <c r="W991" s="72"/>
      <c r="X991" s="72"/>
      <c r="Y991" s="68"/>
      <c r="Z991" s="68"/>
      <c r="AA991" s="72"/>
      <c r="AB991" s="68"/>
      <c r="AC991" s="68"/>
      <c r="AD991" s="72"/>
      <c r="AE991" s="72"/>
      <c r="AF991" s="72"/>
      <c r="AG991" s="72"/>
      <c r="AH991" s="72"/>
      <c r="AI991" s="72"/>
      <c r="AJ991" s="72"/>
      <c r="AK991" s="72"/>
      <c r="AL991" s="72"/>
      <c r="AM991" s="72"/>
      <c r="AN991" s="72"/>
      <c r="AO991" s="72"/>
      <c r="AP991" s="72"/>
      <c r="AQ991" s="72"/>
      <c r="AR991" s="72"/>
      <c r="AS991" s="72"/>
      <c r="AT991" s="72"/>
      <c r="AU991" s="72"/>
      <c r="AV991" s="72"/>
      <c r="AW991" s="72"/>
    </row>
    <row r="992" ht="14.25" customHeight="1">
      <c r="A992" s="65"/>
      <c r="B992" s="65"/>
      <c r="C992" s="66"/>
      <c r="D992" s="67"/>
      <c r="E992" s="68"/>
      <c r="F992" s="68"/>
      <c r="G992" s="68"/>
      <c r="H992" s="68"/>
      <c r="I992" s="68"/>
      <c r="J992" s="68"/>
      <c r="K992" s="68"/>
      <c r="L992" s="68"/>
      <c r="M992" s="68"/>
      <c r="O992" s="68"/>
      <c r="P992" s="68"/>
      <c r="Q992" s="68"/>
      <c r="R992" s="68"/>
      <c r="S992" s="68"/>
      <c r="U992" s="68"/>
      <c r="V992" s="72"/>
      <c r="W992" s="72"/>
      <c r="X992" s="72"/>
      <c r="Y992" s="68"/>
      <c r="Z992" s="68"/>
      <c r="AA992" s="72"/>
      <c r="AB992" s="68"/>
      <c r="AC992" s="68"/>
      <c r="AD992" s="72"/>
      <c r="AE992" s="72"/>
      <c r="AF992" s="72"/>
      <c r="AG992" s="72"/>
      <c r="AH992" s="72"/>
      <c r="AI992" s="72"/>
      <c r="AJ992" s="72"/>
      <c r="AK992" s="72"/>
      <c r="AL992" s="72"/>
      <c r="AM992" s="72"/>
      <c r="AN992" s="72"/>
      <c r="AO992" s="72"/>
      <c r="AP992" s="72"/>
      <c r="AQ992" s="72"/>
      <c r="AR992" s="72"/>
      <c r="AS992" s="72"/>
      <c r="AT992" s="72"/>
      <c r="AU992" s="72"/>
      <c r="AV992" s="72"/>
      <c r="AW992" s="72"/>
    </row>
    <row r="993" ht="14.25" customHeight="1">
      <c r="A993" s="65"/>
      <c r="B993" s="65"/>
      <c r="C993" s="66"/>
      <c r="D993" s="67"/>
      <c r="E993" s="68"/>
      <c r="F993" s="68"/>
      <c r="G993" s="68"/>
      <c r="H993" s="68"/>
      <c r="I993" s="68"/>
      <c r="J993" s="68"/>
      <c r="K993" s="68"/>
      <c r="L993" s="68"/>
      <c r="M993" s="68"/>
      <c r="O993" s="68"/>
      <c r="P993" s="68"/>
      <c r="Q993" s="68"/>
      <c r="R993" s="68"/>
      <c r="S993" s="68"/>
      <c r="U993" s="68"/>
      <c r="V993" s="72"/>
      <c r="W993" s="72"/>
      <c r="X993" s="72"/>
      <c r="Y993" s="68"/>
      <c r="Z993" s="68"/>
      <c r="AA993" s="72"/>
      <c r="AB993" s="68"/>
      <c r="AC993" s="68"/>
      <c r="AD993" s="72"/>
      <c r="AE993" s="72"/>
      <c r="AF993" s="72"/>
      <c r="AG993" s="72"/>
      <c r="AH993" s="72"/>
      <c r="AI993" s="72"/>
      <c r="AJ993" s="72"/>
      <c r="AK993" s="72"/>
      <c r="AL993" s="72"/>
      <c r="AM993" s="72"/>
      <c r="AN993" s="72"/>
      <c r="AO993" s="72"/>
      <c r="AP993" s="72"/>
      <c r="AQ993" s="72"/>
      <c r="AR993" s="72"/>
      <c r="AS993" s="72"/>
      <c r="AT993" s="72"/>
      <c r="AU993" s="72"/>
      <c r="AV993" s="72"/>
      <c r="AW993" s="72"/>
    </row>
    <row r="994" ht="14.25" customHeight="1">
      <c r="A994" s="65"/>
      <c r="B994" s="65"/>
      <c r="C994" s="66"/>
      <c r="D994" s="67"/>
      <c r="E994" s="68"/>
      <c r="F994" s="68"/>
      <c r="G994" s="68"/>
      <c r="H994" s="68"/>
      <c r="I994" s="68"/>
      <c r="J994" s="68"/>
      <c r="K994" s="68"/>
      <c r="L994" s="68"/>
      <c r="M994" s="68"/>
      <c r="O994" s="68"/>
      <c r="P994" s="68"/>
      <c r="Q994" s="68"/>
      <c r="R994" s="68"/>
      <c r="S994" s="68"/>
      <c r="U994" s="68"/>
      <c r="V994" s="72"/>
      <c r="W994" s="72"/>
      <c r="X994" s="72"/>
      <c r="Y994" s="68"/>
      <c r="Z994" s="68"/>
      <c r="AA994" s="72"/>
      <c r="AB994" s="68"/>
      <c r="AC994" s="68"/>
      <c r="AD994" s="72"/>
      <c r="AE994" s="72"/>
      <c r="AF994" s="72"/>
      <c r="AG994" s="72"/>
      <c r="AH994" s="72"/>
      <c r="AI994" s="72"/>
      <c r="AJ994" s="72"/>
      <c r="AK994" s="72"/>
      <c r="AL994" s="72"/>
      <c r="AM994" s="72"/>
      <c r="AN994" s="72"/>
      <c r="AO994" s="72"/>
      <c r="AP994" s="72"/>
      <c r="AQ994" s="72"/>
      <c r="AR994" s="72"/>
      <c r="AS994" s="72"/>
      <c r="AT994" s="72"/>
      <c r="AU994" s="72"/>
      <c r="AV994" s="72"/>
      <c r="AW994" s="72"/>
    </row>
    <row r="995" ht="14.25" customHeight="1">
      <c r="A995" s="65"/>
      <c r="B995" s="65"/>
      <c r="C995" s="66"/>
      <c r="D995" s="67"/>
      <c r="E995" s="68"/>
      <c r="F995" s="68"/>
      <c r="G995" s="68"/>
      <c r="H995" s="68"/>
      <c r="I995" s="68"/>
      <c r="J995" s="68"/>
      <c r="K995" s="68"/>
      <c r="L995" s="68"/>
      <c r="M995" s="68"/>
      <c r="O995" s="68"/>
      <c r="P995" s="68"/>
      <c r="Q995" s="68"/>
      <c r="R995" s="68"/>
      <c r="S995" s="68"/>
      <c r="U995" s="68"/>
      <c r="V995" s="72"/>
      <c r="W995" s="72"/>
      <c r="X995" s="72"/>
      <c r="Y995" s="68"/>
      <c r="Z995" s="68"/>
      <c r="AA995" s="72"/>
      <c r="AB995" s="68"/>
      <c r="AC995" s="68"/>
      <c r="AD995" s="72"/>
      <c r="AE995" s="72"/>
      <c r="AF995" s="72"/>
      <c r="AG995" s="72"/>
      <c r="AH995" s="72"/>
      <c r="AI995" s="72"/>
      <c r="AJ995" s="72"/>
      <c r="AK995" s="72"/>
      <c r="AL995" s="72"/>
      <c r="AM995" s="72"/>
      <c r="AN995" s="72"/>
      <c r="AO995" s="72"/>
      <c r="AP995" s="72"/>
      <c r="AQ995" s="72"/>
      <c r="AR995" s="72"/>
      <c r="AS995" s="72"/>
      <c r="AT995" s="72"/>
      <c r="AU995" s="72"/>
      <c r="AV995" s="72"/>
      <c r="AW995" s="72"/>
    </row>
    <row r="996" ht="14.25" customHeight="1">
      <c r="A996" s="65"/>
      <c r="B996" s="65"/>
      <c r="C996" s="66"/>
      <c r="D996" s="67"/>
      <c r="E996" s="68"/>
      <c r="F996" s="68"/>
      <c r="G996" s="68"/>
      <c r="H996" s="68"/>
      <c r="I996" s="68"/>
      <c r="J996" s="68"/>
      <c r="K996" s="68"/>
      <c r="L996" s="68"/>
      <c r="M996" s="68"/>
      <c r="O996" s="68"/>
      <c r="P996" s="68"/>
      <c r="Q996" s="68"/>
      <c r="R996" s="68"/>
      <c r="S996" s="68"/>
      <c r="U996" s="68"/>
      <c r="V996" s="72"/>
      <c r="W996" s="72"/>
      <c r="X996" s="72"/>
      <c r="Y996" s="68"/>
      <c r="Z996" s="68"/>
      <c r="AA996" s="72"/>
      <c r="AB996" s="68"/>
      <c r="AC996" s="68"/>
      <c r="AD996" s="72"/>
      <c r="AE996" s="72"/>
      <c r="AF996" s="72"/>
      <c r="AG996" s="72"/>
      <c r="AH996" s="72"/>
      <c r="AI996" s="72"/>
      <c r="AJ996" s="72"/>
      <c r="AK996" s="72"/>
      <c r="AL996" s="72"/>
      <c r="AM996" s="72"/>
      <c r="AN996" s="72"/>
      <c r="AO996" s="72"/>
      <c r="AP996" s="72"/>
      <c r="AQ996" s="72"/>
      <c r="AR996" s="72"/>
      <c r="AS996" s="72"/>
      <c r="AT996" s="72"/>
      <c r="AU996" s="72"/>
      <c r="AV996" s="72"/>
      <c r="AW996" s="72"/>
    </row>
    <row r="997" ht="14.25" customHeight="1">
      <c r="A997" s="65"/>
      <c r="B997" s="65"/>
      <c r="C997" s="66"/>
      <c r="D997" s="67"/>
      <c r="E997" s="68"/>
      <c r="F997" s="68"/>
      <c r="G997" s="68"/>
      <c r="H997" s="68"/>
      <c r="I997" s="68"/>
      <c r="J997" s="68"/>
      <c r="K997" s="68"/>
      <c r="L997" s="68"/>
      <c r="M997" s="68"/>
      <c r="O997" s="68"/>
      <c r="P997" s="68"/>
      <c r="Q997" s="68"/>
      <c r="R997" s="68"/>
      <c r="S997" s="68"/>
      <c r="U997" s="68"/>
      <c r="V997" s="72"/>
      <c r="W997" s="72"/>
      <c r="X997" s="72"/>
      <c r="Y997" s="68"/>
      <c r="Z997" s="68"/>
      <c r="AA997" s="72"/>
      <c r="AB997" s="68"/>
      <c r="AC997" s="68"/>
      <c r="AD997" s="72"/>
      <c r="AE997" s="72"/>
      <c r="AF997" s="72"/>
      <c r="AG997" s="72"/>
      <c r="AH997" s="72"/>
      <c r="AI997" s="72"/>
      <c r="AJ997" s="72"/>
      <c r="AK997" s="72"/>
      <c r="AL997" s="72"/>
      <c r="AM997" s="72"/>
      <c r="AN997" s="72"/>
      <c r="AO997" s="72"/>
      <c r="AP997" s="72"/>
      <c r="AQ997" s="72"/>
      <c r="AR997" s="72"/>
      <c r="AS997" s="72"/>
      <c r="AT997" s="72"/>
      <c r="AU997" s="72"/>
      <c r="AV997" s="72"/>
      <c r="AW997" s="72"/>
    </row>
    <row r="998" ht="14.25" customHeight="1">
      <c r="A998" s="65"/>
      <c r="B998" s="65"/>
      <c r="C998" s="66"/>
      <c r="D998" s="67"/>
      <c r="E998" s="68"/>
      <c r="F998" s="68"/>
      <c r="G998" s="68"/>
      <c r="H998" s="68"/>
      <c r="I998" s="68"/>
      <c r="J998" s="68"/>
      <c r="K998" s="68"/>
      <c r="L998" s="68"/>
      <c r="M998" s="68"/>
      <c r="O998" s="68"/>
      <c r="P998" s="68"/>
      <c r="Q998" s="68"/>
      <c r="R998" s="68"/>
      <c r="S998" s="68"/>
      <c r="U998" s="68"/>
      <c r="V998" s="72"/>
      <c r="W998" s="72"/>
      <c r="X998" s="72"/>
      <c r="Y998" s="68"/>
      <c r="Z998" s="68"/>
      <c r="AA998" s="72"/>
      <c r="AB998" s="68"/>
      <c r="AC998" s="68"/>
      <c r="AD998" s="72"/>
      <c r="AE998" s="72"/>
      <c r="AF998" s="72"/>
      <c r="AG998" s="72"/>
      <c r="AH998" s="72"/>
      <c r="AI998" s="72"/>
      <c r="AJ998" s="72"/>
      <c r="AK998" s="72"/>
      <c r="AL998" s="72"/>
      <c r="AM998" s="72"/>
      <c r="AN998" s="72"/>
      <c r="AO998" s="72"/>
      <c r="AP998" s="72"/>
      <c r="AQ998" s="72"/>
      <c r="AR998" s="72"/>
      <c r="AS998" s="72"/>
      <c r="AT998" s="72"/>
      <c r="AU998" s="72"/>
      <c r="AV998" s="72"/>
      <c r="AW998" s="72"/>
    </row>
    <row r="999" ht="14.25" customHeight="1">
      <c r="A999" s="65"/>
      <c r="B999" s="65"/>
      <c r="C999" s="66"/>
      <c r="D999" s="67"/>
      <c r="E999" s="68"/>
      <c r="F999" s="68"/>
      <c r="G999" s="68"/>
      <c r="H999" s="68"/>
      <c r="I999" s="68"/>
      <c r="J999" s="68"/>
      <c r="K999" s="68"/>
      <c r="L999" s="68"/>
      <c r="M999" s="68"/>
      <c r="O999" s="68"/>
      <c r="P999" s="68"/>
      <c r="Q999" s="68"/>
      <c r="R999" s="68"/>
      <c r="S999" s="68"/>
      <c r="U999" s="68"/>
      <c r="V999" s="72"/>
      <c r="W999" s="72"/>
      <c r="X999" s="72"/>
      <c r="Y999" s="68"/>
      <c r="Z999" s="68"/>
      <c r="AA999" s="72"/>
      <c r="AB999" s="68"/>
      <c r="AC999" s="68"/>
      <c r="AD999" s="72"/>
      <c r="AE999" s="72"/>
      <c r="AF999" s="72"/>
      <c r="AG999" s="72"/>
      <c r="AH999" s="72"/>
      <c r="AI999" s="72"/>
      <c r="AJ999" s="72"/>
      <c r="AK999" s="72"/>
      <c r="AL999" s="72"/>
      <c r="AM999" s="72"/>
      <c r="AN999" s="72"/>
      <c r="AO999" s="72"/>
      <c r="AP999" s="72"/>
      <c r="AQ999" s="72"/>
      <c r="AR999" s="72"/>
      <c r="AS999" s="72"/>
      <c r="AT999" s="72"/>
      <c r="AU999" s="72"/>
      <c r="AV999" s="72"/>
      <c r="AW999" s="72"/>
    </row>
    <row r="1000" ht="14.25" customHeight="1">
      <c r="A1000" s="65"/>
      <c r="B1000" s="65"/>
      <c r="C1000" s="66"/>
      <c r="D1000" s="67"/>
      <c r="E1000" s="68"/>
      <c r="F1000" s="68"/>
      <c r="G1000" s="68"/>
      <c r="H1000" s="68"/>
      <c r="I1000" s="68"/>
      <c r="J1000" s="68"/>
      <c r="K1000" s="68"/>
      <c r="L1000" s="68"/>
      <c r="M1000" s="68"/>
      <c r="O1000" s="68"/>
      <c r="P1000" s="68"/>
      <c r="Q1000" s="68"/>
      <c r="R1000" s="68"/>
      <c r="S1000" s="68"/>
      <c r="U1000" s="68"/>
      <c r="V1000" s="72"/>
      <c r="W1000" s="72"/>
      <c r="X1000" s="72"/>
      <c r="Y1000" s="68"/>
      <c r="Z1000" s="68"/>
      <c r="AA1000" s="72"/>
      <c r="AB1000" s="68"/>
      <c r="AC1000" s="68"/>
      <c r="AD1000" s="72"/>
      <c r="AE1000" s="72"/>
      <c r="AF1000" s="72"/>
      <c r="AG1000" s="72"/>
      <c r="AH1000" s="72"/>
      <c r="AI1000" s="72"/>
      <c r="AJ1000" s="72"/>
      <c r="AK1000" s="72"/>
      <c r="AL1000" s="72"/>
      <c r="AM1000" s="72"/>
      <c r="AN1000" s="72"/>
      <c r="AO1000" s="72"/>
      <c r="AP1000" s="72"/>
      <c r="AQ1000" s="72"/>
      <c r="AR1000" s="72"/>
      <c r="AS1000" s="72"/>
      <c r="AT1000" s="72"/>
      <c r="AU1000" s="72"/>
      <c r="AV1000" s="72"/>
      <c r="AW1000" s="72"/>
    </row>
  </sheetData>
  <conditionalFormatting sqref="F3">
    <cfRule type="cellIs" dxfId="0" priority="1" stopIfTrue="1" operator="notEqual">
      <formula>0</formula>
    </cfRule>
  </conditionalFormatting>
  <conditionalFormatting sqref="F3">
    <cfRule type="cellIs" dxfId="0" priority="2" stopIfTrue="1" operator="equal">
      <formula>""</formula>
    </cfRule>
  </conditionalFormatting>
  <conditionalFormatting sqref="J3 Y3:Z3 AB3:AC3">
    <cfRule type="cellIs" dxfId="1" priority="3" stopIfTrue="1" operator="equal">
      <formula>"Forecast"</formula>
    </cfRule>
  </conditionalFormatting>
  <conditionalFormatting sqref="J3:M3">
    <cfRule type="cellIs" dxfId="2" priority="4" stopIfTrue="1" operator="equal">
      <formula>"Pre-forecast"</formula>
    </cfRule>
  </conditionalFormatting>
  <conditionalFormatting sqref="J3:M3">
    <cfRule type="cellIs" dxfId="1" priority="5" stopIfTrue="1" operator="equal">
      <formula>"Forecast"</formula>
    </cfRule>
  </conditionalFormatting>
  <conditionalFormatting sqref="J3:M3">
    <cfRule type="cellIs" dxfId="2" priority="6" stopIfTrue="1" operator="equal">
      <formula>"Pre-forecast"</formula>
    </cfRule>
  </conditionalFormatting>
  <conditionalFormatting sqref="J3:M3">
    <cfRule type="cellIs" dxfId="1" priority="7" stopIfTrue="1" operator="equal">
      <formula>"Forecast"</formula>
    </cfRule>
  </conditionalFormatting>
  <conditionalFormatting sqref="K3">
    <cfRule type="cellIs" dxfId="2" priority="8" stopIfTrue="1" operator="equal">
      <formula>"Pre-forecast"</formula>
    </cfRule>
  </conditionalFormatting>
  <conditionalFormatting sqref="K3">
    <cfRule type="cellIs" dxfId="1" priority="9" stopIfTrue="1" operator="equal">
      <formula>"Forecast"</formula>
    </cfRule>
  </conditionalFormatting>
  <conditionalFormatting sqref="K3">
    <cfRule type="cellIs" dxfId="2" priority="10" stopIfTrue="1" operator="equal">
      <formula>"Actuals"</formula>
    </cfRule>
  </conditionalFormatting>
  <conditionalFormatting sqref="K3">
    <cfRule type="cellIs" dxfId="1" priority="11" stopIfTrue="1" operator="equal">
      <formula>"Forecast"</formula>
    </cfRule>
  </conditionalFormatting>
  <conditionalFormatting sqref="K3">
    <cfRule type="cellIs" dxfId="2" priority="12" stopIfTrue="1" operator="equal">
      <formula>"Actuals"</formula>
    </cfRule>
  </conditionalFormatting>
  <conditionalFormatting sqref="K3">
    <cfRule type="cellIs" dxfId="1" priority="13" stopIfTrue="1" operator="equal">
      <formula>"Forecast"</formula>
    </cfRule>
  </conditionalFormatting>
  <conditionalFormatting sqref="O3:R3">
    <cfRule type="cellIs" dxfId="2" priority="14" stopIfTrue="1" operator="equal">
      <formula>"Pre-forecast"</formula>
    </cfRule>
  </conditionalFormatting>
  <conditionalFormatting sqref="O3:R3">
    <cfRule type="cellIs" dxfId="1" priority="15" stopIfTrue="1" operator="equal">
      <formula>"Forecast"</formula>
    </cfRule>
  </conditionalFormatting>
  <conditionalFormatting sqref="O3:S3">
    <cfRule type="cellIs" dxfId="2" priority="16" stopIfTrue="1" operator="equal">
      <formula>"Pre-forecast"</formula>
    </cfRule>
  </conditionalFormatting>
  <conditionalFormatting sqref="O3:S3">
    <cfRule type="cellIs" dxfId="1" priority="17" stopIfTrue="1" operator="equal">
      <formula>"Forecast"</formula>
    </cfRule>
  </conditionalFormatting>
  <conditionalFormatting sqref="U3">
    <cfRule type="cellIs" dxfId="2" priority="18" stopIfTrue="1" operator="equal">
      <formula>"Pre-forecast"</formula>
    </cfRule>
  </conditionalFormatting>
  <conditionalFormatting sqref="U3">
    <cfRule type="cellIs" dxfId="1" priority="19" stopIfTrue="1" operator="equal">
      <formula>"Forecast"</formula>
    </cfRule>
  </conditionalFormatting>
  <conditionalFormatting sqref="J3 Y3:Z3 AB3:AC3">
    <cfRule type="cellIs" dxfId="2" priority="20" stopIfTrue="1" operator="equal">
      <formula>"Actuals"</formula>
    </cfRule>
  </conditionalFormatting>
  <conditionalFormatting sqref="Y3:Z3 AB3:AC3">
    <cfRule type="cellIs" dxfId="2" priority="21" stopIfTrue="1" operator="equal">
      <formula>"Pre-forecast"</formula>
    </cfRule>
  </conditionalFormatting>
  <conditionalFormatting sqref="Y3:Z3 AB3:AC3">
    <cfRule type="cellIs" dxfId="1" priority="22" stopIfTrue="1" operator="equal">
      <formula>"Forecast"</formula>
    </cfRule>
  </conditionalFormatting>
  <conditionalFormatting sqref="Y3:Z3 AB3:AC3">
    <cfRule type="cellIs" dxfId="2" priority="23" stopIfTrue="1" operator="equal">
      <formula>"Pre-forecast"</formula>
    </cfRule>
  </conditionalFormatting>
  <conditionalFormatting sqref="Y3:Z3 AB3:AC3">
    <cfRule type="cellIs" dxfId="1" priority="24" stopIfTrue="1" operator="equal">
      <formula>"Forecast"</formula>
    </cfRule>
  </conditionalFormatting>
  <printOptions horizontalCentered="1"/>
  <pageMargins bottom="0.984251968503937" footer="0.0" header="0.0" left="0.7480314960629921" right="0.7480314960629921" top="0.984251968503937"/>
  <pageSetup paperSize="9" scale="55" orientation="landscape"/>
  <headerFooter>
    <oddHeader>&amp;Le101 Training Model&amp;CSheet: &amp;A</oddHeader>
    <oddFooter>&amp;L&amp;F (Printed on &amp;D at &amp;T) &amp;RPage &amp;P of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57"/>
    <col customWidth="1" min="7" max="26" width="12.57"/>
  </cols>
  <sheetData>
    <row r="1" ht="14.25" customHeight="1">
      <c r="A1" s="134"/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ht="14.25" customHeight="1">
      <c r="A2" s="134"/>
      <c r="B2" s="134" t="s">
        <v>129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ht="14.25" customHeight="1">
      <c r="A3" s="134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ht="14.25" customHeight="1">
      <c r="A4" s="134"/>
      <c r="B4" s="134">
        <v>1.0</v>
      </c>
      <c r="C4" s="134" t="s">
        <v>130</v>
      </c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ht="14.25" customHeight="1">
      <c r="A5" s="134"/>
      <c r="B5" s="134"/>
      <c r="C5" s="134" t="s">
        <v>131</v>
      </c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ht="14.25" customHeight="1">
      <c r="A6" s="134"/>
      <c r="B6" s="134"/>
      <c r="C6" s="134" t="s">
        <v>132</v>
      </c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ht="14.25" customHeight="1">
      <c r="A7" s="134"/>
      <c r="B7" s="134"/>
      <c r="C7" s="134" t="s">
        <v>133</v>
      </c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ht="14.25" customHeight="1">
      <c r="A8" s="134"/>
      <c r="B8" s="134"/>
      <c r="C8" s="134" t="s">
        <v>134</v>
      </c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ht="14.25" customHeight="1">
      <c r="A9" s="134"/>
      <c r="B9" s="134"/>
      <c r="C9" s="135" t="s">
        <v>135</v>
      </c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ht="14.25" customHeight="1">
      <c r="A10" s="134"/>
      <c r="B10" s="134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ht="14.25" customHeight="1">
      <c r="A11" s="134"/>
      <c r="B11" s="134">
        <v>2.0</v>
      </c>
      <c r="C11" s="134" t="s">
        <v>136</v>
      </c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ht="14.25" customHeight="1">
      <c r="A12" s="134"/>
      <c r="B12" s="134"/>
      <c r="C12" s="134" t="s">
        <v>137</v>
      </c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ht="14.25" customHeight="1">
      <c r="A13" s="134"/>
      <c r="B13" s="134"/>
      <c r="C13" s="135" t="s">
        <v>138</v>
      </c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ht="14.25" customHeight="1">
      <c r="A14" s="134"/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ht="14.25" customHeight="1">
      <c r="A15" s="134"/>
      <c r="B15" s="134">
        <v>3.0</v>
      </c>
      <c r="C15" s="134" t="s">
        <v>139</v>
      </c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ht="14.25" customHeight="1">
      <c r="A16" s="134"/>
      <c r="B16" s="134"/>
      <c r="C16" s="134" t="s">
        <v>140</v>
      </c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</row>
    <row r="17" ht="14.25" customHeight="1">
      <c r="A17" s="134"/>
      <c r="B17" s="134"/>
      <c r="C17" s="134" t="s">
        <v>141</v>
      </c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</row>
    <row r="18" ht="14.25" customHeight="1">
      <c r="A18" s="134"/>
      <c r="B18" s="134"/>
      <c r="C18" s="134" t="s">
        <v>142</v>
      </c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</row>
    <row r="19" ht="14.25" customHeight="1">
      <c r="A19" s="134"/>
      <c r="B19" s="134"/>
      <c r="C19" s="134" t="s">
        <v>143</v>
      </c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</row>
    <row r="20" ht="14.25" customHeight="1">
      <c r="A20" s="134"/>
      <c r="B20" s="134"/>
      <c r="C20" s="136" t="s">
        <v>144</v>
      </c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</row>
    <row r="21" ht="14.25" customHeight="1">
      <c r="A21" s="134"/>
      <c r="B21" s="134"/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ht="14.25" customHeight="1">
      <c r="A22" s="134"/>
      <c r="B22" s="134">
        <v>4.0</v>
      </c>
      <c r="C22" s="134" t="s">
        <v>145</v>
      </c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ht="14.25" customHeight="1">
      <c r="A23" s="134"/>
      <c r="B23" s="134"/>
      <c r="C23" s="136" t="s">
        <v>146</v>
      </c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ht="14.25" customHeight="1">
      <c r="A24" s="134"/>
      <c r="B24" s="134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ht="14.25" customHeight="1">
      <c r="A25" s="134"/>
      <c r="B25" s="134">
        <v>5.0</v>
      </c>
      <c r="C25" s="134" t="s">
        <v>147</v>
      </c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ht="14.25" customHeight="1">
      <c r="A26" s="134"/>
      <c r="B26" s="134"/>
      <c r="C26" s="134" t="s">
        <v>148</v>
      </c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ht="14.25" customHeight="1">
      <c r="A27" s="134"/>
      <c r="B27" s="134"/>
      <c r="C27" s="136" t="s">
        <v>149</v>
      </c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ht="14.25" customHeight="1">
      <c r="A28" s="134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ht="14.25" customHeight="1">
      <c r="A29" s="134"/>
      <c r="B29" s="134">
        <v>6.0</v>
      </c>
      <c r="C29" s="134" t="s">
        <v>150</v>
      </c>
      <c r="D29" s="134" t="s">
        <v>151</v>
      </c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ht="14.25" customHeight="1">
      <c r="A30" s="134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ht="14.25" customHeight="1">
      <c r="A31" s="134"/>
      <c r="B31" s="134">
        <v>7.0</v>
      </c>
      <c r="C31" s="134" t="s">
        <v>13</v>
      </c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ht="14.25" customHeight="1">
      <c r="A32" s="134"/>
      <c r="B32" s="134"/>
      <c r="C32" s="134" t="s">
        <v>152</v>
      </c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ht="14.25" customHeight="1">
      <c r="A33" s="134"/>
      <c r="B33" s="134"/>
      <c r="C33" s="134" t="s">
        <v>153</v>
      </c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ht="14.25" customHeight="1">
      <c r="A34" s="134"/>
      <c r="B34" s="134"/>
      <c r="C34" s="134" t="s">
        <v>154</v>
      </c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ht="14.25" customHeight="1">
      <c r="A35" s="134"/>
      <c r="B35" s="134"/>
      <c r="C35" s="134" t="s">
        <v>155</v>
      </c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ht="14.25" customHeight="1">
      <c r="A36" s="134"/>
      <c r="B36" s="134"/>
      <c r="C36" s="134" t="s">
        <v>156</v>
      </c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ht="14.25" customHeight="1">
      <c r="A37" s="134"/>
      <c r="B37" s="134"/>
      <c r="C37" s="134" t="s">
        <v>157</v>
      </c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ht="14.25" customHeight="1">
      <c r="A38" s="134"/>
      <c r="B38" s="134"/>
      <c r="C38" s="134" t="s">
        <v>158</v>
      </c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ht="14.25" customHeight="1">
      <c r="A39" s="134"/>
      <c r="B39" s="134"/>
      <c r="C39" s="137" t="s">
        <v>159</v>
      </c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ht="14.25" customHeight="1">
      <c r="A40" s="134"/>
      <c r="B40" s="134"/>
      <c r="C40" s="134" t="s">
        <v>160</v>
      </c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ht="14.25" customHeight="1">
      <c r="A41" s="134"/>
      <c r="B41" s="134"/>
      <c r="C41" s="137" t="s">
        <v>161</v>
      </c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ht="14.25" customHeight="1">
      <c r="A42" s="134"/>
      <c r="B42" s="134"/>
      <c r="C42" s="136" t="s">
        <v>162</v>
      </c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ht="14.25" customHeight="1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ht="14.25" customHeight="1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ht="14.25" customHeight="1">
      <c r="A45" s="134"/>
      <c r="B45" s="134">
        <v>8.0</v>
      </c>
      <c r="C45" s="134" t="s">
        <v>163</v>
      </c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ht="14.25" customHeight="1">
      <c r="A46" s="134"/>
      <c r="B46" s="134"/>
      <c r="C46" s="134" t="s">
        <v>164</v>
      </c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ht="14.25" customHeight="1">
      <c r="A47" s="134"/>
      <c r="B47" s="134"/>
      <c r="C47" s="134" t="s">
        <v>165</v>
      </c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ht="14.25" customHeight="1">
      <c r="A48" s="134"/>
      <c r="B48" s="134"/>
      <c r="C48" s="134" t="s">
        <v>166</v>
      </c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ht="14.25" customHeight="1">
      <c r="A49" s="134"/>
      <c r="B49" s="134"/>
      <c r="C49" s="134" t="s">
        <v>167</v>
      </c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ht="14.25" customHeight="1">
      <c r="A50" s="134"/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ht="14.25" customHeight="1">
      <c r="A51" s="134"/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ht="14.25" customHeight="1">
      <c r="A52" s="134"/>
      <c r="B52" s="134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ht="14.25" customHeight="1">
      <c r="A53" s="134"/>
      <c r="B53" s="134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ht="14.25" customHeight="1">
      <c r="A54" s="134"/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ht="14.25" customHeight="1">
      <c r="A55" s="134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ht="14.25" customHeight="1">
      <c r="A56" s="134"/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ht="14.25" customHeight="1">
      <c r="A57" s="134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ht="14.25" customHeight="1">
      <c r="A58" s="134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ht="14.25" customHeight="1">
      <c r="A59" s="134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ht="14.25" customHeight="1">
      <c r="A60" s="134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ht="14.25" customHeight="1">
      <c r="A61" s="134"/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</row>
    <row r="62" ht="14.25" customHeight="1">
      <c r="A62" s="134"/>
      <c r="B62" s="134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</row>
    <row r="63" ht="14.25" customHeight="1">
      <c r="A63" s="134"/>
      <c r="B63" s="134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</row>
    <row r="64" ht="14.25" customHeight="1">
      <c r="A64" s="134"/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</row>
    <row r="65" ht="14.25" customHeight="1">
      <c r="A65" s="134"/>
      <c r="B65" s="134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</row>
    <row r="66" ht="14.25" customHeight="1">
      <c r="A66" s="134"/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</row>
    <row r="67" ht="14.25" customHeight="1">
      <c r="A67" s="134"/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</row>
    <row r="68" ht="14.25" customHeight="1">
      <c r="A68" s="134"/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</row>
    <row r="69" ht="14.25" customHeight="1">
      <c r="A69" s="134"/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</row>
    <row r="70" ht="14.25" customHeight="1">
      <c r="A70" s="134"/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</row>
    <row r="71" ht="14.25" customHeight="1">
      <c r="A71" s="134"/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</row>
    <row r="72" ht="14.25" customHeight="1">
      <c r="A72" s="134"/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</row>
    <row r="73" ht="14.25" customHeight="1">
      <c r="A73" s="134"/>
      <c r="B73" s="134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</row>
    <row r="74" ht="14.25" customHeight="1">
      <c r="A74" s="134"/>
      <c r="B74" s="13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</row>
    <row r="75" ht="14.25" customHeight="1">
      <c r="A75" s="134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</row>
    <row r="76" ht="14.25" customHeight="1">
      <c r="A76" s="134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</row>
    <row r="77" ht="14.25" customHeight="1">
      <c r="A77" s="134"/>
      <c r="B77" s="134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</row>
    <row r="78" ht="14.25" customHeight="1">
      <c r="A78" s="134"/>
      <c r="B78" s="134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</row>
    <row r="79" ht="14.25" customHeight="1">
      <c r="A79" s="134"/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</row>
    <row r="80" ht="14.25" customHeight="1">
      <c r="A80" s="134"/>
      <c r="B80" s="134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</row>
    <row r="81" ht="14.25" customHeight="1">
      <c r="A81" s="134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</row>
    <row r="82" ht="14.25" customHeight="1">
      <c r="A82" s="134"/>
      <c r="B82" s="134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</row>
    <row r="83" ht="14.25" customHeight="1">
      <c r="A83" s="134"/>
      <c r="B83" s="134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</row>
    <row r="84" ht="14.25" customHeight="1">
      <c r="A84" s="134"/>
      <c r="B84" s="13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</row>
    <row r="85" ht="14.25" customHeight="1">
      <c r="A85" s="134"/>
      <c r="B85" s="134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</row>
    <row r="86" ht="14.25" customHeight="1">
      <c r="A86" s="134"/>
      <c r="B86" s="134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</row>
    <row r="87" ht="14.25" customHeight="1">
      <c r="A87" s="134"/>
      <c r="B87" s="134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</row>
    <row r="88" ht="14.25" customHeight="1">
      <c r="A88" s="134"/>
      <c r="B88" s="134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</row>
    <row r="89" ht="14.25" customHeight="1">
      <c r="A89" s="134"/>
      <c r="B89" s="134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</row>
    <row r="90" ht="14.25" customHeight="1">
      <c r="A90" s="134"/>
      <c r="B90" s="134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</row>
    <row r="91" ht="14.25" customHeight="1">
      <c r="A91" s="134"/>
      <c r="B91" s="134"/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</row>
    <row r="92" ht="14.25" customHeight="1">
      <c r="A92" s="134"/>
      <c r="B92" s="134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</row>
    <row r="93" ht="14.25" customHeight="1">
      <c r="A93" s="134"/>
      <c r="B93" s="134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</row>
    <row r="94" ht="14.25" customHeight="1">
      <c r="A94" s="134"/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</row>
    <row r="95" ht="14.25" customHeight="1">
      <c r="A95" s="13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</row>
    <row r="96" ht="14.25" customHeight="1">
      <c r="A96" s="134"/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</row>
    <row r="97" ht="14.25" customHeight="1">
      <c r="A97" s="134"/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</row>
    <row r="98" ht="14.25" customHeight="1">
      <c r="A98" s="134"/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</row>
    <row r="99" ht="14.25" customHeight="1">
      <c r="A99" s="134"/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</row>
    <row r="100" ht="14.25" customHeight="1">
      <c r="A100" s="134"/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ht="14.25" customHeight="1">
      <c r="A101" s="134"/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ht="14.25" customHeight="1">
      <c r="A102" s="134"/>
      <c r="B102" s="134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ht="14.25" customHeight="1">
      <c r="A103" s="134"/>
      <c r="B103" s="134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Y103" s="134"/>
      <c r="Z103" s="134"/>
    </row>
    <row r="104" ht="14.25" customHeight="1">
      <c r="A104" s="134"/>
      <c r="B104" s="13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Y104" s="134"/>
      <c r="Z104" s="134"/>
    </row>
    <row r="105" ht="14.25" customHeight="1">
      <c r="A105" s="134"/>
      <c r="B105" s="134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Y105" s="134"/>
      <c r="Z105" s="134"/>
    </row>
    <row r="106" ht="14.25" customHeight="1">
      <c r="A106" s="134"/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134"/>
      <c r="R106" s="134"/>
      <c r="S106" s="134"/>
      <c r="T106" s="134"/>
      <c r="U106" s="134"/>
      <c r="V106" s="134"/>
      <c r="W106" s="134"/>
      <c r="X106" s="134"/>
      <c r="Y106" s="134"/>
      <c r="Z106" s="134"/>
    </row>
    <row r="107" ht="14.25" customHeight="1">
      <c r="A107" s="134"/>
      <c r="B107" s="134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Y107" s="134"/>
      <c r="Z107" s="134"/>
    </row>
    <row r="108" ht="14.25" customHeight="1">
      <c r="A108" s="134"/>
      <c r="B108" s="134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Y108" s="134"/>
      <c r="Z108" s="134"/>
    </row>
    <row r="109" ht="14.25" customHeight="1">
      <c r="A109" s="134"/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</row>
    <row r="110" ht="14.25" customHeight="1">
      <c r="A110" s="134"/>
      <c r="B110" s="134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Y110" s="134"/>
      <c r="Z110" s="134"/>
    </row>
    <row r="111" ht="14.25" customHeight="1">
      <c r="A111" s="134"/>
      <c r="B111" s="134"/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Y111" s="134"/>
      <c r="Z111" s="134"/>
    </row>
    <row r="112" ht="14.25" customHeight="1">
      <c r="A112" s="134"/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ht="14.25" customHeight="1">
      <c r="A113" s="134"/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ht="14.25" customHeight="1">
      <c r="A114" s="134"/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ht="14.25" customHeight="1">
      <c r="A115" s="134"/>
      <c r="B115" s="134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ht="14.25" customHeight="1">
      <c r="A116" s="134"/>
      <c r="B116" s="134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ht="14.25" customHeight="1">
      <c r="A117" s="134"/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ht="14.25" customHeight="1">
      <c r="A118" s="134"/>
      <c r="B118" s="134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ht="14.25" customHeight="1">
      <c r="A119" s="134"/>
      <c r="B119" s="134"/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ht="14.25" customHeight="1">
      <c r="A120" s="134"/>
      <c r="B120" s="134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ht="14.25" customHeight="1">
      <c r="A121" s="134"/>
      <c r="B121" s="134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ht="14.25" customHeight="1">
      <c r="A122" s="134"/>
      <c r="B122" s="134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ht="14.25" customHeight="1">
      <c r="A123" s="134"/>
      <c r="B123" s="134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ht="14.25" customHeight="1">
      <c r="A124" s="134"/>
      <c r="B124" s="13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ht="14.25" customHeight="1">
      <c r="A125" s="134"/>
      <c r="B125" s="134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ht="14.25" customHeight="1">
      <c r="A126" s="134"/>
      <c r="B126" s="134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ht="14.25" customHeight="1">
      <c r="A127" s="134"/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ht="14.25" customHeight="1">
      <c r="A128" s="134"/>
      <c r="B128" s="134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ht="14.25" customHeight="1">
      <c r="A129" s="134"/>
      <c r="B129" s="134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ht="14.25" customHeight="1">
      <c r="A130" s="134"/>
      <c r="B130" s="134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ht="14.25" customHeight="1">
      <c r="A131" s="134"/>
      <c r="B131" s="134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ht="14.25" customHeight="1">
      <c r="A132" s="134"/>
      <c r="B132" s="134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ht="14.25" customHeight="1">
      <c r="A133" s="134"/>
      <c r="B133" s="134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ht="14.25" customHeight="1">
      <c r="A134" s="134"/>
      <c r="B134" s="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ht="14.25" customHeight="1">
      <c r="A135" s="134"/>
      <c r="B135" s="134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ht="14.25" customHeight="1">
      <c r="A136" s="134"/>
      <c r="B136" s="134"/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ht="14.25" customHeight="1">
      <c r="A137" s="134"/>
      <c r="B137" s="134"/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ht="14.25" customHeight="1">
      <c r="A138" s="134"/>
      <c r="B138" s="134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ht="14.25" customHeight="1">
      <c r="A139" s="134"/>
      <c r="B139" s="134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ht="14.25" customHeight="1">
      <c r="A140" s="134"/>
      <c r="B140" s="134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ht="14.25" customHeight="1">
      <c r="A141" s="134"/>
      <c r="B141" s="134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ht="14.25" customHeight="1">
      <c r="A142" s="134"/>
      <c r="B142" s="134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ht="14.25" customHeight="1">
      <c r="A143" s="134"/>
      <c r="B143" s="134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ht="14.25" customHeight="1">
      <c r="A144" s="134"/>
      <c r="B144" s="13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ht="14.25" customHeight="1">
      <c r="A145" s="134"/>
      <c r="B145" s="134"/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ht="14.25" customHeight="1">
      <c r="A146" s="134"/>
      <c r="B146" s="134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ht="14.25" customHeight="1">
      <c r="A147" s="134"/>
      <c r="B147" s="134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ht="14.25" customHeight="1">
      <c r="A148" s="134"/>
      <c r="B148" s="134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ht="14.25" customHeight="1">
      <c r="A149" s="134"/>
      <c r="B149" s="134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ht="14.25" customHeight="1">
      <c r="A150" s="134"/>
      <c r="B150" s="134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ht="14.25" customHeight="1">
      <c r="A151" s="134"/>
      <c r="B151" s="134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ht="14.25" customHeight="1">
      <c r="A152" s="134"/>
      <c r="B152" s="134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ht="14.25" customHeight="1">
      <c r="A153" s="134"/>
      <c r="B153" s="134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ht="14.25" customHeight="1">
      <c r="A154" s="134"/>
      <c r="B154" s="13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ht="14.25" customHeight="1">
      <c r="A155" s="134"/>
      <c r="B155" s="134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ht="14.25" customHeight="1">
      <c r="A156" s="134"/>
      <c r="B156" s="134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ht="14.25" customHeight="1">
      <c r="A157" s="134"/>
      <c r="B157" s="134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ht="14.25" customHeight="1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ht="14.25" customHeight="1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ht="14.25" customHeight="1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ht="14.25" customHeight="1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ht="14.25" customHeight="1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ht="14.25" customHeight="1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ht="14.25" customHeight="1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ht="14.25" customHeight="1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ht="14.25" customHeight="1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ht="14.25" customHeight="1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ht="14.25" customHeight="1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ht="14.25" customHeight="1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ht="14.25" customHeight="1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ht="14.25" customHeight="1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ht="14.25" customHeight="1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ht="14.25" customHeight="1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ht="14.25" customHeight="1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ht="14.25" customHeight="1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ht="14.25" customHeight="1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ht="14.25" customHeight="1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ht="14.25" customHeight="1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ht="14.25" customHeight="1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ht="14.25" customHeight="1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ht="14.25" customHeight="1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ht="14.25" customHeight="1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ht="14.25" customHeight="1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ht="14.25" customHeight="1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ht="14.25" customHeight="1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ht="14.25" customHeight="1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ht="14.25" customHeight="1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ht="14.25" customHeight="1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ht="14.25" customHeight="1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ht="14.25" customHeight="1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ht="14.25" customHeight="1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ht="14.25" customHeight="1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ht="14.25" customHeight="1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ht="14.25" customHeight="1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ht="14.25" customHeight="1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ht="14.25" customHeight="1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ht="14.25" customHeight="1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ht="14.25" customHeight="1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ht="14.25" customHeight="1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ht="14.25" customHeight="1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ht="14.25" customHeight="1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ht="14.25" customHeight="1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ht="14.25" customHeight="1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ht="14.25" customHeight="1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ht="14.25" customHeight="1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ht="14.25" customHeight="1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ht="14.25" customHeight="1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ht="14.25" customHeight="1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ht="14.25" customHeight="1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ht="14.25" customHeight="1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ht="14.25" customHeight="1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ht="14.25" customHeight="1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ht="14.25" customHeight="1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ht="14.25" customHeight="1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ht="14.25" customHeight="1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ht="14.25" customHeight="1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ht="14.25" customHeight="1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ht="14.25" customHeight="1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ht="14.25" customHeight="1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ht="14.25" customHeight="1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ht="14.25" customHeight="1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ht="14.25" customHeight="1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ht="14.25" customHeight="1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ht="14.25" customHeight="1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ht="14.25" customHeight="1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ht="14.25" customHeight="1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ht="14.25" customHeight="1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ht="14.25" customHeight="1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ht="14.25" customHeight="1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ht="14.25" customHeight="1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ht="14.25" customHeight="1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ht="14.25" customHeight="1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ht="14.25" customHeight="1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ht="14.25" customHeight="1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ht="14.25" customHeight="1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ht="14.25" customHeight="1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ht="14.25" customHeight="1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ht="14.25" customHeight="1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ht="14.25" customHeight="1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ht="14.25" customHeight="1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ht="14.25" customHeight="1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ht="14.25" customHeight="1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ht="14.25" customHeight="1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ht="14.25" customHeight="1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ht="14.25" customHeight="1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ht="14.25" customHeight="1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ht="14.25" customHeight="1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ht="14.25" customHeight="1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ht="14.25" customHeight="1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ht="15.75" customHeight="1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ht="15.75" customHeight="1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ht="15.75" customHeight="1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ht="15.75" customHeight="1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ht="15.75" customHeight="1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ht="15.75" customHeight="1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ht="15.75" customHeight="1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ht="15.75" customHeight="1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ht="15.75" customHeight="1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ht="15.75" customHeight="1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ht="15.75" customHeight="1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ht="15.75" customHeight="1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ht="15.75" customHeight="1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ht="15.75" customHeight="1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ht="15.75" customHeight="1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ht="15.75" customHeight="1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ht="15.75" customHeight="1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ht="15.75" customHeight="1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ht="15.75" customHeight="1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ht="15.75" customHeight="1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ht="15.75" customHeight="1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ht="15.75" customHeight="1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ht="15.75" customHeight="1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ht="15.75" customHeight="1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ht="15.75" customHeight="1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ht="15.75" customHeight="1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ht="15.75" customHeight="1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ht="15.75" customHeight="1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ht="15.75" customHeight="1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ht="15.75" customHeight="1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ht="15.75" customHeight="1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ht="15.75" customHeight="1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ht="15.75" customHeight="1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ht="15.75" customHeight="1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ht="15.75" customHeight="1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ht="15.75" customHeight="1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ht="15.75" customHeight="1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ht="15.75" customHeight="1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ht="15.75" customHeight="1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ht="15.75" customHeight="1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ht="15.75" customHeight="1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ht="15.75" customHeight="1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ht="15.75" customHeight="1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ht="15.75" customHeight="1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ht="15.75" customHeight="1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ht="15.75" customHeight="1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ht="15.75" customHeight="1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ht="15.75" customHeight="1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ht="15.75" customHeight="1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ht="15.75" customHeight="1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ht="15.75" customHeight="1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ht="15.75" customHeight="1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ht="15.75" customHeight="1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ht="15.75" customHeight="1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ht="15.75" customHeight="1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ht="15.75" customHeight="1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ht="15.75" customHeight="1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ht="15.75" customHeight="1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ht="15.75" customHeight="1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ht="15.75" customHeight="1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ht="15.75" customHeight="1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ht="15.75" customHeight="1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ht="15.75" customHeight="1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ht="15.75" customHeight="1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ht="15.75" customHeight="1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ht="15.75" customHeight="1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ht="15.75" customHeight="1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ht="15.75" customHeight="1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ht="15.75" customHeight="1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ht="15.75" customHeight="1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ht="15.75" customHeight="1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ht="15.75" customHeight="1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ht="15.75" customHeight="1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ht="15.75" customHeight="1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ht="15.75" customHeight="1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ht="15.75" customHeight="1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ht="15.75" customHeight="1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ht="15.75" customHeight="1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ht="15.75" customHeight="1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ht="15.75" customHeight="1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ht="15.75" customHeight="1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ht="15.75" customHeight="1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ht="15.75" customHeight="1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ht="15.75" customHeight="1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ht="15.75" customHeight="1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ht="15.75" customHeight="1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ht="15.75" customHeight="1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ht="15.75" customHeight="1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ht="15.75" customHeight="1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ht="15.75" customHeight="1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ht="15.75" customHeight="1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ht="15.75" customHeight="1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ht="15.75" customHeight="1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ht="15.75" customHeight="1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ht="15.75" customHeight="1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ht="15.75" customHeight="1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ht="15.75" customHeight="1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ht="15.75" customHeight="1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ht="15.75" customHeight="1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ht="15.75" customHeight="1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ht="15.75" customHeight="1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ht="15.75" customHeight="1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ht="15.75" customHeight="1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ht="15.75" customHeight="1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ht="15.75" customHeight="1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ht="15.75" customHeight="1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ht="15.75" customHeight="1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ht="15.75" customHeight="1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ht="15.75" customHeight="1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ht="15.75" customHeight="1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ht="15.75" customHeight="1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ht="15.75" customHeight="1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ht="15.75" customHeight="1">
      <c r="A362" s="134"/>
      <c r="B362" s="134"/>
      <c r="C362" s="134"/>
      <c r="D362" s="134"/>
      <c r="E362" s="134"/>
      <c r="F362" s="134"/>
      <c r="G362" s="134"/>
      <c r="H362" s="134"/>
      <c r="I362" s="134"/>
      <c r="J362" s="134"/>
      <c r="K362" s="134"/>
      <c r="L362" s="134"/>
      <c r="M362" s="134"/>
      <c r="N362" s="134"/>
      <c r="O362" s="134"/>
      <c r="P362" s="134"/>
      <c r="Q362" s="134"/>
      <c r="R362" s="134"/>
      <c r="S362" s="134"/>
      <c r="T362" s="134"/>
      <c r="U362" s="134"/>
      <c r="V362" s="134"/>
      <c r="W362" s="134"/>
      <c r="X362" s="134"/>
      <c r="Y362" s="134"/>
      <c r="Z362" s="134"/>
    </row>
    <row r="363" ht="15.75" customHeight="1">
      <c r="A363" s="134"/>
      <c r="B363" s="134"/>
      <c r="C363" s="134"/>
      <c r="D363" s="134"/>
      <c r="E363" s="134"/>
      <c r="F363" s="134"/>
      <c r="G363" s="134"/>
      <c r="H363" s="134"/>
      <c r="I363" s="134"/>
      <c r="J363" s="134"/>
      <c r="K363" s="134"/>
      <c r="L363" s="134"/>
      <c r="M363" s="134"/>
      <c r="N363" s="134"/>
      <c r="O363" s="134"/>
      <c r="P363" s="134"/>
      <c r="Q363" s="134"/>
      <c r="R363" s="134"/>
      <c r="S363" s="134"/>
      <c r="T363" s="134"/>
      <c r="U363" s="134"/>
      <c r="V363" s="134"/>
      <c r="W363" s="134"/>
      <c r="X363" s="134"/>
      <c r="Y363" s="134"/>
      <c r="Z363" s="134"/>
    </row>
    <row r="364" ht="15.75" customHeight="1">
      <c r="A364" s="134"/>
      <c r="B364" s="134"/>
      <c r="C364" s="134"/>
      <c r="D364" s="134"/>
      <c r="E364" s="134"/>
      <c r="F364" s="134"/>
      <c r="G364" s="134"/>
      <c r="H364" s="134"/>
      <c r="I364" s="134"/>
      <c r="J364" s="134"/>
      <c r="K364" s="134"/>
      <c r="L364" s="134"/>
      <c r="M364" s="134"/>
      <c r="N364" s="134"/>
      <c r="O364" s="134"/>
      <c r="P364" s="134"/>
      <c r="Q364" s="134"/>
      <c r="R364" s="134"/>
      <c r="S364" s="134"/>
      <c r="T364" s="134"/>
      <c r="U364" s="134"/>
      <c r="V364" s="134"/>
      <c r="W364" s="134"/>
      <c r="X364" s="134"/>
      <c r="Y364" s="134"/>
      <c r="Z364" s="134"/>
    </row>
    <row r="365" ht="15.75" customHeight="1">
      <c r="A365" s="134"/>
      <c r="B365" s="134"/>
      <c r="C365" s="134"/>
      <c r="D365" s="134"/>
      <c r="E365" s="134"/>
      <c r="F365" s="134"/>
      <c r="G365" s="134"/>
      <c r="H365" s="134"/>
      <c r="I365" s="134"/>
      <c r="J365" s="134"/>
      <c r="K365" s="134"/>
      <c r="L365" s="134"/>
      <c r="M365" s="134"/>
      <c r="N365" s="134"/>
      <c r="O365" s="134"/>
      <c r="P365" s="134"/>
      <c r="Q365" s="134"/>
      <c r="R365" s="134"/>
      <c r="S365" s="134"/>
      <c r="T365" s="134"/>
      <c r="U365" s="134"/>
      <c r="V365" s="134"/>
      <c r="W365" s="134"/>
      <c r="X365" s="134"/>
      <c r="Y365" s="134"/>
      <c r="Z365" s="134"/>
    </row>
    <row r="366" ht="15.75" customHeight="1">
      <c r="A366" s="134"/>
      <c r="B366" s="134"/>
      <c r="C366" s="134"/>
      <c r="D366" s="134"/>
      <c r="E366" s="134"/>
      <c r="F366" s="134"/>
      <c r="G366" s="134"/>
      <c r="H366" s="134"/>
      <c r="I366" s="134"/>
      <c r="J366" s="134"/>
      <c r="K366" s="134"/>
      <c r="L366" s="134"/>
      <c r="M366" s="134"/>
      <c r="N366" s="134"/>
      <c r="O366" s="134"/>
      <c r="P366" s="134"/>
      <c r="Q366" s="134"/>
      <c r="R366" s="134"/>
      <c r="S366" s="134"/>
      <c r="T366" s="134"/>
      <c r="U366" s="134"/>
      <c r="V366" s="134"/>
      <c r="W366" s="134"/>
      <c r="X366" s="134"/>
      <c r="Y366" s="134"/>
      <c r="Z366" s="134"/>
    </row>
    <row r="367" ht="15.75" customHeight="1">
      <c r="A367" s="134"/>
      <c r="B367" s="134"/>
      <c r="C367" s="134"/>
      <c r="D367" s="134"/>
      <c r="E367" s="134"/>
      <c r="F367" s="134"/>
      <c r="G367" s="134"/>
      <c r="H367" s="134"/>
      <c r="I367" s="134"/>
      <c r="J367" s="134"/>
      <c r="K367" s="134"/>
      <c r="L367" s="134"/>
      <c r="M367" s="134"/>
      <c r="N367" s="134"/>
      <c r="O367" s="134"/>
      <c r="P367" s="134"/>
      <c r="Q367" s="134"/>
      <c r="R367" s="134"/>
      <c r="S367" s="134"/>
      <c r="T367" s="134"/>
      <c r="U367" s="134"/>
      <c r="V367" s="134"/>
      <c r="W367" s="134"/>
      <c r="X367" s="134"/>
      <c r="Y367" s="134"/>
      <c r="Z367" s="134"/>
    </row>
    <row r="368" ht="15.75" customHeight="1">
      <c r="A368" s="134"/>
      <c r="B368" s="134"/>
      <c r="C368" s="134"/>
      <c r="D368" s="134"/>
      <c r="E368" s="134"/>
      <c r="F368" s="134"/>
      <c r="G368" s="134"/>
      <c r="H368" s="134"/>
      <c r="I368" s="134"/>
      <c r="J368" s="134"/>
      <c r="K368" s="134"/>
      <c r="L368" s="134"/>
      <c r="M368" s="134"/>
      <c r="N368" s="134"/>
      <c r="O368" s="134"/>
      <c r="P368" s="134"/>
      <c r="Q368" s="134"/>
      <c r="R368" s="134"/>
      <c r="S368" s="134"/>
      <c r="T368" s="134"/>
      <c r="U368" s="134"/>
      <c r="V368" s="134"/>
      <c r="W368" s="134"/>
      <c r="X368" s="134"/>
      <c r="Y368" s="134"/>
      <c r="Z368" s="134"/>
    </row>
    <row r="369" ht="15.75" customHeight="1">
      <c r="A369" s="134"/>
      <c r="B369" s="134"/>
      <c r="C369" s="134"/>
      <c r="D369" s="134"/>
      <c r="E369" s="134"/>
      <c r="F369" s="134"/>
      <c r="G369" s="134"/>
      <c r="H369" s="134"/>
      <c r="I369" s="134"/>
      <c r="J369" s="134"/>
      <c r="K369" s="134"/>
      <c r="L369" s="134"/>
      <c r="M369" s="134"/>
      <c r="N369" s="134"/>
      <c r="O369" s="134"/>
      <c r="P369" s="134"/>
      <c r="Q369" s="134"/>
      <c r="R369" s="134"/>
      <c r="S369" s="134"/>
      <c r="T369" s="134"/>
      <c r="U369" s="134"/>
      <c r="V369" s="134"/>
      <c r="W369" s="134"/>
      <c r="X369" s="134"/>
      <c r="Y369" s="134"/>
      <c r="Z369" s="134"/>
    </row>
    <row r="370" ht="15.75" customHeight="1">
      <c r="A370" s="134"/>
      <c r="B370" s="134"/>
      <c r="C370" s="134"/>
      <c r="D370" s="134"/>
      <c r="E370" s="134"/>
      <c r="F370" s="134"/>
      <c r="G370" s="134"/>
      <c r="H370" s="134"/>
      <c r="I370" s="134"/>
      <c r="J370" s="134"/>
      <c r="K370" s="134"/>
      <c r="L370" s="134"/>
      <c r="M370" s="134"/>
      <c r="N370" s="134"/>
      <c r="O370" s="134"/>
      <c r="P370" s="134"/>
      <c r="Q370" s="134"/>
      <c r="R370" s="134"/>
      <c r="S370" s="134"/>
      <c r="T370" s="134"/>
      <c r="U370" s="134"/>
      <c r="V370" s="134"/>
      <c r="W370" s="134"/>
      <c r="X370" s="134"/>
      <c r="Y370" s="134"/>
      <c r="Z370" s="134"/>
    </row>
    <row r="371" ht="15.75" customHeight="1">
      <c r="A371" s="134"/>
      <c r="B371" s="134"/>
      <c r="C371" s="134"/>
      <c r="D371" s="134"/>
      <c r="E371" s="134"/>
      <c r="F371" s="134"/>
      <c r="G371" s="134"/>
      <c r="H371" s="134"/>
      <c r="I371" s="134"/>
      <c r="J371" s="134"/>
      <c r="K371" s="134"/>
      <c r="L371" s="134"/>
      <c r="M371" s="134"/>
      <c r="N371" s="134"/>
      <c r="O371" s="134"/>
      <c r="P371" s="134"/>
      <c r="Q371" s="134"/>
      <c r="R371" s="134"/>
      <c r="S371" s="134"/>
      <c r="T371" s="134"/>
      <c r="U371" s="134"/>
      <c r="V371" s="134"/>
      <c r="W371" s="134"/>
      <c r="X371" s="134"/>
      <c r="Y371" s="134"/>
      <c r="Z371" s="134"/>
    </row>
    <row r="372" ht="15.75" customHeight="1">
      <c r="A372" s="134"/>
      <c r="B372" s="134"/>
      <c r="C372" s="134"/>
      <c r="D372" s="134"/>
      <c r="E372" s="134"/>
      <c r="F372" s="134"/>
      <c r="G372" s="134"/>
      <c r="H372" s="134"/>
      <c r="I372" s="134"/>
      <c r="J372" s="134"/>
      <c r="K372" s="134"/>
      <c r="L372" s="134"/>
      <c r="M372" s="134"/>
      <c r="N372" s="134"/>
      <c r="O372" s="134"/>
      <c r="P372" s="134"/>
      <c r="Q372" s="134"/>
      <c r="R372" s="134"/>
      <c r="S372" s="134"/>
      <c r="T372" s="134"/>
      <c r="U372" s="134"/>
      <c r="V372" s="134"/>
      <c r="W372" s="134"/>
      <c r="X372" s="134"/>
      <c r="Y372" s="134"/>
      <c r="Z372" s="134"/>
    </row>
    <row r="373" ht="15.75" customHeight="1">
      <c r="A373" s="134"/>
      <c r="B373" s="134"/>
      <c r="C373" s="134"/>
      <c r="D373" s="134"/>
      <c r="E373" s="134"/>
      <c r="F373" s="134"/>
      <c r="G373" s="134"/>
      <c r="H373" s="134"/>
      <c r="I373" s="134"/>
      <c r="J373" s="134"/>
      <c r="K373" s="134"/>
      <c r="L373" s="134"/>
      <c r="M373" s="134"/>
      <c r="N373" s="134"/>
      <c r="O373" s="134"/>
      <c r="P373" s="134"/>
      <c r="Q373" s="134"/>
      <c r="R373" s="134"/>
      <c r="S373" s="134"/>
      <c r="T373" s="134"/>
      <c r="U373" s="134"/>
      <c r="V373" s="134"/>
      <c r="W373" s="134"/>
      <c r="X373" s="134"/>
      <c r="Y373" s="134"/>
      <c r="Z373" s="134"/>
    </row>
    <row r="374" ht="15.75" customHeight="1">
      <c r="A374" s="134"/>
      <c r="B374" s="134"/>
      <c r="C374" s="134"/>
      <c r="D374" s="134"/>
      <c r="E374" s="134"/>
      <c r="F374" s="134"/>
      <c r="G374" s="134"/>
      <c r="H374" s="134"/>
      <c r="I374" s="134"/>
      <c r="J374" s="134"/>
      <c r="K374" s="134"/>
      <c r="L374" s="134"/>
      <c r="M374" s="134"/>
      <c r="N374" s="134"/>
      <c r="O374" s="134"/>
      <c r="P374" s="134"/>
      <c r="Q374" s="134"/>
      <c r="R374" s="134"/>
      <c r="S374" s="134"/>
      <c r="T374" s="134"/>
      <c r="U374" s="134"/>
      <c r="V374" s="134"/>
      <c r="W374" s="134"/>
      <c r="X374" s="134"/>
      <c r="Y374" s="134"/>
      <c r="Z374" s="134"/>
    </row>
    <row r="375" ht="15.75" customHeight="1">
      <c r="A375" s="134"/>
      <c r="B375" s="134"/>
      <c r="C375" s="134"/>
      <c r="D375" s="134"/>
      <c r="E375" s="134"/>
      <c r="F375" s="134"/>
      <c r="G375" s="134"/>
      <c r="H375" s="134"/>
      <c r="I375" s="134"/>
      <c r="J375" s="134"/>
      <c r="K375" s="134"/>
      <c r="L375" s="134"/>
      <c r="M375" s="134"/>
      <c r="N375" s="134"/>
      <c r="O375" s="134"/>
      <c r="P375" s="134"/>
      <c r="Q375" s="134"/>
      <c r="R375" s="134"/>
      <c r="S375" s="134"/>
      <c r="T375" s="134"/>
      <c r="U375" s="134"/>
      <c r="V375" s="134"/>
      <c r="W375" s="134"/>
      <c r="X375" s="134"/>
      <c r="Y375" s="134"/>
      <c r="Z375" s="134"/>
    </row>
    <row r="376" ht="15.75" customHeight="1">
      <c r="A376" s="134"/>
      <c r="B376" s="134"/>
      <c r="C376" s="134"/>
      <c r="D376" s="134"/>
      <c r="E376" s="134"/>
      <c r="F376" s="134"/>
      <c r="G376" s="134"/>
      <c r="H376" s="134"/>
      <c r="I376" s="134"/>
      <c r="J376" s="134"/>
      <c r="K376" s="134"/>
      <c r="L376" s="134"/>
      <c r="M376" s="134"/>
      <c r="N376" s="134"/>
      <c r="O376" s="134"/>
      <c r="P376" s="134"/>
      <c r="Q376" s="134"/>
      <c r="R376" s="134"/>
      <c r="S376" s="134"/>
      <c r="T376" s="134"/>
      <c r="U376" s="134"/>
      <c r="V376" s="134"/>
      <c r="W376" s="134"/>
      <c r="X376" s="134"/>
      <c r="Y376" s="134"/>
      <c r="Z376" s="134"/>
    </row>
    <row r="377" ht="15.75" customHeight="1">
      <c r="A377" s="134"/>
      <c r="B377" s="134"/>
      <c r="C377" s="134"/>
      <c r="D377" s="134"/>
      <c r="E377" s="134"/>
      <c r="F377" s="134"/>
      <c r="G377" s="134"/>
      <c r="H377" s="134"/>
      <c r="I377" s="134"/>
      <c r="J377" s="134"/>
      <c r="K377" s="134"/>
      <c r="L377" s="134"/>
      <c r="M377" s="134"/>
      <c r="N377" s="134"/>
      <c r="O377" s="134"/>
      <c r="P377" s="134"/>
      <c r="Q377" s="134"/>
      <c r="R377" s="134"/>
      <c r="S377" s="134"/>
      <c r="T377" s="134"/>
      <c r="U377" s="134"/>
      <c r="V377" s="134"/>
      <c r="W377" s="134"/>
      <c r="X377" s="134"/>
      <c r="Y377" s="134"/>
      <c r="Z377" s="134"/>
    </row>
    <row r="378" ht="15.75" customHeight="1">
      <c r="A378" s="134"/>
      <c r="B378" s="134"/>
      <c r="C378" s="134"/>
      <c r="D378" s="134"/>
      <c r="E378" s="134"/>
      <c r="F378" s="134"/>
      <c r="G378" s="134"/>
      <c r="H378" s="134"/>
      <c r="I378" s="134"/>
      <c r="J378" s="134"/>
      <c r="K378" s="134"/>
      <c r="L378" s="134"/>
      <c r="M378" s="134"/>
      <c r="N378" s="134"/>
      <c r="O378" s="134"/>
      <c r="P378" s="134"/>
      <c r="Q378" s="134"/>
      <c r="R378" s="134"/>
      <c r="S378" s="134"/>
      <c r="T378" s="134"/>
      <c r="U378" s="134"/>
      <c r="V378" s="134"/>
      <c r="W378" s="134"/>
      <c r="X378" s="134"/>
      <c r="Y378" s="134"/>
      <c r="Z378" s="134"/>
    </row>
    <row r="379" ht="15.75" customHeight="1">
      <c r="A379" s="134"/>
      <c r="B379" s="134"/>
      <c r="C379" s="134"/>
      <c r="D379" s="134"/>
      <c r="E379" s="134"/>
      <c r="F379" s="134"/>
      <c r="G379" s="134"/>
      <c r="H379" s="134"/>
      <c r="I379" s="134"/>
      <c r="J379" s="134"/>
      <c r="K379" s="134"/>
      <c r="L379" s="134"/>
      <c r="M379" s="134"/>
      <c r="N379" s="134"/>
      <c r="O379" s="134"/>
      <c r="P379" s="134"/>
      <c r="Q379" s="134"/>
      <c r="R379" s="134"/>
      <c r="S379" s="134"/>
      <c r="T379" s="134"/>
      <c r="U379" s="134"/>
      <c r="V379" s="134"/>
      <c r="W379" s="134"/>
      <c r="X379" s="134"/>
      <c r="Y379" s="134"/>
      <c r="Z379" s="134"/>
    </row>
    <row r="380" ht="15.75" customHeight="1">
      <c r="A380" s="134"/>
      <c r="B380" s="134"/>
      <c r="C380" s="134"/>
      <c r="D380" s="134"/>
      <c r="E380" s="134"/>
      <c r="F380" s="134"/>
      <c r="G380" s="134"/>
      <c r="H380" s="134"/>
      <c r="I380" s="134"/>
      <c r="J380" s="134"/>
      <c r="K380" s="134"/>
      <c r="L380" s="134"/>
      <c r="M380" s="134"/>
      <c r="N380" s="134"/>
      <c r="O380" s="134"/>
      <c r="P380" s="134"/>
      <c r="Q380" s="134"/>
      <c r="R380" s="134"/>
      <c r="S380" s="134"/>
      <c r="T380" s="134"/>
      <c r="U380" s="134"/>
      <c r="V380" s="134"/>
      <c r="W380" s="134"/>
      <c r="X380" s="134"/>
      <c r="Y380" s="134"/>
      <c r="Z380" s="134"/>
    </row>
    <row r="381" ht="15.75" customHeight="1">
      <c r="A381" s="134"/>
      <c r="B381" s="134"/>
      <c r="C381" s="134"/>
      <c r="D381" s="134"/>
      <c r="E381" s="134"/>
      <c r="F381" s="134"/>
      <c r="G381" s="134"/>
      <c r="H381" s="134"/>
      <c r="I381" s="134"/>
      <c r="J381" s="134"/>
      <c r="K381" s="134"/>
      <c r="L381" s="134"/>
      <c r="M381" s="134"/>
      <c r="N381" s="134"/>
      <c r="O381" s="134"/>
      <c r="P381" s="134"/>
      <c r="Q381" s="134"/>
      <c r="R381" s="134"/>
      <c r="S381" s="134"/>
      <c r="T381" s="134"/>
      <c r="U381" s="134"/>
      <c r="V381" s="134"/>
      <c r="W381" s="134"/>
      <c r="X381" s="134"/>
      <c r="Y381" s="134"/>
      <c r="Z381" s="134"/>
    </row>
    <row r="382" ht="15.75" customHeight="1">
      <c r="A382" s="134"/>
      <c r="B382" s="134"/>
      <c r="C382" s="134"/>
      <c r="D382" s="134"/>
      <c r="E382" s="134"/>
      <c r="F382" s="134"/>
      <c r="G382" s="134"/>
      <c r="H382" s="134"/>
      <c r="I382" s="134"/>
      <c r="J382" s="134"/>
      <c r="K382" s="134"/>
      <c r="L382" s="134"/>
      <c r="M382" s="134"/>
      <c r="N382" s="134"/>
      <c r="O382" s="134"/>
      <c r="P382" s="134"/>
      <c r="Q382" s="134"/>
      <c r="R382" s="134"/>
      <c r="S382" s="134"/>
      <c r="T382" s="134"/>
      <c r="U382" s="134"/>
      <c r="V382" s="134"/>
      <c r="W382" s="134"/>
      <c r="X382" s="134"/>
      <c r="Y382" s="134"/>
      <c r="Z382" s="134"/>
    </row>
    <row r="383" ht="15.75" customHeight="1">
      <c r="A383" s="134"/>
      <c r="B383" s="134"/>
      <c r="C383" s="134"/>
      <c r="D383" s="134"/>
      <c r="E383" s="134"/>
      <c r="F383" s="134"/>
      <c r="G383" s="134"/>
      <c r="H383" s="134"/>
      <c r="I383" s="134"/>
      <c r="J383" s="134"/>
      <c r="K383" s="134"/>
      <c r="L383" s="134"/>
      <c r="M383" s="134"/>
      <c r="N383" s="134"/>
      <c r="O383" s="134"/>
      <c r="P383" s="134"/>
      <c r="Q383" s="134"/>
      <c r="R383" s="134"/>
      <c r="S383" s="134"/>
      <c r="T383" s="134"/>
      <c r="U383" s="134"/>
      <c r="V383" s="134"/>
      <c r="W383" s="134"/>
      <c r="X383" s="134"/>
      <c r="Y383" s="134"/>
      <c r="Z383" s="134"/>
    </row>
    <row r="384" ht="15.75" customHeight="1">
      <c r="A384" s="134"/>
      <c r="B384" s="134"/>
      <c r="C384" s="134"/>
      <c r="D384" s="134"/>
      <c r="E384" s="134"/>
      <c r="F384" s="134"/>
      <c r="G384" s="134"/>
      <c r="H384" s="134"/>
      <c r="I384" s="134"/>
      <c r="J384" s="134"/>
      <c r="K384" s="134"/>
      <c r="L384" s="134"/>
      <c r="M384" s="134"/>
      <c r="N384" s="134"/>
      <c r="O384" s="134"/>
      <c r="P384" s="134"/>
      <c r="Q384" s="134"/>
      <c r="R384" s="134"/>
      <c r="S384" s="134"/>
      <c r="T384" s="134"/>
      <c r="U384" s="134"/>
      <c r="V384" s="134"/>
      <c r="W384" s="134"/>
      <c r="X384" s="134"/>
      <c r="Y384" s="134"/>
      <c r="Z384" s="134"/>
    </row>
    <row r="385" ht="15.75" customHeight="1">
      <c r="A385" s="134"/>
      <c r="B385" s="134"/>
      <c r="C385" s="134"/>
      <c r="D385" s="134"/>
      <c r="E385" s="134"/>
      <c r="F385" s="134"/>
      <c r="G385" s="134"/>
      <c r="H385" s="134"/>
      <c r="I385" s="134"/>
      <c r="J385" s="134"/>
      <c r="K385" s="134"/>
      <c r="L385" s="134"/>
      <c r="M385" s="134"/>
      <c r="N385" s="134"/>
      <c r="O385" s="134"/>
      <c r="P385" s="134"/>
      <c r="Q385" s="134"/>
      <c r="R385" s="134"/>
      <c r="S385" s="134"/>
      <c r="T385" s="134"/>
      <c r="U385" s="134"/>
      <c r="V385" s="134"/>
      <c r="W385" s="134"/>
      <c r="X385" s="134"/>
      <c r="Y385" s="134"/>
      <c r="Z385" s="134"/>
    </row>
    <row r="386" ht="15.75" customHeight="1">
      <c r="A386" s="134"/>
      <c r="B386" s="134"/>
      <c r="C386" s="134"/>
      <c r="D386" s="134"/>
      <c r="E386" s="134"/>
      <c r="F386" s="134"/>
      <c r="G386" s="134"/>
      <c r="H386" s="134"/>
      <c r="I386" s="134"/>
      <c r="J386" s="134"/>
      <c r="K386" s="134"/>
      <c r="L386" s="134"/>
      <c r="M386" s="134"/>
      <c r="N386" s="134"/>
      <c r="O386" s="134"/>
      <c r="P386" s="134"/>
      <c r="Q386" s="134"/>
      <c r="R386" s="134"/>
      <c r="S386" s="134"/>
      <c r="T386" s="134"/>
      <c r="U386" s="134"/>
      <c r="V386" s="134"/>
      <c r="W386" s="134"/>
      <c r="X386" s="134"/>
      <c r="Y386" s="134"/>
      <c r="Z386" s="134"/>
    </row>
    <row r="387" ht="15.75" customHeight="1">
      <c r="A387" s="134"/>
      <c r="B387" s="134"/>
      <c r="C387" s="134"/>
      <c r="D387" s="134"/>
      <c r="E387" s="134"/>
      <c r="F387" s="134"/>
      <c r="G387" s="134"/>
      <c r="H387" s="134"/>
      <c r="I387" s="134"/>
      <c r="J387" s="134"/>
      <c r="K387" s="134"/>
      <c r="L387" s="134"/>
      <c r="M387" s="134"/>
      <c r="N387" s="134"/>
      <c r="O387" s="134"/>
      <c r="P387" s="134"/>
      <c r="Q387" s="134"/>
      <c r="R387" s="134"/>
      <c r="S387" s="134"/>
      <c r="T387" s="134"/>
      <c r="U387" s="134"/>
      <c r="V387" s="134"/>
      <c r="W387" s="134"/>
      <c r="X387" s="134"/>
      <c r="Y387" s="134"/>
      <c r="Z387" s="134"/>
    </row>
    <row r="388" ht="15.75" customHeight="1">
      <c r="A388" s="134"/>
      <c r="B388" s="134"/>
      <c r="C388" s="134"/>
      <c r="D388" s="134"/>
      <c r="E388" s="134"/>
      <c r="F388" s="134"/>
      <c r="G388" s="134"/>
      <c r="H388" s="134"/>
      <c r="I388" s="134"/>
      <c r="J388" s="134"/>
      <c r="K388" s="134"/>
      <c r="L388" s="134"/>
      <c r="M388" s="134"/>
      <c r="N388" s="134"/>
      <c r="O388" s="134"/>
      <c r="P388" s="134"/>
      <c r="Q388" s="134"/>
      <c r="R388" s="134"/>
      <c r="S388" s="134"/>
      <c r="T388" s="134"/>
      <c r="U388" s="134"/>
      <c r="V388" s="134"/>
      <c r="W388" s="134"/>
      <c r="X388" s="134"/>
      <c r="Y388" s="134"/>
      <c r="Z388" s="134"/>
    </row>
    <row r="389" ht="15.75" customHeight="1">
      <c r="A389" s="134"/>
      <c r="B389" s="134"/>
      <c r="C389" s="134"/>
      <c r="D389" s="134"/>
      <c r="E389" s="134"/>
      <c r="F389" s="134"/>
      <c r="G389" s="134"/>
      <c r="H389" s="134"/>
      <c r="I389" s="134"/>
      <c r="J389" s="134"/>
      <c r="K389" s="134"/>
      <c r="L389" s="134"/>
      <c r="M389" s="134"/>
      <c r="N389" s="134"/>
      <c r="O389" s="134"/>
      <c r="P389" s="134"/>
      <c r="Q389" s="134"/>
      <c r="R389" s="134"/>
      <c r="S389" s="134"/>
      <c r="T389" s="134"/>
      <c r="U389" s="134"/>
      <c r="V389" s="134"/>
      <c r="W389" s="134"/>
      <c r="X389" s="134"/>
      <c r="Y389" s="134"/>
      <c r="Z389" s="134"/>
    </row>
    <row r="390" ht="15.75" customHeight="1">
      <c r="A390" s="134"/>
      <c r="B390" s="134"/>
      <c r="C390" s="134"/>
      <c r="D390" s="134"/>
      <c r="E390" s="134"/>
      <c r="F390" s="134"/>
      <c r="G390" s="134"/>
      <c r="H390" s="134"/>
      <c r="I390" s="134"/>
      <c r="J390" s="134"/>
      <c r="K390" s="134"/>
      <c r="L390" s="134"/>
      <c r="M390" s="134"/>
      <c r="N390" s="134"/>
      <c r="O390" s="134"/>
      <c r="P390" s="134"/>
      <c r="Q390" s="134"/>
      <c r="R390" s="134"/>
      <c r="S390" s="134"/>
      <c r="T390" s="134"/>
      <c r="U390" s="134"/>
      <c r="V390" s="134"/>
      <c r="W390" s="134"/>
      <c r="X390" s="134"/>
      <c r="Y390" s="134"/>
      <c r="Z390" s="134"/>
    </row>
    <row r="391" ht="15.75" customHeight="1">
      <c r="A391" s="134"/>
      <c r="B391" s="134"/>
      <c r="C391" s="134"/>
      <c r="D391" s="134"/>
      <c r="E391" s="134"/>
      <c r="F391" s="134"/>
      <c r="G391" s="134"/>
      <c r="H391" s="134"/>
      <c r="I391" s="134"/>
      <c r="J391" s="134"/>
      <c r="K391" s="134"/>
      <c r="L391" s="134"/>
      <c r="M391" s="134"/>
      <c r="N391" s="134"/>
      <c r="O391" s="134"/>
      <c r="P391" s="134"/>
      <c r="Q391" s="134"/>
      <c r="R391" s="134"/>
      <c r="S391" s="134"/>
      <c r="T391" s="134"/>
      <c r="U391" s="134"/>
      <c r="V391" s="134"/>
      <c r="W391" s="134"/>
      <c r="X391" s="134"/>
      <c r="Y391" s="134"/>
      <c r="Z391" s="134"/>
    </row>
    <row r="392" ht="15.75" customHeight="1">
      <c r="A392" s="134"/>
      <c r="B392" s="134"/>
      <c r="C392" s="134"/>
      <c r="D392" s="134"/>
      <c r="E392" s="134"/>
      <c r="F392" s="134"/>
      <c r="G392" s="134"/>
      <c r="H392" s="134"/>
      <c r="I392" s="134"/>
      <c r="J392" s="134"/>
      <c r="K392" s="134"/>
      <c r="L392" s="134"/>
      <c r="M392" s="134"/>
      <c r="N392" s="134"/>
      <c r="O392" s="134"/>
      <c r="P392" s="134"/>
      <c r="Q392" s="134"/>
      <c r="R392" s="134"/>
      <c r="S392" s="134"/>
      <c r="T392" s="134"/>
      <c r="U392" s="134"/>
      <c r="V392" s="134"/>
      <c r="W392" s="134"/>
      <c r="X392" s="134"/>
      <c r="Y392" s="134"/>
      <c r="Z392" s="134"/>
    </row>
    <row r="393" ht="15.75" customHeight="1">
      <c r="A393" s="134"/>
      <c r="B393" s="134"/>
      <c r="C393" s="134"/>
      <c r="D393" s="134"/>
      <c r="E393" s="134"/>
      <c r="F393" s="134"/>
      <c r="G393" s="134"/>
      <c r="H393" s="134"/>
      <c r="I393" s="134"/>
      <c r="J393" s="134"/>
      <c r="K393" s="134"/>
      <c r="L393" s="134"/>
      <c r="M393" s="134"/>
      <c r="N393" s="134"/>
      <c r="O393" s="134"/>
      <c r="P393" s="134"/>
      <c r="Q393" s="134"/>
      <c r="R393" s="134"/>
      <c r="S393" s="134"/>
      <c r="T393" s="134"/>
      <c r="U393" s="134"/>
      <c r="V393" s="134"/>
      <c r="W393" s="134"/>
      <c r="X393" s="134"/>
      <c r="Y393" s="134"/>
      <c r="Z393" s="134"/>
    </row>
    <row r="394" ht="15.75" customHeight="1">
      <c r="A394" s="134"/>
      <c r="B394" s="134"/>
      <c r="C394" s="134"/>
      <c r="D394" s="134"/>
      <c r="E394" s="134"/>
      <c r="F394" s="134"/>
      <c r="G394" s="134"/>
      <c r="H394" s="134"/>
      <c r="I394" s="134"/>
      <c r="J394" s="134"/>
      <c r="K394" s="134"/>
      <c r="L394" s="134"/>
      <c r="M394" s="134"/>
      <c r="N394" s="134"/>
      <c r="O394" s="134"/>
      <c r="P394" s="134"/>
      <c r="Q394" s="134"/>
      <c r="R394" s="134"/>
      <c r="S394" s="134"/>
      <c r="T394" s="134"/>
      <c r="U394" s="134"/>
      <c r="V394" s="134"/>
      <c r="W394" s="134"/>
      <c r="X394" s="134"/>
      <c r="Y394" s="134"/>
      <c r="Z394" s="134"/>
    </row>
    <row r="395" ht="15.75" customHeight="1">
      <c r="A395" s="134"/>
      <c r="B395" s="134"/>
      <c r="C395" s="134"/>
      <c r="D395" s="134"/>
      <c r="E395" s="134"/>
      <c r="F395" s="134"/>
      <c r="G395" s="134"/>
      <c r="H395" s="134"/>
      <c r="I395" s="134"/>
      <c r="J395" s="134"/>
      <c r="K395" s="134"/>
      <c r="L395" s="134"/>
      <c r="M395" s="134"/>
      <c r="N395" s="134"/>
      <c r="O395" s="134"/>
      <c r="P395" s="134"/>
      <c r="Q395" s="134"/>
      <c r="R395" s="134"/>
      <c r="S395" s="134"/>
      <c r="T395" s="134"/>
      <c r="U395" s="134"/>
      <c r="V395" s="134"/>
      <c r="W395" s="134"/>
      <c r="X395" s="134"/>
      <c r="Y395" s="134"/>
      <c r="Z395" s="134"/>
    </row>
    <row r="396" ht="15.75" customHeight="1">
      <c r="A396" s="134"/>
      <c r="B396" s="134"/>
      <c r="C396" s="134"/>
      <c r="D396" s="134"/>
      <c r="E396" s="134"/>
      <c r="F396" s="134"/>
      <c r="G396" s="134"/>
      <c r="H396" s="134"/>
      <c r="I396" s="134"/>
      <c r="J396" s="134"/>
      <c r="K396" s="134"/>
      <c r="L396" s="134"/>
      <c r="M396" s="134"/>
      <c r="N396" s="134"/>
      <c r="O396" s="134"/>
      <c r="P396" s="134"/>
      <c r="Q396" s="134"/>
      <c r="R396" s="134"/>
      <c r="S396" s="134"/>
      <c r="T396" s="134"/>
      <c r="U396" s="134"/>
      <c r="V396" s="134"/>
      <c r="W396" s="134"/>
      <c r="X396" s="134"/>
      <c r="Y396" s="134"/>
      <c r="Z396" s="134"/>
    </row>
    <row r="397" ht="15.75" customHeight="1">
      <c r="A397" s="134"/>
      <c r="B397" s="134"/>
      <c r="C397" s="134"/>
      <c r="D397" s="134"/>
      <c r="E397" s="134"/>
      <c r="F397" s="134"/>
      <c r="G397" s="134"/>
      <c r="H397" s="134"/>
      <c r="I397" s="134"/>
      <c r="J397" s="134"/>
      <c r="K397" s="134"/>
      <c r="L397" s="134"/>
      <c r="M397" s="134"/>
      <c r="N397" s="134"/>
      <c r="O397" s="134"/>
      <c r="P397" s="134"/>
      <c r="Q397" s="134"/>
      <c r="R397" s="134"/>
      <c r="S397" s="134"/>
      <c r="T397" s="134"/>
      <c r="U397" s="134"/>
      <c r="V397" s="134"/>
      <c r="W397" s="134"/>
      <c r="X397" s="134"/>
      <c r="Y397" s="134"/>
      <c r="Z397" s="134"/>
    </row>
    <row r="398" ht="15.75" customHeight="1">
      <c r="A398" s="134"/>
      <c r="B398" s="134"/>
      <c r="C398" s="134"/>
      <c r="D398" s="134"/>
      <c r="E398" s="134"/>
      <c r="F398" s="134"/>
      <c r="G398" s="134"/>
      <c r="H398" s="134"/>
      <c r="I398" s="134"/>
      <c r="J398" s="134"/>
      <c r="K398" s="134"/>
      <c r="L398" s="134"/>
      <c r="M398" s="134"/>
      <c r="N398" s="134"/>
      <c r="O398" s="134"/>
      <c r="P398" s="134"/>
      <c r="Q398" s="134"/>
      <c r="R398" s="134"/>
      <c r="S398" s="134"/>
      <c r="T398" s="134"/>
      <c r="U398" s="134"/>
      <c r="V398" s="134"/>
      <c r="W398" s="134"/>
      <c r="X398" s="134"/>
      <c r="Y398" s="134"/>
      <c r="Z398" s="134"/>
    </row>
    <row r="399" ht="15.75" customHeight="1">
      <c r="A399" s="134"/>
      <c r="B399" s="134"/>
      <c r="C399" s="134"/>
      <c r="D399" s="134"/>
      <c r="E399" s="134"/>
      <c r="F399" s="134"/>
      <c r="G399" s="134"/>
      <c r="H399" s="134"/>
      <c r="I399" s="134"/>
      <c r="J399" s="134"/>
      <c r="K399" s="134"/>
      <c r="L399" s="134"/>
      <c r="M399" s="134"/>
      <c r="N399" s="134"/>
      <c r="O399" s="134"/>
      <c r="P399" s="134"/>
      <c r="Q399" s="134"/>
      <c r="R399" s="134"/>
      <c r="S399" s="134"/>
      <c r="T399" s="134"/>
      <c r="U399" s="134"/>
      <c r="V399" s="134"/>
      <c r="W399" s="134"/>
      <c r="X399" s="134"/>
      <c r="Y399" s="134"/>
      <c r="Z399" s="134"/>
    </row>
    <row r="400" ht="15.75" customHeight="1">
      <c r="A400" s="134"/>
      <c r="B400" s="134"/>
      <c r="C400" s="134"/>
      <c r="D400" s="134"/>
      <c r="E400" s="134"/>
      <c r="F400" s="134"/>
      <c r="G400" s="134"/>
      <c r="H400" s="134"/>
      <c r="I400" s="134"/>
      <c r="J400" s="134"/>
      <c r="K400" s="134"/>
      <c r="L400" s="134"/>
      <c r="M400" s="134"/>
      <c r="N400" s="134"/>
      <c r="O400" s="134"/>
      <c r="P400" s="134"/>
      <c r="Q400" s="134"/>
      <c r="R400" s="134"/>
      <c r="S400" s="134"/>
      <c r="T400" s="134"/>
      <c r="U400" s="134"/>
      <c r="V400" s="134"/>
      <c r="W400" s="134"/>
      <c r="X400" s="134"/>
      <c r="Y400" s="134"/>
      <c r="Z400" s="134"/>
    </row>
    <row r="401" ht="15.75" customHeight="1">
      <c r="A401" s="134"/>
      <c r="B401" s="134"/>
      <c r="C401" s="134"/>
      <c r="D401" s="134"/>
      <c r="E401" s="134"/>
      <c r="F401" s="134"/>
      <c r="G401" s="134"/>
      <c r="H401" s="134"/>
      <c r="I401" s="134"/>
      <c r="J401" s="134"/>
      <c r="K401" s="134"/>
      <c r="L401" s="134"/>
      <c r="M401" s="134"/>
      <c r="N401" s="134"/>
      <c r="O401" s="134"/>
      <c r="P401" s="134"/>
      <c r="Q401" s="134"/>
      <c r="R401" s="134"/>
      <c r="S401" s="134"/>
      <c r="T401" s="134"/>
      <c r="U401" s="134"/>
      <c r="V401" s="134"/>
      <c r="W401" s="134"/>
      <c r="X401" s="134"/>
      <c r="Y401" s="134"/>
      <c r="Z401" s="134"/>
    </row>
    <row r="402" ht="15.75" customHeight="1">
      <c r="A402" s="134"/>
      <c r="B402" s="134"/>
      <c r="C402" s="134"/>
      <c r="D402" s="134"/>
      <c r="E402" s="134"/>
      <c r="F402" s="134"/>
      <c r="G402" s="134"/>
      <c r="H402" s="134"/>
      <c r="I402" s="134"/>
      <c r="J402" s="134"/>
      <c r="K402" s="134"/>
      <c r="L402" s="134"/>
      <c r="M402" s="134"/>
      <c r="N402" s="134"/>
      <c r="O402" s="134"/>
      <c r="P402" s="134"/>
      <c r="Q402" s="134"/>
      <c r="R402" s="134"/>
      <c r="S402" s="134"/>
      <c r="T402" s="134"/>
      <c r="U402" s="134"/>
      <c r="V402" s="134"/>
      <c r="W402" s="134"/>
      <c r="X402" s="134"/>
      <c r="Y402" s="134"/>
      <c r="Z402" s="134"/>
    </row>
    <row r="403" ht="15.75" customHeight="1">
      <c r="A403" s="134"/>
      <c r="B403" s="134"/>
      <c r="C403" s="134"/>
      <c r="D403" s="134"/>
      <c r="E403" s="134"/>
      <c r="F403" s="134"/>
      <c r="G403" s="134"/>
      <c r="H403" s="134"/>
      <c r="I403" s="134"/>
      <c r="J403" s="134"/>
      <c r="K403" s="134"/>
      <c r="L403" s="134"/>
      <c r="M403" s="134"/>
      <c r="N403" s="134"/>
      <c r="O403" s="134"/>
      <c r="P403" s="134"/>
      <c r="Q403" s="134"/>
      <c r="R403" s="134"/>
      <c r="S403" s="134"/>
      <c r="T403" s="134"/>
      <c r="U403" s="134"/>
      <c r="V403" s="134"/>
      <c r="W403" s="134"/>
      <c r="X403" s="134"/>
      <c r="Y403" s="134"/>
      <c r="Z403" s="134"/>
    </row>
    <row r="404" ht="15.75" customHeight="1">
      <c r="A404" s="134"/>
      <c r="B404" s="134"/>
      <c r="C404" s="134"/>
      <c r="D404" s="134"/>
      <c r="E404" s="134"/>
      <c r="F404" s="134"/>
      <c r="G404" s="134"/>
      <c r="H404" s="134"/>
      <c r="I404" s="134"/>
      <c r="J404" s="134"/>
      <c r="K404" s="134"/>
      <c r="L404" s="134"/>
      <c r="M404" s="134"/>
      <c r="N404" s="134"/>
      <c r="O404" s="134"/>
      <c r="P404" s="134"/>
      <c r="Q404" s="134"/>
      <c r="R404" s="134"/>
      <c r="S404" s="134"/>
      <c r="T404" s="134"/>
      <c r="U404" s="134"/>
      <c r="V404" s="134"/>
      <c r="W404" s="134"/>
      <c r="X404" s="134"/>
      <c r="Y404" s="134"/>
      <c r="Z404" s="134"/>
    </row>
    <row r="405" ht="15.75" customHeight="1">
      <c r="A405" s="134"/>
      <c r="B405" s="134"/>
      <c r="C405" s="134"/>
      <c r="D405" s="134"/>
      <c r="E405" s="134"/>
      <c r="F405" s="134"/>
      <c r="G405" s="134"/>
      <c r="H405" s="134"/>
      <c r="I405" s="134"/>
      <c r="J405" s="134"/>
      <c r="K405" s="134"/>
      <c r="L405" s="134"/>
      <c r="M405" s="134"/>
      <c r="N405" s="134"/>
      <c r="O405" s="134"/>
      <c r="P405" s="134"/>
      <c r="Q405" s="134"/>
      <c r="R405" s="134"/>
      <c r="S405" s="134"/>
      <c r="T405" s="134"/>
      <c r="U405" s="134"/>
      <c r="V405" s="134"/>
      <c r="W405" s="134"/>
      <c r="X405" s="134"/>
      <c r="Y405" s="134"/>
      <c r="Z405" s="134"/>
    </row>
    <row r="406" ht="15.75" customHeight="1">
      <c r="A406" s="134"/>
      <c r="B406" s="134"/>
      <c r="C406" s="134"/>
      <c r="D406" s="134"/>
      <c r="E406" s="134"/>
      <c r="F406" s="134"/>
      <c r="G406" s="134"/>
      <c r="H406" s="134"/>
      <c r="I406" s="134"/>
      <c r="J406" s="134"/>
      <c r="K406" s="134"/>
      <c r="L406" s="134"/>
      <c r="M406" s="134"/>
      <c r="N406" s="134"/>
      <c r="O406" s="134"/>
      <c r="P406" s="134"/>
      <c r="Q406" s="134"/>
      <c r="R406" s="134"/>
      <c r="S406" s="134"/>
      <c r="T406" s="134"/>
      <c r="U406" s="134"/>
      <c r="V406" s="134"/>
      <c r="W406" s="134"/>
      <c r="X406" s="134"/>
      <c r="Y406" s="134"/>
      <c r="Z406" s="134"/>
    </row>
    <row r="407" ht="15.75" customHeight="1">
      <c r="A407" s="134"/>
      <c r="B407" s="134"/>
      <c r="C407" s="134"/>
      <c r="D407" s="134"/>
      <c r="E407" s="134"/>
      <c r="F407" s="134"/>
      <c r="G407" s="134"/>
      <c r="H407" s="134"/>
      <c r="I407" s="134"/>
      <c r="J407" s="134"/>
      <c r="K407" s="134"/>
      <c r="L407" s="134"/>
      <c r="M407" s="134"/>
      <c r="N407" s="134"/>
      <c r="O407" s="134"/>
      <c r="P407" s="134"/>
      <c r="Q407" s="134"/>
      <c r="R407" s="134"/>
      <c r="S407" s="134"/>
      <c r="T407" s="134"/>
      <c r="U407" s="134"/>
      <c r="V407" s="134"/>
      <c r="W407" s="134"/>
      <c r="X407" s="134"/>
      <c r="Y407" s="134"/>
      <c r="Z407" s="134"/>
    </row>
    <row r="408" ht="15.75" customHeight="1">
      <c r="A408" s="134"/>
      <c r="B408" s="134"/>
      <c r="C408" s="134"/>
      <c r="D408" s="134"/>
      <c r="E408" s="134"/>
      <c r="F408" s="134"/>
      <c r="G408" s="134"/>
      <c r="H408" s="134"/>
      <c r="I408" s="134"/>
      <c r="J408" s="134"/>
      <c r="K408" s="134"/>
      <c r="L408" s="134"/>
      <c r="M408" s="134"/>
      <c r="N408" s="134"/>
      <c r="O408" s="134"/>
      <c r="P408" s="134"/>
      <c r="Q408" s="134"/>
      <c r="R408" s="134"/>
      <c r="S408" s="134"/>
      <c r="T408" s="134"/>
      <c r="U408" s="134"/>
      <c r="V408" s="134"/>
      <c r="W408" s="134"/>
      <c r="X408" s="134"/>
      <c r="Y408" s="134"/>
      <c r="Z408" s="134"/>
    </row>
    <row r="409" ht="15.75" customHeight="1">
      <c r="A409" s="134"/>
      <c r="B409" s="134"/>
      <c r="C409" s="134"/>
      <c r="D409" s="134"/>
      <c r="E409" s="134"/>
      <c r="F409" s="134"/>
      <c r="G409" s="134"/>
      <c r="H409" s="134"/>
      <c r="I409" s="134"/>
      <c r="J409" s="134"/>
      <c r="K409" s="134"/>
      <c r="L409" s="134"/>
      <c r="M409" s="134"/>
      <c r="N409" s="134"/>
      <c r="O409" s="134"/>
      <c r="P409" s="134"/>
      <c r="Q409" s="134"/>
      <c r="R409" s="134"/>
      <c r="S409" s="134"/>
      <c r="T409" s="134"/>
      <c r="U409" s="134"/>
      <c r="V409" s="134"/>
      <c r="W409" s="134"/>
      <c r="X409" s="134"/>
      <c r="Y409" s="134"/>
      <c r="Z409" s="134"/>
    </row>
    <row r="410" ht="15.75" customHeight="1">
      <c r="A410" s="134"/>
      <c r="B410" s="134"/>
      <c r="C410" s="134"/>
      <c r="D410" s="134"/>
      <c r="E410" s="134"/>
      <c r="F410" s="134"/>
      <c r="G410" s="134"/>
      <c r="H410" s="134"/>
      <c r="I410" s="134"/>
      <c r="J410" s="134"/>
      <c r="K410" s="134"/>
      <c r="L410" s="134"/>
      <c r="M410" s="134"/>
      <c r="N410" s="134"/>
      <c r="O410" s="134"/>
      <c r="P410" s="134"/>
      <c r="Q410" s="134"/>
      <c r="R410" s="134"/>
      <c r="S410" s="134"/>
      <c r="T410" s="134"/>
      <c r="U410" s="134"/>
      <c r="V410" s="134"/>
      <c r="W410" s="134"/>
      <c r="X410" s="134"/>
      <c r="Y410" s="134"/>
      <c r="Z410" s="134"/>
    </row>
    <row r="411" ht="15.75" customHeight="1">
      <c r="A411" s="134"/>
      <c r="B411" s="134"/>
      <c r="C411" s="134"/>
      <c r="D411" s="134"/>
      <c r="E411" s="134"/>
      <c r="F411" s="134"/>
      <c r="G411" s="134"/>
      <c r="H411" s="134"/>
      <c r="I411" s="134"/>
      <c r="J411" s="134"/>
      <c r="K411" s="134"/>
      <c r="L411" s="134"/>
      <c r="M411" s="134"/>
      <c r="N411" s="134"/>
      <c r="O411" s="134"/>
      <c r="P411" s="134"/>
      <c r="Q411" s="134"/>
      <c r="R411" s="134"/>
      <c r="S411" s="134"/>
      <c r="T411" s="134"/>
      <c r="U411" s="134"/>
      <c r="V411" s="134"/>
      <c r="W411" s="134"/>
      <c r="X411" s="134"/>
      <c r="Y411" s="134"/>
      <c r="Z411" s="134"/>
    </row>
    <row r="412" ht="15.75" customHeight="1">
      <c r="A412" s="134"/>
      <c r="B412" s="134"/>
      <c r="C412" s="134"/>
      <c r="D412" s="134"/>
      <c r="E412" s="134"/>
      <c r="F412" s="134"/>
      <c r="G412" s="134"/>
      <c r="H412" s="134"/>
      <c r="I412" s="134"/>
      <c r="J412" s="134"/>
      <c r="K412" s="134"/>
      <c r="L412" s="134"/>
      <c r="M412" s="134"/>
      <c r="N412" s="134"/>
      <c r="O412" s="134"/>
      <c r="P412" s="134"/>
      <c r="Q412" s="134"/>
      <c r="R412" s="134"/>
      <c r="S412" s="134"/>
      <c r="T412" s="134"/>
      <c r="U412" s="134"/>
      <c r="V412" s="134"/>
      <c r="W412" s="134"/>
      <c r="X412" s="134"/>
      <c r="Y412" s="134"/>
      <c r="Z412" s="134"/>
    </row>
    <row r="413" ht="15.75" customHeight="1">
      <c r="A413" s="134"/>
      <c r="B413" s="134"/>
      <c r="C413" s="134"/>
      <c r="D413" s="134"/>
      <c r="E413" s="134"/>
      <c r="F413" s="134"/>
      <c r="G413" s="134"/>
      <c r="H413" s="134"/>
      <c r="I413" s="134"/>
      <c r="J413" s="134"/>
      <c r="K413" s="134"/>
      <c r="L413" s="134"/>
      <c r="M413" s="134"/>
      <c r="N413" s="134"/>
      <c r="O413" s="134"/>
      <c r="P413" s="134"/>
      <c r="Q413" s="134"/>
      <c r="R413" s="134"/>
      <c r="S413" s="134"/>
      <c r="T413" s="134"/>
      <c r="U413" s="134"/>
      <c r="V413" s="134"/>
      <c r="W413" s="134"/>
      <c r="X413" s="134"/>
      <c r="Y413" s="134"/>
      <c r="Z413" s="134"/>
    </row>
    <row r="414" ht="15.75" customHeight="1">
      <c r="A414" s="134"/>
      <c r="B414" s="134"/>
      <c r="C414" s="134"/>
      <c r="D414" s="134"/>
      <c r="E414" s="134"/>
      <c r="F414" s="134"/>
      <c r="G414" s="134"/>
      <c r="H414" s="134"/>
      <c r="I414" s="134"/>
      <c r="J414" s="134"/>
      <c r="K414" s="134"/>
      <c r="L414" s="134"/>
      <c r="M414" s="134"/>
      <c r="N414" s="134"/>
      <c r="O414" s="134"/>
      <c r="P414" s="134"/>
      <c r="Q414" s="134"/>
      <c r="R414" s="134"/>
      <c r="S414" s="134"/>
      <c r="T414" s="134"/>
      <c r="U414" s="134"/>
      <c r="V414" s="134"/>
      <c r="W414" s="134"/>
      <c r="X414" s="134"/>
      <c r="Y414" s="134"/>
      <c r="Z414" s="134"/>
    </row>
    <row r="415" ht="15.75" customHeight="1">
      <c r="A415" s="134"/>
      <c r="B415" s="134"/>
      <c r="C415" s="134"/>
      <c r="D415" s="134"/>
      <c r="E415" s="134"/>
      <c r="F415" s="134"/>
      <c r="G415" s="134"/>
      <c r="H415" s="134"/>
      <c r="I415" s="134"/>
      <c r="J415" s="134"/>
      <c r="K415" s="134"/>
      <c r="L415" s="134"/>
      <c r="M415" s="134"/>
      <c r="N415" s="134"/>
      <c r="O415" s="134"/>
      <c r="P415" s="134"/>
      <c r="Q415" s="134"/>
      <c r="R415" s="134"/>
      <c r="S415" s="134"/>
      <c r="T415" s="134"/>
      <c r="U415" s="134"/>
      <c r="V415" s="134"/>
      <c r="W415" s="134"/>
      <c r="X415" s="134"/>
      <c r="Y415" s="134"/>
      <c r="Z415" s="134"/>
    </row>
    <row r="416" ht="15.75" customHeight="1">
      <c r="A416" s="134"/>
      <c r="B416" s="134"/>
      <c r="C416" s="134"/>
      <c r="D416" s="134"/>
      <c r="E416" s="134"/>
      <c r="F416" s="134"/>
      <c r="G416" s="134"/>
      <c r="H416" s="134"/>
      <c r="I416" s="134"/>
      <c r="J416" s="134"/>
      <c r="K416" s="134"/>
      <c r="L416" s="134"/>
      <c r="M416" s="134"/>
      <c r="N416" s="134"/>
      <c r="O416" s="134"/>
      <c r="P416" s="134"/>
      <c r="Q416" s="134"/>
      <c r="R416" s="134"/>
      <c r="S416" s="134"/>
      <c r="T416" s="134"/>
      <c r="U416" s="134"/>
      <c r="V416" s="134"/>
      <c r="W416" s="134"/>
      <c r="X416" s="134"/>
      <c r="Y416" s="134"/>
      <c r="Z416" s="134"/>
    </row>
    <row r="417" ht="15.75" customHeight="1">
      <c r="A417" s="134"/>
      <c r="B417" s="134"/>
      <c r="C417" s="134"/>
      <c r="D417" s="134"/>
      <c r="E417" s="134"/>
      <c r="F417" s="134"/>
      <c r="G417" s="134"/>
      <c r="H417" s="134"/>
      <c r="I417" s="134"/>
      <c r="J417" s="134"/>
      <c r="K417" s="134"/>
      <c r="L417" s="134"/>
      <c r="M417" s="134"/>
      <c r="N417" s="134"/>
      <c r="O417" s="134"/>
      <c r="P417" s="134"/>
      <c r="Q417" s="134"/>
      <c r="R417" s="134"/>
      <c r="S417" s="134"/>
      <c r="T417" s="134"/>
      <c r="U417" s="134"/>
      <c r="V417" s="134"/>
      <c r="W417" s="134"/>
      <c r="X417" s="134"/>
      <c r="Y417" s="134"/>
      <c r="Z417" s="134"/>
    </row>
    <row r="418" ht="15.75" customHeight="1">
      <c r="A418" s="134"/>
      <c r="B418" s="134"/>
      <c r="C418" s="134"/>
      <c r="D418" s="134"/>
      <c r="E418" s="134"/>
      <c r="F418" s="134"/>
      <c r="G418" s="134"/>
      <c r="H418" s="134"/>
      <c r="I418" s="134"/>
      <c r="J418" s="134"/>
      <c r="K418" s="134"/>
      <c r="L418" s="134"/>
      <c r="M418" s="134"/>
      <c r="N418" s="134"/>
      <c r="O418" s="134"/>
      <c r="P418" s="134"/>
      <c r="Q418" s="134"/>
      <c r="R418" s="134"/>
      <c r="S418" s="134"/>
      <c r="T418" s="134"/>
      <c r="U418" s="134"/>
      <c r="V418" s="134"/>
      <c r="W418" s="134"/>
      <c r="X418" s="134"/>
      <c r="Y418" s="134"/>
      <c r="Z418" s="134"/>
    </row>
    <row r="419" ht="15.75" customHeight="1">
      <c r="A419" s="134"/>
      <c r="B419" s="134"/>
      <c r="C419" s="134"/>
      <c r="D419" s="134"/>
      <c r="E419" s="134"/>
      <c r="F419" s="134"/>
      <c r="G419" s="134"/>
      <c r="H419" s="134"/>
      <c r="I419" s="134"/>
      <c r="J419" s="134"/>
      <c r="K419" s="134"/>
      <c r="L419" s="134"/>
      <c r="M419" s="134"/>
      <c r="N419" s="134"/>
      <c r="O419" s="134"/>
      <c r="P419" s="134"/>
      <c r="Q419" s="134"/>
      <c r="R419" s="134"/>
      <c r="S419" s="134"/>
      <c r="T419" s="134"/>
      <c r="U419" s="134"/>
      <c r="V419" s="134"/>
      <c r="W419" s="134"/>
      <c r="X419" s="134"/>
      <c r="Y419" s="134"/>
      <c r="Z419" s="134"/>
    </row>
    <row r="420" ht="15.75" customHeight="1">
      <c r="A420" s="134"/>
      <c r="B420" s="134"/>
      <c r="C420" s="134"/>
      <c r="D420" s="134"/>
      <c r="E420" s="134"/>
      <c r="F420" s="134"/>
      <c r="G420" s="134"/>
      <c r="H420" s="134"/>
      <c r="I420" s="134"/>
      <c r="J420" s="134"/>
      <c r="K420" s="134"/>
      <c r="L420" s="134"/>
      <c r="M420" s="134"/>
      <c r="N420" s="134"/>
      <c r="O420" s="134"/>
      <c r="P420" s="134"/>
      <c r="Q420" s="134"/>
      <c r="R420" s="134"/>
      <c r="S420" s="134"/>
      <c r="T420" s="134"/>
      <c r="U420" s="134"/>
      <c r="V420" s="134"/>
      <c r="W420" s="134"/>
      <c r="X420" s="134"/>
      <c r="Y420" s="134"/>
      <c r="Z420" s="134"/>
    </row>
    <row r="421" ht="15.75" customHeight="1">
      <c r="A421" s="134"/>
      <c r="B421" s="134"/>
      <c r="C421" s="134"/>
      <c r="D421" s="134"/>
      <c r="E421" s="134"/>
      <c r="F421" s="134"/>
      <c r="G421" s="134"/>
      <c r="H421" s="134"/>
      <c r="I421" s="134"/>
      <c r="J421" s="134"/>
      <c r="K421" s="134"/>
      <c r="L421" s="134"/>
      <c r="M421" s="134"/>
      <c r="N421" s="134"/>
      <c r="O421" s="134"/>
      <c r="P421" s="134"/>
      <c r="Q421" s="134"/>
      <c r="R421" s="134"/>
      <c r="S421" s="134"/>
      <c r="T421" s="134"/>
      <c r="U421" s="134"/>
      <c r="V421" s="134"/>
      <c r="W421" s="134"/>
      <c r="X421" s="134"/>
      <c r="Y421" s="134"/>
      <c r="Z421" s="134"/>
    </row>
    <row r="422" ht="15.75" customHeight="1">
      <c r="A422" s="134"/>
      <c r="B422" s="134"/>
      <c r="C422" s="134"/>
      <c r="D422" s="134"/>
      <c r="E422" s="134"/>
      <c r="F422" s="134"/>
      <c r="G422" s="134"/>
      <c r="H422" s="134"/>
      <c r="I422" s="134"/>
      <c r="J422" s="134"/>
      <c r="K422" s="134"/>
      <c r="L422" s="134"/>
      <c r="M422" s="134"/>
      <c r="N422" s="134"/>
      <c r="O422" s="134"/>
      <c r="P422" s="134"/>
      <c r="Q422" s="134"/>
      <c r="R422" s="134"/>
      <c r="S422" s="134"/>
      <c r="T422" s="134"/>
      <c r="U422" s="134"/>
      <c r="V422" s="134"/>
      <c r="W422" s="134"/>
      <c r="X422" s="134"/>
      <c r="Y422" s="134"/>
      <c r="Z422" s="134"/>
    </row>
    <row r="423" ht="15.75" customHeight="1">
      <c r="A423" s="134"/>
      <c r="B423" s="134"/>
      <c r="C423" s="134"/>
      <c r="D423" s="134"/>
      <c r="E423" s="134"/>
      <c r="F423" s="134"/>
      <c r="G423" s="134"/>
      <c r="H423" s="134"/>
      <c r="I423" s="134"/>
      <c r="J423" s="134"/>
      <c r="K423" s="134"/>
      <c r="L423" s="134"/>
      <c r="M423" s="134"/>
      <c r="N423" s="134"/>
      <c r="O423" s="134"/>
      <c r="P423" s="134"/>
      <c r="Q423" s="134"/>
      <c r="R423" s="134"/>
      <c r="S423" s="134"/>
      <c r="T423" s="134"/>
      <c r="U423" s="134"/>
      <c r="V423" s="134"/>
      <c r="W423" s="134"/>
      <c r="X423" s="134"/>
      <c r="Y423" s="134"/>
      <c r="Z423" s="134"/>
    </row>
    <row r="424" ht="15.75" customHeight="1">
      <c r="A424" s="134"/>
      <c r="B424" s="134"/>
      <c r="C424" s="134"/>
      <c r="D424" s="134"/>
      <c r="E424" s="134"/>
      <c r="F424" s="134"/>
      <c r="G424" s="134"/>
      <c r="H424" s="134"/>
      <c r="I424" s="134"/>
      <c r="J424" s="134"/>
      <c r="K424" s="134"/>
      <c r="L424" s="134"/>
      <c r="M424" s="134"/>
      <c r="N424" s="134"/>
      <c r="O424" s="134"/>
      <c r="P424" s="134"/>
      <c r="Q424" s="134"/>
      <c r="R424" s="134"/>
      <c r="S424" s="134"/>
      <c r="T424" s="134"/>
      <c r="U424" s="134"/>
      <c r="V424" s="134"/>
      <c r="W424" s="134"/>
      <c r="X424" s="134"/>
      <c r="Y424" s="134"/>
      <c r="Z424" s="134"/>
    </row>
    <row r="425" ht="15.75" customHeight="1">
      <c r="A425" s="134"/>
      <c r="B425" s="134"/>
      <c r="C425" s="134"/>
      <c r="D425" s="134"/>
      <c r="E425" s="134"/>
      <c r="F425" s="134"/>
      <c r="G425" s="134"/>
      <c r="H425" s="134"/>
      <c r="I425" s="134"/>
      <c r="J425" s="134"/>
      <c r="K425" s="134"/>
      <c r="L425" s="134"/>
      <c r="M425" s="134"/>
      <c r="N425" s="134"/>
      <c r="O425" s="134"/>
      <c r="P425" s="134"/>
      <c r="Q425" s="134"/>
      <c r="R425" s="134"/>
      <c r="S425" s="134"/>
      <c r="T425" s="134"/>
      <c r="U425" s="134"/>
      <c r="V425" s="134"/>
      <c r="W425" s="134"/>
      <c r="X425" s="134"/>
      <c r="Y425" s="134"/>
      <c r="Z425" s="134"/>
    </row>
    <row r="426" ht="15.75" customHeight="1">
      <c r="A426" s="134"/>
      <c r="B426" s="134"/>
      <c r="C426" s="134"/>
      <c r="D426" s="134"/>
      <c r="E426" s="134"/>
      <c r="F426" s="134"/>
      <c r="G426" s="134"/>
      <c r="H426" s="134"/>
      <c r="I426" s="134"/>
      <c r="J426" s="134"/>
      <c r="K426" s="134"/>
      <c r="L426" s="134"/>
      <c r="M426" s="134"/>
      <c r="N426" s="134"/>
      <c r="O426" s="134"/>
      <c r="P426" s="134"/>
      <c r="Q426" s="134"/>
      <c r="R426" s="134"/>
      <c r="S426" s="134"/>
      <c r="T426" s="134"/>
      <c r="U426" s="134"/>
      <c r="V426" s="134"/>
      <c r="W426" s="134"/>
      <c r="X426" s="134"/>
      <c r="Y426" s="134"/>
      <c r="Z426" s="134"/>
    </row>
    <row r="427" ht="15.75" customHeight="1">
      <c r="A427" s="134"/>
      <c r="B427" s="134"/>
      <c r="C427" s="134"/>
      <c r="D427" s="134"/>
      <c r="E427" s="134"/>
      <c r="F427" s="134"/>
      <c r="G427" s="134"/>
      <c r="H427" s="134"/>
      <c r="I427" s="134"/>
      <c r="J427" s="134"/>
      <c r="K427" s="134"/>
      <c r="L427" s="134"/>
      <c r="M427" s="134"/>
      <c r="N427" s="134"/>
      <c r="O427" s="134"/>
      <c r="P427" s="134"/>
      <c r="Q427" s="134"/>
      <c r="R427" s="134"/>
      <c r="S427" s="134"/>
      <c r="T427" s="134"/>
      <c r="U427" s="134"/>
      <c r="V427" s="134"/>
      <c r="W427" s="134"/>
      <c r="X427" s="134"/>
      <c r="Y427" s="134"/>
      <c r="Z427" s="134"/>
    </row>
    <row r="428" ht="15.75" customHeight="1">
      <c r="A428" s="134"/>
      <c r="B428" s="134"/>
      <c r="C428" s="134"/>
      <c r="D428" s="134"/>
      <c r="E428" s="134"/>
      <c r="F428" s="134"/>
      <c r="G428" s="134"/>
      <c r="H428" s="134"/>
      <c r="I428" s="134"/>
      <c r="J428" s="134"/>
      <c r="K428" s="134"/>
      <c r="L428" s="134"/>
      <c r="M428" s="134"/>
      <c r="N428" s="134"/>
      <c r="O428" s="134"/>
      <c r="P428" s="134"/>
      <c r="Q428" s="134"/>
      <c r="R428" s="134"/>
      <c r="S428" s="134"/>
      <c r="T428" s="134"/>
      <c r="U428" s="134"/>
      <c r="V428" s="134"/>
      <c r="W428" s="134"/>
      <c r="X428" s="134"/>
      <c r="Y428" s="134"/>
      <c r="Z428" s="134"/>
    </row>
    <row r="429" ht="15.75" customHeight="1">
      <c r="A429" s="134"/>
      <c r="B429" s="134"/>
      <c r="C429" s="134"/>
      <c r="D429" s="134"/>
      <c r="E429" s="134"/>
      <c r="F429" s="134"/>
      <c r="G429" s="134"/>
      <c r="H429" s="134"/>
      <c r="I429" s="134"/>
      <c r="J429" s="134"/>
      <c r="K429" s="134"/>
      <c r="L429" s="134"/>
      <c r="M429" s="134"/>
      <c r="N429" s="134"/>
      <c r="O429" s="134"/>
      <c r="P429" s="134"/>
      <c r="Q429" s="134"/>
      <c r="R429" s="134"/>
      <c r="S429" s="134"/>
      <c r="T429" s="134"/>
      <c r="U429" s="134"/>
      <c r="V429" s="134"/>
      <c r="W429" s="134"/>
      <c r="X429" s="134"/>
      <c r="Y429" s="134"/>
      <c r="Z429" s="134"/>
    </row>
    <row r="430" ht="15.75" customHeight="1">
      <c r="A430" s="134"/>
      <c r="B430" s="134"/>
      <c r="C430" s="134"/>
      <c r="D430" s="134"/>
      <c r="E430" s="134"/>
      <c r="F430" s="134"/>
      <c r="G430" s="134"/>
      <c r="H430" s="134"/>
      <c r="I430" s="134"/>
      <c r="J430" s="134"/>
      <c r="K430" s="134"/>
      <c r="L430" s="134"/>
      <c r="M430" s="134"/>
      <c r="N430" s="134"/>
      <c r="O430" s="134"/>
      <c r="P430" s="134"/>
      <c r="Q430" s="134"/>
      <c r="R430" s="134"/>
      <c r="S430" s="134"/>
      <c r="T430" s="134"/>
      <c r="U430" s="134"/>
      <c r="V430" s="134"/>
      <c r="W430" s="134"/>
      <c r="X430" s="134"/>
      <c r="Y430" s="134"/>
      <c r="Z430" s="134"/>
    </row>
    <row r="431" ht="15.75" customHeight="1">
      <c r="A431" s="134"/>
      <c r="B431" s="134"/>
      <c r="C431" s="134"/>
      <c r="D431" s="134"/>
      <c r="E431" s="134"/>
      <c r="F431" s="134"/>
      <c r="G431" s="134"/>
      <c r="H431" s="134"/>
      <c r="I431" s="134"/>
      <c r="J431" s="134"/>
      <c r="K431" s="134"/>
      <c r="L431" s="134"/>
      <c r="M431" s="134"/>
      <c r="N431" s="134"/>
      <c r="O431" s="134"/>
      <c r="P431" s="134"/>
      <c r="Q431" s="134"/>
      <c r="R431" s="134"/>
      <c r="S431" s="134"/>
      <c r="T431" s="134"/>
      <c r="U431" s="134"/>
      <c r="V431" s="134"/>
      <c r="W431" s="134"/>
      <c r="X431" s="134"/>
      <c r="Y431" s="134"/>
      <c r="Z431" s="134"/>
    </row>
    <row r="432" ht="15.75" customHeight="1">
      <c r="A432" s="134"/>
      <c r="B432" s="134"/>
      <c r="C432" s="134"/>
      <c r="D432" s="134"/>
      <c r="E432" s="134"/>
      <c r="F432" s="134"/>
      <c r="G432" s="134"/>
      <c r="H432" s="134"/>
      <c r="I432" s="134"/>
      <c r="J432" s="134"/>
      <c r="K432" s="134"/>
      <c r="L432" s="134"/>
      <c r="M432" s="134"/>
      <c r="N432" s="134"/>
      <c r="O432" s="134"/>
      <c r="P432" s="134"/>
      <c r="Q432" s="134"/>
      <c r="R432" s="134"/>
      <c r="S432" s="134"/>
      <c r="T432" s="134"/>
      <c r="U432" s="134"/>
      <c r="V432" s="134"/>
      <c r="W432" s="134"/>
      <c r="X432" s="134"/>
      <c r="Y432" s="134"/>
      <c r="Z432" s="134"/>
    </row>
    <row r="433" ht="15.75" customHeight="1">
      <c r="A433" s="134"/>
      <c r="B433" s="134"/>
      <c r="C433" s="134"/>
      <c r="D433" s="134"/>
      <c r="E433" s="134"/>
      <c r="F433" s="134"/>
      <c r="G433" s="134"/>
      <c r="H433" s="134"/>
      <c r="I433" s="134"/>
      <c r="J433" s="134"/>
      <c r="K433" s="134"/>
      <c r="L433" s="134"/>
      <c r="M433" s="134"/>
      <c r="N433" s="134"/>
      <c r="O433" s="134"/>
      <c r="P433" s="134"/>
      <c r="Q433" s="134"/>
      <c r="R433" s="134"/>
      <c r="S433" s="134"/>
      <c r="T433" s="134"/>
      <c r="U433" s="134"/>
      <c r="V433" s="134"/>
      <c r="W433" s="134"/>
      <c r="X433" s="134"/>
      <c r="Y433" s="134"/>
      <c r="Z433" s="134"/>
    </row>
    <row r="434" ht="15.75" customHeight="1">
      <c r="A434" s="134"/>
      <c r="B434" s="134"/>
      <c r="C434" s="134"/>
      <c r="D434" s="134"/>
      <c r="E434" s="134"/>
      <c r="F434" s="134"/>
      <c r="G434" s="134"/>
      <c r="H434" s="134"/>
      <c r="I434" s="134"/>
      <c r="J434" s="134"/>
      <c r="K434" s="134"/>
      <c r="L434" s="134"/>
      <c r="M434" s="134"/>
      <c r="N434" s="134"/>
      <c r="O434" s="134"/>
      <c r="P434" s="134"/>
      <c r="Q434" s="134"/>
      <c r="R434" s="134"/>
      <c r="S434" s="134"/>
      <c r="T434" s="134"/>
      <c r="U434" s="134"/>
      <c r="V434" s="134"/>
      <c r="W434" s="134"/>
      <c r="X434" s="134"/>
      <c r="Y434" s="134"/>
      <c r="Z434" s="134"/>
    </row>
    <row r="435" ht="15.75" customHeight="1">
      <c r="A435" s="134"/>
      <c r="B435" s="134"/>
      <c r="C435" s="134"/>
      <c r="D435" s="134"/>
      <c r="E435" s="134"/>
      <c r="F435" s="134"/>
      <c r="G435" s="134"/>
      <c r="H435" s="134"/>
      <c r="I435" s="134"/>
      <c r="J435" s="134"/>
      <c r="K435" s="134"/>
      <c r="L435" s="134"/>
      <c r="M435" s="134"/>
      <c r="N435" s="134"/>
      <c r="O435" s="134"/>
      <c r="P435" s="134"/>
      <c r="Q435" s="134"/>
      <c r="R435" s="134"/>
      <c r="S435" s="134"/>
      <c r="T435" s="134"/>
      <c r="U435" s="134"/>
      <c r="V435" s="134"/>
      <c r="W435" s="134"/>
      <c r="X435" s="134"/>
      <c r="Y435" s="134"/>
      <c r="Z435" s="134"/>
    </row>
    <row r="436" ht="15.75" customHeight="1">
      <c r="A436" s="134"/>
      <c r="B436" s="134"/>
      <c r="C436" s="134"/>
      <c r="D436" s="134"/>
      <c r="E436" s="134"/>
      <c r="F436" s="134"/>
      <c r="G436" s="134"/>
      <c r="H436" s="134"/>
      <c r="I436" s="134"/>
      <c r="J436" s="134"/>
      <c r="K436" s="134"/>
      <c r="L436" s="134"/>
      <c r="M436" s="134"/>
      <c r="N436" s="134"/>
      <c r="O436" s="134"/>
      <c r="P436" s="134"/>
      <c r="Q436" s="134"/>
      <c r="R436" s="134"/>
      <c r="S436" s="134"/>
      <c r="T436" s="134"/>
      <c r="U436" s="134"/>
      <c r="V436" s="134"/>
      <c r="W436" s="134"/>
      <c r="X436" s="134"/>
      <c r="Y436" s="134"/>
      <c r="Z436" s="134"/>
    </row>
    <row r="437" ht="15.75" customHeight="1">
      <c r="A437" s="134"/>
      <c r="B437" s="134"/>
      <c r="C437" s="134"/>
      <c r="D437" s="134"/>
      <c r="E437" s="134"/>
      <c r="F437" s="134"/>
      <c r="G437" s="134"/>
      <c r="H437" s="134"/>
      <c r="I437" s="134"/>
      <c r="J437" s="134"/>
      <c r="K437" s="134"/>
      <c r="L437" s="134"/>
      <c r="M437" s="134"/>
      <c r="N437" s="134"/>
      <c r="O437" s="134"/>
      <c r="P437" s="134"/>
      <c r="Q437" s="134"/>
      <c r="R437" s="134"/>
      <c r="S437" s="134"/>
      <c r="T437" s="134"/>
      <c r="U437" s="134"/>
      <c r="V437" s="134"/>
      <c r="W437" s="134"/>
      <c r="X437" s="134"/>
      <c r="Y437" s="134"/>
      <c r="Z437" s="134"/>
    </row>
    <row r="438" ht="15.75" customHeight="1">
      <c r="A438" s="134"/>
      <c r="B438" s="134"/>
      <c r="C438" s="134"/>
      <c r="D438" s="134"/>
      <c r="E438" s="134"/>
      <c r="F438" s="134"/>
      <c r="G438" s="134"/>
      <c r="H438" s="134"/>
      <c r="I438" s="134"/>
      <c r="J438" s="134"/>
      <c r="K438" s="134"/>
      <c r="L438" s="134"/>
      <c r="M438" s="134"/>
      <c r="N438" s="134"/>
      <c r="O438" s="134"/>
      <c r="P438" s="134"/>
      <c r="Q438" s="134"/>
      <c r="R438" s="134"/>
      <c r="S438" s="134"/>
      <c r="T438" s="134"/>
      <c r="U438" s="134"/>
      <c r="V438" s="134"/>
      <c r="W438" s="134"/>
      <c r="X438" s="134"/>
      <c r="Y438" s="134"/>
      <c r="Z438" s="134"/>
    </row>
    <row r="439" ht="15.75" customHeight="1">
      <c r="A439" s="134"/>
      <c r="B439" s="134"/>
      <c r="C439" s="134"/>
      <c r="D439" s="134"/>
      <c r="E439" s="134"/>
      <c r="F439" s="134"/>
      <c r="G439" s="134"/>
      <c r="H439" s="134"/>
      <c r="I439" s="134"/>
      <c r="J439" s="134"/>
      <c r="K439" s="134"/>
      <c r="L439" s="134"/>
      <c r="M439" s="134"/>
      <c r="N439" s="134"/>
      <c r="O439" s="134"/>
      <c r="P439" s="134"/>
      <c r="Q439" s="134"/>
      <c r="R439" s="134"/>
      <c r="S439" s="134"/>
      <c r="T439" s="134"/>
      <c r="U439" s="134"/>
      <c r="V439" s="134"/>
      <c r="W439" s="134"/>
      <c r="X439" s="134"/>
      <c r="Y439" s="134"/>
      <c r="Z439" s="134"/>
    </row>
    <row r="440" ht="15.75" customHeight="1">
      <c r="A440" s="134"/>
      <c r="B440" s="134"/>
      <c r="C440" s="134"/>
      <c r="D440" s="134"/>
      <c r="E440" s="134"/>
      <c r="F440" s="134"/>
      <c r="G440" s="134"/>
      <c r="H440" s="134"/>
      <c r="I440" s="134"/>
      <c r="J440" s="134"/>
      <c r="K440" s="134"/>
      <c r="L440" s="134"/>
      <c r="M440" s="134"/>
      <c r="N440" s="134"/>
      <c r="O440" s="134"/>
      <c r="P440" s="134"/>
      <c r="Q440" s="134"/>
      <c r="R440" s="134"/>
      <c r="S440" s="134"/>
      <c r="T440" s="134"/>
      <c r="U440" s="134"/>
      <c r="V440" s="134"/>
      <c r="W440" s="134"/>
      <c r="X440" s="134"/>
      <c r="Y440" s="134"/>
      <c r="Z440" s="134"/>
    </row>
    <row r="441" ht="15.75" customHeight="1">
      <c r="A441" s="134"/>
      <c r="B441" s="134"/>
      <c r="C441" s="134"/>
      <c r="D441" s="134"/>
      <c r="E441" s="134"/>
      <c r="F441" s="134"/>
      <c r="G441" s="134"/>
      <c r="H441" s="134"/>
      <c r="I441" s="134"/>
      <c r="J441" s="134"/>
      <c r="K441" s="134"/>
      <c r="L441" s="134"/>
      <c r="M441" s="134"/>
      <c r="N441" s="134"/>
      <c r="O441" s="134"/>
      <c r="P441" s="134"/>
      <c r="Q441" s="134"/>
      <c r="R441" s="134"/>
      <c r="S441" s="134"/>
      <c r="T441" s="134"/>
      <c r="U441" s="134"/>
      <c r="V441" s="134"/>
      <c r="W441" s="134"/>
      <c r="X441" s="134"/>
      <c r="Y441" s="134"/>
      <c r="Z441" s="134"/>
    </row>
    <row r="442" ht="15.75" customHeight="1">
      <c r="A442" s="134"/>
      <c r="B442" s="134"/>
      <c r="C442" s="134"/>
      <c r="D442" s="134"/>
      <c r="E442" s="134"/>
      <c r="F442" s="134"/>
      <c r="G442" s="134"/>
      <c r="H442" s="134"/>
      <c r="I442" s="134"/>
      <c r="J442" s="134"/>
      <c r="K442" s="134"/>
      <c r="L442" s="134"/>
      <c r="M442" s="134"/>
      <c r="N442" s="134"/>
      <c r="O442" s="134"/>
      <c r="P442" s="134"/>
      <c r="Q442" s="134"/>
      <c r="R442" s="134"/>
      <c r="S442" s="134"/>
      <c r="T442" s="134"/>
      <c r="U442" s="134"/>
      <c r="V442" s="134"/>
      <c r="W442" s="134"/>
      <c r="X442" s="134"/>
      <c r="Y442" s="134"/>
      <c r="Z442" s="134"/>
    </row>
    <row r="443" ht="15.75" customHeight="1">
      <c r="A443" s="134"/>
      <c r="B443" s="134"/>
      <c r="C443" s="134"/>
      <c r="D443" s="134"/>
      <c r="E443" s="134"/>
      <c r="F443" s="134"/>
      <c r="G443" s="134"/>
      <c r="H443" s="134"/>
      <c r="I443" s="134"/>
      <c r="J443" s="134"/>
      <c r="K443" s="134"/>
      <c r="L443" s="134"/>
      <c r="M443" s="134"/>
      <c r="N443" s="134"/>
      <c r="O443" s="134"/>
      <c r="P443" s="134"/>
      <c r="Q443" s="134"/>
      <c r="R443" s="134"/>
      <c r="S443" s="134"/>
      <c r="T443" s="134"/>
      <c r="U443" s="134"/>
      <c r="V443" s="134"/>
      <c r="W443" s="134"/>
      <c r="X443" s="134"/>
      <c r="Y443" s="134"/>
      <c r="Z443" s="134"/>
    </row>
    <row r="444" ht="15.75" customHeight="1">
      <c r="A444" s="134"/>
      <c r="B444" s="134"/>
      <c r="C444" s="134"/>
      <c r="D444" s="134"/>
      <c r="E444" s="134"/>
      <c r="F444" s="134"/>
      <c r="G444" s="134"/>
      <c r="H444" s="134"/>
      <c r="I444" s="134"/>
      <c r="J444" s="134"/>
      <c r="K444" s="134"/>
      <c r="L444" s="134"/>
      <c r="M444" s="134"/>
      <c r="N444" s="134"/>
      <c r="O444" s="134"/>
      <c r="P444" s="134"/>
      <c r="Q444" s="134"/>
      <c r="R444" s="134"/>
      <c r="S444" s="134"/>
      <c r="T444" s="134"/>
      <c r="U444" s="134"/>
      <c r="V444" s="134"/>
      <c r="W444" s="134"/>
      <c r="X444" s="134"/>
      <c r="Y444" s="134"/>
      <c r="Z444" s="134"/>
    </row>
    <row r="445" ht="15.75" customHeight="1">
      <c r="A445" s="134"/>
      <c r="B445" s="134"/>
      <c r="C445" s="134"/>
      <c r="D445" s="134"/>
      <c r="E445" s="134"/>
      <c r="F445" s="134"/>
      <c r="G445" s="134"/>
      <c r="H445" s="134"/>
      <c r="I445" s="134"/>
      <c r="J445" s="134"/>
      <c r="K445" s="134"/>
      <c r="L445" s="134"/>
      <c r="M445" s="134"/>
      <c r="N445" s="134"/>
      <c r="O445" s="134"/>
      <c r="P445" s="134"/>
      <c r="Q445" s="134"/>
      <c r="R445" s="134"/>
      <c r="S445" s="134"/>
      <c r="T445" s="134"/>
      <c r="U445" s="134"/>
      <c r="V445" s="134"/>
      <c r="W445" s="134"/>
      <c r="X445" s="134"/>
      <c r="Y445" s="134"/>
      <c r="Z445" s="134"/>
    </row>
    <row r="446" ht="15.75" customHeight="1">
      <c r="A446" s="134"/>
      <c r="B446" s="134"/>
      <c r="C446" s="134"/>
      <c r="D446" s="134"/>
      <c r="E446" s="134"/>
      <c r="F446" s="134"/>
      <c r="G446" s="134"/>
      <c r="H446" s="134"/>
      <c r="I446" s="134"/>
      <c r="J446" s="134"/>
      <c r="K446" s="134"/>
      <c r="L446" s="134"/>
      <c r="M446" s="134"/>
      <c r="N446" s="134"/>
      <c r="O446" s="134"/>
      <c r="P446" s="134"/>
      <c r="Q446" s="134"/>
      <c r="R446" s="134"/>
      <c r="S446" s="134"/>
      <c r="T446" s="134"/>
      <c r="U446" s="134"/>
      <c r="V446" s="134"/>
      <c r="W446" s="134"/>
      <c r="X446" s="134"/>
      <c r="Y446" s="134"/>
      <c r="Z446" s="134"/>
    </row>
    <row r="447" ht="15.75" customHeight="1">
      <c r="A447" s="134"/>
      <c r="B447" s="134"/>
      <c r="C447" s="134"/>
      <c r="D447" s="134"/>
      <c r="E447" s="134"/>
      <c r="F447" s="134"/>
      <c r="G447" s="134"/>
      <c r="H447" s="134"/>
      <c r="I447" s="134"/>
      <c r="J447" s="134"/>
      <c r="K447" s="134"/>
      <c r="L447" s="134"/>
      <c r="M447" s="134"/>
      <c r="N447" s="134"/>
      <c r="O447" s="134"/>
      <c r="P447" s="134"/>
      <c r="Q447" s="134"/>
      <c r="R447" s="134"/>
      <c r="S447" s="134"/>
      <c r="T447" s="134"/>
      <c r="U447" s="134"/>
      <c r="V447" s="134"/>
      <c r="W447" s="134"/>
      <c r="X447" s="134"/>
      <c r="Y447" s="134"/>
      <c r="Z447" s="134"/>
    </row>
    <row r="448" ht="15.75" customHeight="1">
      <c r="A448" s="134"/>
      <c r="B448" s="134"/>
      <c r="C448" s="134"/>
      <c r="D448" s="134"/>
      <c r="E448" s="134"/>
      <c r="F448" s="134"/>
      <c r="G448" s="134"/>
      <c r="H448" s="134"/>
      <c r="I448" s="134"/>
      <c r="J448" s="134"/>
      <c r="K448" s="134"/>
      <c r="L448" s="134"/>
      <c r="M448" s="134"/>
      <c r="N448" s="134"/>
      <c r="O448" s="134"/>
      <c r="P448" s="134"/>
      <c r="Q448" s="134"/>
      <c r="R448" s="134"/>
      <c r="S448" s="134"/>
      <c r="T448" s="134"/>
      <c r="U448" s="134"/>
      <c r="V448" s="134"/>
      <c r="W448" s="134"/>
      <c r="X448" s="134"/>
      <c r="Y448" s="134"/>
      <c r="Z448" s="134"/>
    </row>
    <row r="449" ht="15.75" customHeight="1">
      <c r="A449" s="134"/>
      <c r="B449" s="134"/>
      <c r="C449" s="134"/>
      <c r="D449" s="134"/>
      <c r="E449" s="134"/>
      <c r="F449" s="134"/>
      <c r="G449" s="134"/>
      <c r="H449" s="134"/>
      <c r="I449" s="134"/>
      <c r="J449" s="134"/>
      <c r="K449" s="134"/>
      <c r="L449" s="134"/>
      <c r="M449" s="134"/>
      <c r="N449" s="134"/>
      <c r="O449" s="134"/>
      <c r="P449" s="134"/>
      <c r="Q449" s="134"/>
      <c r="R449" s="134"/>
      <c r="S449" s="134"/>
      <c r="T449" s="134"/>
      <c r="U449" s="134"/>
      <c r="V449" s="134"/>
      <c r="W449" s="134"/>
      <c r="X449" s="134"/>
      <c r="Y449" s="134"/>
      <c r="Z449" s="134"/>
    </row>
    <row r="450" ht="15.75" customHeight="1">
      <c r="A450" s="134"/>
      <c r="B450" s="134"/>
      <c r="C450" s="134"/>
      <c r="D450" s="134"/>
      <c r="E450" s="134"/>
      <c r="F450" s="134"/>
      <c r="G450" s="134"/>
      <c r="H450" s="134"/>
      <c r="I450" s="134"/>
      <c r="J450" s="134"/>
      <c r="K450" s="134"/>
      <c r="L450" s="134"/>
      <c r="M450" s="134"/>
      <c r="N450" s="134"/>
      <c r="O450" s="134"/>
      <c r="P450" s="134"/>
      <c r="Q450" s="134"/>
      <c r="R450" s="134"/>
      <c r="S450" s="134"/>
      <c r="T450" s="134"/>
      <c r="U450" s="134"/>
      <c r="V450" s="134"/>
      <c r="W450" s="134"/>
      <c r="X450" s="134"/>
      <c r="Y450" s="134"/>
      <c r="Z450" s="134"/>
    </row>
    <row r="451" ht="15.75" customHeight="1">
      <c r="A451" s="134"/>
      <c r="B451" s="134"/>
      <c r="C451" s="134"/>
      <c r="D451" s="134"/>
      <c r="E451" s="134"/>
      <c r="F451" s="134"/>
      <c r="G451" s="134"/>
      <c r="H451" s="134"/>
      <c r="I451" s="134"/>
      <c r="J451" s="134"/>
      <c r="K451" s="134"/>
      <c r="L451" s="134"/>
      <c r="M451" s="134"/>
      <c r="N451" s="134"/>
      <c r="O451" s="134"/>
      <c r="P451" s="134"/>
      <c r="Q451" s="134"/>
      <c r="R451" s="134"/>
      <c r="S451" s="134"/>
      <c r="T451" s="134"/>
      <c r="U451" s="134"/>
      <c r="V451" s="134"/>
      <c r="W451" s="134"/>
      <c r="X451" s="134"/>
      <c r="Y451" s="134"/>
      <c r="Z451" s="134"/>
    </row>
    <row r="452" ht="15.75" customHeight="1">
      <c r="A452" s="134"/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</row>
    <row r="453" ht="15.75" customHeight="1">
      <c r="A453" s="134"/>
      <c r="B453" s="134"/>
      <c r="C453" s="134"/>
      <c r="D453" s="134"/>
      <c r="E453" s="134"/>
      <c r="F453" s="134"/>
      <c r="G453" s="134"/>
      <c r="H453" s="134"/>
      <c r="I453" s="134"/>
      <c r="J453" s="134"/>
      <c r="K453" s="134"/>
      <c r="L453" s="134"/>
      <c r="M453" s="134"/>
      <c r="N453" s="134"/>
      <c r="O453" s="134"/>
      <c r="P453" s="134"/>
      <c r="Q453" s="134"/>
      <c r="R453" s="134"/>
      <c r="S453" s="134"/>
      <c r="T453" s="134"/>
      <c r="U453" s="134"/>
      <c r="V453" s="134"/>
      <c r="W453" s="134"/>
      <c r="X453" s="134"/>
      <c r="Y453" s="134"/>
      <c r="Z453" s="134"/>
    </row>
    <row r="454" ht="15.75" customHeight="1">
      <c r="A454" s="134"/>
      <c r="B454" s="134"/>
      <c r="C454" s="134"/>
      <c r="D454" s="134"/>
      <c r="E454" s="134"/>
      <c r="F454" s="134"/>
      <c r="G454" s="134"/>
      <c r="H454" s="134"/>
      <c r="I454" s="134"/>
      <c r="J454" s="134"/>
      <c r="K454" s="134"/>
      <c r="L454" s="134"/>
      <c r="M454" s="134"/>
      <c r="N454" s="134"/>
      <c r="O454" s="134"/>
      <c r="P454" s="134"/>
      <c r="Q454" s="134"/>
      <c r="R454" s="134"/>
      <c r="S454" s="134"/>
      <c r="T454" s="134"/>
      <c r="U454" s="134"/>
      <c r="V454" s="134"/>
      <c r="W454" s="134"/>
      <c r="X454" s="134"/>
      <c r="Y454" s="134"/>
      <c r="Z454" s="134"/>
    </row>
    <row r="455" ht="15.75" customHeight="1">
      <c r="A455" s="134"/>
      <c r="B455" s="134"/>
      <c r="C455" s="134"/>
      <c r="D455" s="134"/>
      <c r="E455" s="134"/>
      <c r="F455" s="134"/>
      <c r="G455" s="134"/>
      <c r="H455" s="134"/>
      <c r="I455" s="134"/>
      <c r="J455" s="134"/>
      <c r="K455" s="134"/>
      <c r="L455" s="134"/>
      <c r="M455" s="134"/>
      <c r="N455" s="134"/>
      <c r="O455" s="134"/>
      <c r="P455" s="134"/>
      <c r="Q455" s="134"/>
      <c r="R455" s="134"/>
      <c r="S455" s="134"/>
      <c r="T455" s="134"/>
      <c r="U455" s="134"/>
      <c r="V455" s="134"/>
      <c r="W455" s="134"/>
      <c r="X455" s="134"/>
      <c r="Y455" s="134"/>
      <c r="Z455" s="134"/>
    </row>
    <row r="456" ht="15.75" customHeight="1">
      <c r="A456" s="134"/>
      <c r="B456" s="134"/>
      <c r="C456" s="134"/>
      <c r="D456" s="134"/>
      <c r="E456" s="134"/>
      <c r="F456" s="134"/>
      <c r="G456" s="134"/>
      <c r="H456" s="134"/>
      <c r="I456" s="134"/>
      <c r="J456" s="134"/>
      <c r="K456" s="134"/>
      <c r="L456" s="134"/>
      <c r="M456" s="134"/>
      <c r="N456" s="134"/>
      <c r="O456" s="134"/>
      <c r="P456" s="134"/>
      <c r="Q456" s="134"/>
      <c r="R456" s="134"/>
      <c r="S456" s="134"/>
      <c r="T456" s="134"/>
      <c r="U456" s="134"/>
      <c r="V456" s="134"/>
      <c r="W456" s="134"/>
      <c r="X456" s="134"/>
      <c r="Y456" s="134"/>
      <c r="Z456" s="134"/>
    </row>
    <row r="457" ht="15.75" customHeight="1">
      <c r="A457" s="134"/>
      <c r="B457" s="134"/>
      <c r="C457" s="134"/>
      <c r="D457" s="134"/>
      <c r="E457" s="134"/>
      <c r="F457" s="134"/>
      <c r="G457" s="134"/>
      <c r="H457" s="134"/>
      <c r="I457" s="134"/>
      <c r="J457" s="134"/>
      <c r="K457" s="134"/>
      <c r="L457" s="134"/>
      <c r="M457" s="134"/>
      <c r="N457" s="134"/>
      <c r="O457" s="134"/>
      <c r="P457" s="134"/>
      <c r="Q457" s="134"/>
      <c r="R457" s="134"/>
      <c r="S457" s="134"/>
      <c r="T457" s="134"/>
      <c r="U457" s="134"/>
      <c r="V457" s="134"/>
      <c r="W457" s="134"/>
      <c r="X457" s="134"/>
      <c r="Y457" s="134"/>
      <c r="Z457" s="134"/>
    </row>
    <row r="458" ht="15.75" customHeight="1">
      <c r="A458" s="134"/>
      <c r="B458" s="134"/>
      <c r="C458" s="134"/>
      <c r="D458" s="134"/>
      <c r="E458" s="134"/>
      <c r="F458" s="134"/>
      <c r="G458" s="134"/>
      <c r="H458" s="134"/>
      <c r="I458" s="134"/>
      <c r="J458" s="134"/>
      <c r="K458" s="134"/>
      <c r="L458" s="134"/>
      <c r="M458" s="134"/>
      <c r="N458" s="134"/>
      <c r="O458" s="134"/>
      <c r="P458" s="134"/>
      <c r="Q458" s="134"/>
      <c r="R458" s="134"/>
      <c r="S458" s="134"/>
      <c r="T458" s="134"/>
      <c r="U458" s="134"/>
      <c r="V458" s="134"/>
      <c r="W458" s="134"/>
      <c r="X458" s="134"/>
      <c r="Y458" s="134"/>
      <c r="Z458" s="134"/>
    </row>
    <row r="459" ht="15.75" customHeight="1">
      <c r="A459" s="134"/>
      <c r="B459" s="134"/>
      <c r="C459" s="134"/>
      <c r="D459" s="134"/>
      <c r="E459" s="134"/>
      <c r="F459" s="134"/>
      <c r="G459" s="134"/>
      <c r="H459" s="134"/>
      <c r="I459" s="134"/>
      <c r="J459" s="134"/>
      <c r="K459" s="134"/>
      <c r="L459" s="134"/>
      <c r="M459" s="134"/>
      <c r="N459" s="134"/>
      <c r="O459" s="134"/>
      <c r="P459" s="134"/>
      <c r="Q459" s="134"/>
      <c r="R459" s="134"/>
      <c r="S459" s="134"/>
      <c r="T459" s="134"/>
      <c r="U459" s="134"/>
      <c r="V459" s="134"/>
      <c r="W459" s="134"/>
      <c r="X459" s="134"/>
      <c r="Y459" s="134"/>
      <c r="Z459" s="134"/>
    </row>
    <row r="460" ht="15.75" customHeight="1">
      <c r="A460" s="134"/>
      <c r="B460" s="134"/>
      <c r="C460" s="134"/>
      <c r="D460" s="134"/>
      <c r="E460" s="134"/>
      <c r="F460" s="134"/>
      <c r="G460" s="134"/>
      <c r="H460" s="134"/>
      <c r="I460" s="134"/>
      <c r="J460" s="134"/>
      <c r="K460" s="134"/>
      <c r="L460" s="134"/>
      <c r="M460" s="134"/>
      <c r="N460" s="134"/>
      <c r="O460" s="134"/>
      <c r="P460" s="134"/>
      <c r="Q460" s="134"/>
      <c r="R460" s="134"/>
      <c r="S460" s="134"/>
      <c r="T460" s="134"/>
      <c r="U460" s="134"/>
      <c r="V460" s="134"/>
      <c r="W460" s="134"/>
      <c r="X460" s="134"/>
      <c r="Y460" s="134"/>
      <c r="Z460" s="134"/>
    </row>
    <row r="461" ht="15.75" customHeight="1">
      <c r="A461" s="134"/>
      <c r="B461" s="134"/>
      <c r="C461" s="134"/>
      <c r="D461" s="134"/>
      <c r="E461" s="134"/>
      <c r="F461" s="134"/>
      <c r="G461" s="134"/>
      <c r="H461" s="134"/>
      <c r="I461" s="134"/>
      <c r="J461" s="134"/>
      <c r="K461" s="134"/>
      <c r="L461" s="134"/>
      <c r="M461" s="134"/>
      <c r="N461" s="134"/>
      <c r="O461" s="134"/>
      <c r="P461" s="134"/>
      <c r="Q461" s="134"/>
      <c r="R461" s="134"/>
      <c r="S461" s="134"/>
      <c r="T461" s="134"/>
      <c r="U461" s="134"/>
      <c r="V461" s="134"/>
      <c r="W461" s="134"/>
      <c r="X461" s="134"/>
      <c r="Y461" s="134"/>
      <c r="Z461" s="134"/>
    </row>
    <row r="462" ht="15.75" customHeight="1">
      <c r="A462" s="134"/>
      <c r="B462" s="134"/>
      <c r="C462" s="134"/>
      <c r="D462" s="134"/>
      <c r="E462" s="134"/>
      <c r="F462" s="134"/>
      <c r="G462" s="134"/>
      <c r="H462" s="134"/>
      <c r="I462" s="134"/>
      <c r="J462" s="134"/>
      <c r="K462" s="134"/>
      <c r="L462" s="134"/>
      <c r="M462" s="134"/>
      <c r="N462" s="134"/>
      <c r="O462" s="134"/>
      <c r="P462" s="134"/>
      <c r="Q462" s="134"/>
      <c r="R462" s="134"/>
      <c r="S462" s="134"/>
      <c r="T462" s="134"/>
      <c r="U462" s="134"/>
      <c r="V462" s="134"/>
      <c r="W462" s="134"/>
      <c r="X462" s="134"/>
      <c r="Y462" s="134"/>
      <c r="Z462" s="134"/>
    </row>
    <row r="463" ht="15.75" customHeight="1">
      <c r="A463" s="134"/>
      <c r="B463" s="134"/>
      <c r="C463" s="134"/>
      <c r="D463" s="134"/>
      <c r="E463" s="134"/>
      <c r="F463" s="134"/>
      <c r="G463" s="134"/>
      <c r="H463" s="134"/>
      <c r="I463" s="134"/>
      <c r="J463" s="134"/>
      <c r="K463" s="134"/>
      <c r="L463" s="134"/>
      <c r="M463" s="134"/>
      <c r="N463" s="134"/>
      <c r="O463" s="134"/>
      <c r="P463" s="134"/>
      <c r="Q463" s="134"/>
      <c r="R463" s="134"/>
      <c r="S463" s="134"/>
      <c r="T463" s="134"/>
      <c r="U463" s="134"/>
      <c r="V463" s="134"/>
      <c r="W463" s="134"/>
      <c r="X463" s="134"/>
      <c r="Y463" s="134"/>
      <c r="Z463" s="134"/>
    </row>
    <row r="464" ht="15.75" customHeight="1">
      <c r="A464" s="134"/>
      <c r="B464" s="134"/>
      <c r="C464" s="134"/>
      <c r="D464" s="134"/>
      <c r="E464" s="134"/>
      <c r="F464" s="134"/>
      <c r="G464" s="134"/>
      <c r="H464" s="134"/>
      <c r="I464" s="134"/>
      <c r="J464" s="134"/>
      <c r="K464" s="134"/>
      <c r="L464" s="134"/>
      <c r="M464" s="134"/>
      <c r="N464" s="134"/>
      <c r="O464" s="134"/>
      <c r="P464" s="134"/>
      <c r="Q464" s="134"/>
      <c r="R464" s="134"/>
      <c r="S464" s="134"/>
      <c r="T464" s="134"/>
      <c r="U464" s="134"/>
      <c r="V464" s="134"/>
      <c r="W464" s="134"/>
      <c r="X464" s="134"/>
      <c r="Y464" s="134"/>
      <c r="Z464" s="134"/>
    </row>
    <row r="465" ht="15.75" customHeight="1">
      <c r="A465" s="134"/>
      <c r="B465" s="134"/>
      <c r="C465" s="134"/>
      <c r="D465" s="134"/>
      <c r="E465" s="134"/>
      <c r="F465" s="134"/>
      <c r="G465" s="134"/>
      <c r="H465" s="134"/>
      <c r="I465" s="134"/>
      <c r="J465" s="134"/>
      <c r="K465" s="134"/>
      <c r="L465" s="134"/>
      <c r="M465" s="134"/>
      <c r="N465" s="134"/>
      <c r="O465" s="134"/>
      <c r="P465" s="134"/>
      <c r="Q465" s="134"/>
      <c r="R465" s="134"/>
      <c r="S465" s="134"/>
      <c r="T465" s="134"/>
      <c r="U465" s="134"/>
      <c r="V465" s="134"/>
      <c r="W465" s="134"/>
      <c r="X465" s="134"/>
      <c r="Y465" s="134"/>
      <c r="Z465" s="134"/>
    </row>
    <row r="466" ht="15.75" customHeight="1">
      <c r="A466" s="134"/>
      <c r="B466" s="134"/>
      <c r="C466" s="134"/>
      <c r="D466" s="134"/>
      <c r="E466" s="134"/>
      <c r="F466" s="134"/>
      <c r="G466" s="134"/>
      <c r="H466" s="134"/>
      <c r="I466" s="134"/>
      <c r="J466" s="134"/>
      <c r="K466" s="134"/>
      <c r="L466" s="134"/>
      <c r="M466" s="134"/>
      <c r="N466" s="134"/>
      <c r="O466" s="134"/>
      <c r="P466" s="134"/>
      <c r="Q466" s="134"/>
      <c r="R466" s="134"/>
      <c r="S466" s="134"/>
      <c r="T466" s="134"/>
      <c r="U466" s="134"/>
      <c r="V466" s="134"/>
      <c r="W466" s="134"/>
      <c r="X466" s="134"/>
      <c r="Y466" s="134"/>
      <c r="Z466" s="134"/>
    </row>
    <row r="467" ht="15.75" customHeight="1">
      <c r="A467" s="134"/>
      <c r="B467" s="134"/>
      <c r="C467" s="134"/>
      <c r="D467" s="134"/>
      <c r="E467" s="134"/>
      <c r="F467" s="134"/>
      <c r="G467" s="134"/>
      <c r="H467" s="134"/>
      <c r="I467" s="134"/>
      <c r="J467" s="134"/>
      <c r="K467" s="134"/>
      <c r="L467" s="134"/>
      <c r="M467" s="134"/>
      <c r="N467" s="134"/>
      <c r="O467" s="134"/>
      <c r="P467" s="134"/>
      <c r="Q467" s="134"/>
      <c r="R467" s="134"/>
      <c r="S467" s="134"/>
      <c r="T467" s="134"/>
      <c r="U467" s="134"/>
      <c r="V467" s="134"/>
      <c r="W467" s="134"/>
      <c r="X467" s="134"/>
      <c r="Y467" s="134"/>
      <c r="Z467" s="134"/>
    </row>
    <row r="468" ht="15.75" customHeight="1">
      <c r="A468" s="134"/>
      <c r="B468" s="134"/>
      <c r="C468" s="134"/>
      <c r="D468" s="134"/>
      <c r="E468" s="134"/>
      <c r="F468" s="134"/>
      <c r="G468" s="134"/>
      <c r="H468" s="134"/>
      <c r="I468" s="134"/>
      <c r="J468" s="134"/>
      <c r="K468" s="134"/>
      <c r="L468" s="134"/>
      <c r="M468" s="134"/>
      <c r="N468" s="134"/>
      <c r="O468" s="134"/>
      <c r="P468" s="134"/>
      <c r="Q468" s="134"/>
      <c r="R468" s="134"/>
      <c r="S468" s="134"/>
      <c r="T468" s="134"/>
      <c r="U468" s="134"/>
      <c r="V468" s="134"/>
      <c r="W468" s="134"/>
      <c r="X468" s="134"/>
      <c r="Y468" s="134"/>
      <c r="Z468" s="134"/>
    </row>
    <row r="469" ht="15.75" customHeight="1">
      <c r="A469" s="134"/>
      <c r="B469" s="134"/>
      <c r="C469" s="134"/>
      <c r="D469" s="134"/>
      <c r="E469" s="134"/>
      <c r="F469" s="134"/>
      <c r="G469" s="134"/>
      <c r="H469" s="134"/>
      <c r="I469" s="134"/>
      <c r="J469" s="134"/>
      <c r="K469" s="134"/>
      <c r="L469" s="134"/>
      <c r="M469" s="134"/>
      <c r="N469" s="134"/>
      <c r="O469" s="134"/>
      <c r="P469" s="134"/>
      <c r="Q469" s="134"/>
      <c r="R469" s="134"/>
      <c r="S469" s="134"/>
      <c r="T469" s="134"/>
      <c r="U469" s="134"/>
      <c r="V469" s="134"/>
      <c r="W469" s="134"/>
      <c r="X469" s="134"/>
      <c r="Y469" s="134"/>
      <c r="Z469" s="134"/>
    </row>
    <row r="470" ht="15.75" customHeight="1">
      <c r="A470" s="134"/>
      <c r="B470" s="134"/>
      <c r="C470" s="134"/>
      <c r="D470" s="134"/>
      <c r="E470" s="134"/>
      <c r="F470" s="134"/>
      <c r="G470" s="134"/>
      <c r="H470" s="134"/>
      <c r="I470" s="134"/>
      <c r="J470" s="134"/>
      <c r="K470" s="134"/>
      <c r="L470" s="134"/>
      <c r="M470" s="134"/>
      <c r="N470" s="134"/>
      <c r="O470" s="134"/>
      <c r="P470" s="134"/>
      <c r="Q470" s="134"/>
      <c r="R470" s="134"/>
      <c r="S470" s="134"/>
      <c r="T470" s="134"/>
      <c r="U470" s="134"/>
      <c r="V470" s="134"/>
      <c r="W470" s="134"/>
      <c r="X470" s="134"/>
      <c r="Y470" s="134"/>
      <c r="Z470" s="134"/>
    </row>
    <row r="471" ht="15.75" customHeight="1">
      <c r="A471" s="134"/>
      <c r="B471" s="134"/>
      <c r="C471" s="134"/>
      <c r="D471" s="134"/>
      <c r="E471" s="134"/>
      <c r="F471" s="134"/>
      <c r="G471" s="134"/>
      <c r="H471" s="134"/>
      <c r="I471" s="134"/>
      <c r="J471" s="134"/>
      <c r="K471" s="134"/>
      <c r="L471" s="134"/>
      <c r="M471" s="134"/>
      <c r="N471" s="134"/>
      <c r="O471" s="134"/>
      <c r="P471" s="134"/>
      <c r="Q471" s="134"/>
      <c r="R471" s="134"/>
      <c r="S471" s="134"/>
      <c r="T471" s="134"/>
      <c r="U471" s="134"/>
      <c r="V471" s="134"/>
      <c r="W471" s="134"/>
      <c r="X471" s="134"/>
      <c r="Y471" s="134"/>
      <c r="Z471" s="134"/>
    </row>
    <row r="472" ht="15.75" customHeight="1">
      <c r="A472" s="134"/>
      <c r="B472" s="134"/>
      <c r="C472" s="134"/>
      <c r="D472" s="134"/>
      <c r="E472" s="134"/>
      <c r="F472" s="134"/>
      <c r="G472" s="134"/>
      <c r="H472" s="134"/>
      <c r="I472" s="134"/>
      <c r="J472" s="134"/>
      <c r="K472" s="134"/>
      <c r="L472" s="134"/>
      <c r="M472" s="134"/>
      <c r="N472" s="134"/>
      <c r="O472" s="134"/>
      <c r="P472" s="134"/>
      <c r="Q472" s="134"/>
      <c r="R472" s="134"/>
      <c r="S472" s="134"/>
      <c r="T472" s="134"/>
      <c r="U472" s="134"/>
      <c r="V472" s="134"/>
      <c r="W472" s="134"/>
      <c r="X472" s="134"/>
      <c r="Y472" s="134"/>
      <c r="Z472" s="134"/>
    </row>
    <row r="473" ht="15.75" customHeight="1">
      <c r="A473" s="134"/>
      <c r="B473" s="134"/>
      <c r="C473" s="134"/>
      <c r="D473" s="134"/>
      <c r="E473" s="134"/>
      <c r="F473" s="134"/>
      <c r="G473" s="134"/>
      <c r="H473" s="134"/>
      <c r="I473" s="134"/>
      <c r="J473" s="134"/>
      <c r="K473" s="134"/>
      <c r="L473" s="134"/>
      <c r="M473" s="134"/>
      <c r="N473" s="134"/>
      <c r="O473" s="134"/>
      <c r="P473" s="134"/>
      <c r="Q473" s="134"/>
      <c r="R473" s="134"/>
      <c r="S473" s="134"/>
      <c r="T473" s="134"/>
      <c r="U473" s="134"/>
      <c r="V473" s="134"/>
      <c r="W473" s="134"/>
      <c r="X473" s="134"/>
      <c r="Y473" s="134"/>
      <c r="Z473" s="134"/>
    </row>
    <row r="474" ht="15.75" customHeight="1">
      <c r="A474" s="134"/>
      <c r="B474" s="134"/>
      <c r="C474" s="134"/>
      <c r="D474" s="134"/>
      <c r="E474" s="134"/>
      <c r="F474" s="134"/>
      <c r="G474" s="134"/>
      <c r="H474" s="134"/>
      <c r="I474" s="134"/>
      <c r="J474" s="134"/>
      <c r="K474" s="134"/>
      <c r="L474" s="134"/>
      <c r="M474" s="134"/>
      <c r="N474" s="134"/>
      <c r="O474" s="134"/>
      <c r="P474" s="134"/>
      <c r="Q474" s="134"/>
      <c r="R474" s="134"/>
      <c r="S474" s="134"/>
      <c r="T474" s="134"/>
      <c r="U474" s="134"/>
      <c r="V474" s="134"/>
      <c r="W474" s="134"/>
      <c r="X474" s="134"/>
      <c r="Y474" s="134"/>
      <c r="Z474" s="134"/>
    </row>
    <row r="475" ht="15.75" customHeight="1">
      <c r="A475" s="134"/>
      <c r="B475" s="134"/>
      <c r="C475" s="134"/>
      <c r="D475" s="134"/>
      <c r="E475" s="134"/>
      <c r="F475" s="134"/>
      <c r="G475" s="134"/>
      <c r="H475" s="134"/>
      <c r="I475" s="134"/>
      <c r="J475" s="134"/>
      <c r="K475" s="134"/>
      <c r="L475" s="134"/>
      <c r="M475" s="134"/>
      <c r="N475" s="134"/>
      <c r="O475" s="134"/>
      <c r="P475" s="134"/>
      <c r="Q475" s="134"/>
      <c r="R475" s="134"/>
      <c r="S475" s="134"/>
      <c r="T475" s="134"/>
      <c r="U475" s="134"/>
      <c r="V475" s="134"/>
      <c r="W475" s="134"/>
      <c r="X475" s="134"/>
      <c r="Y475" s="134"/>
      <c r="Z475" s="134"/>
    </row>
    <row r="476" ht="15.75" customHeight="1">
      <c r="A476" s="134"/>
      <c r="B476" s="134"/>
      <c r="C476" s="134"/>
      <c r="D476" s="134"/>
      <c r="E476" s="134"/>
      <c r="F476" s="134"/>
      <c r="G476" s="134"/>
      <c r="H476" s="134"/>
      <c r="I476" s="134"/>
      <c r="J476" s="134"/>
      <c r="K476" s="134"/>
      <c r="L476" s="134"/>
      <c r="M476" s="134"/>
      <c r="N476" s="134"/>
      <c r="O476" s="134"/>
      <c r="P476" s="134"/>
      <c r="Q476" s="134"/>
      <c r="R476" s="134"/>
      <c r="S476" s="134"/>
      <c r="T476" s="134"/>
      <c r="U476" s="134"/>
      <c r="V476" s="134"/>
      <c r="W476" s="134"/>
      <c r="X476" s="134"/>
      <c r="Y476" s="134"/>
      <c r="Z476" s="134"/>
    </row>
    <row r="477" ht="15.75" customHeight="1">
      <c r="A477" s="134"/>
      <c r="B477" s="134"/>
      <c r="C477" s="134"/>
      <c r="D477" s="134"/>
      <c r="E477" s="134"/>
      <c r="F477" s="134"/>
      <c r="G477" s="134"/>
      <c r="H477" s="134"/>
      <c r="I477" s="134"/>
      <c r="J477" s="134"/>
      <c r="K477" s="134"/>
      <c r="L477" s="134"/>
      <c r="M477" s="134"/>
      <c r="N477" s="134"/>
      <c r="O477" s="134"/>
      <c r="P477" s="134"/>
      <c r="Q477" s="134"/>
      <c r="R477" s="134"/>
      <c r="S477" s="134"/>
      <c r="T477" s="134"/>
      <c r="U477" s="134"/>
      <c r="V477" s="134"/>
      <c r="W477" s="134"/>
      <c r="X477" s="134"/>
      <c r="Y477" s="134"/>
      <c r="Z477" s="134"/>
    </row>
    <row r="478" ht="15.75" customHeight="1">
      <c r="A478" s="134"/>
      <c r="B478" s="134"/>
      <c r="C478" s="134"/>
      <c r="D478" s="134"/>
      <c r="E478" s="134"/>
      <c r="F478" s="134"/>
      <c r="G478" s="134"/>
      <c r="H478" s="134"/>
      <c r="I478" s="134"/>
      <c r="J478" s="134"/>
      <c r="K478" s="134"/>
      <c r="L478" s="134"/>
      <c r="M478" s="134"/>
      <c r="N478" s="134"/>
      <c r="O478" s="134"/>
      <c r="P478" s="134"/>
      <c r="Q478" s="134"/>
      <c r="R478" s="134"/>
      <c r="S478" s="134"/>
      <c r="T478" s="134"/>
      <c r="U478" s="134"/>
      <c r="V478" s="134"/>
      <c r="W478" s="134"/>
      <c r="X478" s="134"/>
      <c r="Y478" s="134"/>
      <c r="Z478" s="134"/>
    </row>
    <row r="479" ht="15.75" customHeight="1">
      <c r="A479" s="134"/>
      <c r="B479" s="134"/>
      <c r="C479" s="134"/>
      <c r="D479" s="134"/>
      <c r="E479" s="134"/>
      <c r="F479" s="134"/>
      <c r="G479" s="134"/>
      <c r="H479" s="134"/>
      <c r="I479" s="134"/>
      <c r="J479" s="134"/>
      <c r="K479" s="134"/>
      <c r="L479" s="134"/>
      <c r="M479" s="134"/>
      <c r="N479" s="134"/>
      <c r="O479" s="134"/>
      <c r="P479" s="134"/>
      <c r="Q479" s="134"/>
      <c r="R479" s="134"/>
      <c r="S479" s="134"/>
      <c r="T479" s="134"/>
      <c r="U479" s="134"/>
      <c r="V479" s="134"/>
      <c r="W479" s="134"/>
      <c r="X479" s="134"/>
      <c r="Y479" s="134"/>
      <c r="Z479" s="134"/>
    </row>
    <row r="480" ht="15.75" customHeight="1">
      <c r="A480" s="134"/>
      <c r="B480" s="134"/>
      <c r="C480" s="134"/>
      <c r="D480" s="134"/>
      <c r="E480" s="134"/>
      <c r="F480" s="134"/>
      <c r="G480" s="134"/>
      <c r="H480" s="134"/>
      <c r="I480" s="134"/>
      <c r="J480" s="134"/>
      <c r="K480" s="134"/>
      <c r="L480" s="134"/>
      <c r="M480" s="134"/>
      <c r="N480" s="134"/>
      <c r="O480" s="134"/>
      <c r="P480" s="134"/>
      <c r="Q480" s="134"/>
      <c r="R480" s="134"/>
      <c r="S480" s="134"/>
      <c r="T480" s="134"/>
      <c r="U480" s="134"/>
      <c r="V480" s="134"/>
      <c r="W480" s="134"/>
      <c r="X480" s="134"/>
      <c r="Y480" s="134"/>
      <c r="Z480" s="134"/>
    </row>
    <row r="481" ht="15.75" customHeight="1">
      <c r="A481" s="134"/>
      <c r="B481" s="134"/>
      <c r="C481" s="134"/>
      <c r="D481" s="134"/>
      <c r="E481" s="134"/>
      <c r="F481" s="134"/>
      <c r="G481" s="134"/>
      <c r="H481" s="134"/>
      <c r="I481" s="134"/>
      <c r="J481" s="134"/>
      <c r="K481" s="134"/>
      <c r="L481" s="134"/>
      <c r="M481" s="134"/>
      <c r="N481" s="134"/>
      <c r="O481" s="134"/>
      <c r="P481" s="134"/>
      <c r="Q481" s="134"/>
      <c r="R481" s="134"/>
      <c r="S481" s="134"/>
      <c r="T481" s="134"/>
      <c r="U481" s="134"/>
      <c r="V481" s="134"/>
      <c r="W481" s="134"/>
      <c r="X481" s="134"/>
      <c r="Y481" s="134"/>
      <c r="Z481" s="134"/>
    </row>
    <row r="482" ht="15.75" customHeight="1">
      <c r="A482" s="134"/>
      <c r="B482" s="134"/>
      <c r="C482" s="134"/>
      <c r="D482" s="134"/>
      <c r="E482" s="134"/>
      <c r="F482" s="134"/>
      <c r="G482" s="134"/>
      <c r="H482" s="134"/>
      <c r="I482" s="134"/>
      <c r="J482" s="134"/>
      <c r="K482" s="134"/>
      <c r="L482" s="134"/>
      <c r="M482" s="134"/>
      <c r="N482" s="134"/>
      <c r="O482" s="134"/>
      <c r="P482" s="134"/>
      <c r="Q482" s="134"/>
      <c r="R482" s="134"/>
      <c r="S482" s="134"/>
      <c r="T482" s="134"/>
      <c r="U482" s="134"/>
      <c r="V482" s="134"/>
      <c r="W482" s="134"/>
      <c r="X482" s="134"/>
      <c r="Y482" s="134"/>
      <c r="Z482" s="134"/>
    </row>
    <row r="483" ht="15.75" customHeight="1">
      <c r="A483" s="134"/>
      <c r="B483" s="134"/>
      <c r="C483" s="134"/>
      <c r="D483" s="134"/>
      <c r="E483" s="134"/>
      <c r="F483" s="134"/>
      <c r="G483" s="134"/>
      <c r="H483" s="134"/>
      <c r="I483" s="134"/>
      <c r="J483" s="134"/>
      <c r="K483" s="134"/>
      <c r="L483" s="134"/>
      <c r="M483" s="134"/>
      <c r="N483" s="134"/>
      <c r="O483" s="134"/>
      <c r="P483" s="134"/>
      <c r="Q483" s="134"/>
      <c r="R483" s="134"/>
      <c r="S483" s="134"/>
      <c r="T483" s="134"/>
      <c r="U483" s="134"/>
      <c r="V483" s="134"/>
      <c r="W483" s="134"/>
      <c r="X483" s="134"/>
      <c r="Y483" s="134"/>
      <c r="Z483" s="134"/>
    </row>
    <row r="484" ht="15.75" customHeight="1">
      <c r="A484" s="134"/>
      <c r="B484" s="134"/>
      <c r="C484" s="134"/>
      <c r="D484" s="134"/>
      <c r="E484" s="134"/>
      <c r="F484" s="134"/>
      <c r="G484" s="134"/>
      <c r="H484" s="134"/>
      <c r="I484" s="134"/>
      <c r="J484" s="134"/>
      <c r="K484" s="134"/>
      <c r="L484" s="134"/>
      <c r="M484" s="134"/>
      <c r="N484" s="134"/>
      <c r="O484" s="134"/>
      <c r="P484" s="134"/>
      <c r="Q484" s="134"/>
      <c r="R484" s="134"/>
      <c r="S484" s="134"/>
      <c r="T484" s="134"/>
      <c r="U484" s="134"/>
      <c r="V484" s="134"/>
      <c r="W484" s="134"/>
      <c r="X484" s="134"/>
      <c r="Y484" s="134"/>
      <c r="Z484" s="134"/>
    </row>
    <row r="485" ht="15.75" customHeight="1">
      <c r="A485" s="134"/>
      <c r="B485" s="134"/>
      <c r="C485" s="134"/>
      <c r="D485" s="134"/>
      <c r="E485" s="134"/>
      <c r="F485" s="134"/>
      <c r="G485" s="134"/>
      <c r="H485" s="134"/>
      <c r="I485" s="134"/>
      <c r="J485" s="134"/>
      <c r="K485" s="134"/>
      <c r="L485" s="134"/>
      <c r="M485" s="134"/>
      <c r="N485" s="134"/>
      <c r="O485" s="134"/>
      <c r="P485" s="134"/>
      <c r="Q485" s="134"/>
      <c r="R485" s="134"/>
      <c r="S485" s="134"/>
      <c r="T485" s="134"/>
      <c r="U485" s="134"/>
      <c r="V485" s="134"/>
      <c r="W485" s="134"/>
      <c r="X485" s="134"/>
      <c r="Y485" s="134"/>
      <c r="Z485" s="134"/>
    </row>
    <row r="486" ht="15.75" customHeight="1">
      <c r="A486" s="134"/>
      <c r="B486" s="134"/>
      <c r="C486" s="134"/>
      <c r="D486" s="134"/>
      <c r="E486" s="134"/>
      <c r="F486" s="134"/>
      <c r="G486" s="134"/>
      <c r="H486" s="134"/>
      <c r="I486" s="134"/>
      <c r="J486" s="134"/>
      <c r="K486" s="134"/>
      <c r="L486" s="134"/>
      <c r="M486" s="134"/>
      <c r="N486" s="134"/>
      <c r="O486" s="134"/>
      <c r="P486" s="134"/>
      <c r="Q486" s="134"/>
      <c r="R486" s="134"/>
      <c r="S486" s="134"/>
      <c r="T486" s="134"/>
      <c r="U486" s="134"/>
      <c r="V486" s="134"/>
      <c r="W486" s="134"/>
      <c r="X486" s="134"/>
      <c r="Y486" s="134"/>
      <c r="Z486" s="134"/>
    </row>
    <row r="487" ht="15.75" customHeight="1">
      <c r="A487" s="134"/>
      <c r="B487" s="134"/>
      <c r="C487" s="134"/>
      <c r="D487" s="134"/>
      <c r="E487" s="134"/>
      <c r="F487" s="134"/>
      <c r="G487" s="134"/>
      <c r="H487" s="134"/>
      <c r="I487" s="134"/>
      <c r="J487" s="134"/>
      <c r="K487" s="134"/>
      <c r="L487" s="134"/>
      <c r="M487" s="134"/>
      <c r="N487" s="134"/>
      <c r="O487" s="134"/>
      <c r="P487" s="134"/>
      <c r="Q487" s="134"/>
      <c r="R487" s="134"/>
      <c r="S487" s="134"/>
      <c r="T487" s="134"/>
      <c r="U487" s="134"/>
      <c r="V487" s="134"/>
      <c r="W487" s="134"/>
      <c r="X487" s="134"/>
      <c r="Y487" s="134"/>
      <c r="Z487" s="134"/>
    </row>
    <row r="488" ht="15.75" customHeight="1">
      <c r="A488" s="134"/>
      <c r="B488" s="134"/>
      <c r="C488" s="134"/>
      <c r="D488" s="134"/>
      <c r="E488" s="134"/>
      <c r="F488" s="134"/>
      <c r="G488" s="134"/>
      <c r="H488" s="134"/>
      <c r="I488" s="134"/>
      <c r="J488" s="134"/>
      <c r="K488" s="134"/>
      <c r="L488" s="134"/>
      <c r="M488" s="134"/>
      <c r="N488" s="134"/>
      <c r="O488" s="134"/>
      <c r="P488" s="134"/>
      <c r="Q488" s="134"/>
      <c r="R488" s="134"/>
      <c r="S488" s="134"/>
      <c r="T488" s="134"/>
      <c r="U488" s="134"/>
      <c r="V488" s="134"/>
      <c r="W488" s="134"/>
      <c r="X488" s="134"/>
      <c r="Y488" s="134"/>
      <c r="Z488" s="134"/>
    </row>
    <row r="489" ht="15.75" customHeight="1">
      <c r="A489" s="134"/>
      <c r="B489" s="134"/>
      <c r="C489" s="134"/>
      <c r="D489" s="134"/>
      <c r="E489" s="134"/>
      <c r="F489" s="134"/>
      <c r="G489" s="134"/>
      <c r="H489" s="134"/>
      <c r="I489" s="134"/>
      <c r="J489" s="134"/>
      <c r="K489" s="134"/>
      <c r="L489" s="134"/>
      <c r="M489" s="134"/>
      <c r="N489" s="134"/>
      <c r="O489" s="134"/>
      <c r="P489" s="134"/>
      <c r="Q489" s="134"/>
      <c r="R489" s="134"/>
      <c r="S489" s="134"/>
      <c r="T489" s="134"/>
      <c r="U489" s="134"/>
      <c r="V489" s="134"/>
      <c r="W489" s="134"/>
      <c r="X489" s="134"/>
      <c r="Y489" s="134"/>
      <c r="Z489" s="134"/>
    </row>
    <row r="490" ht="15.75" customHeight="1">
      <c r="A490" s="134"/>
      <c r="B490" s="134"/>
      <c r="C490" s="134"/>
      <c r="D490" s="134"/>
      <c r="E490" s="134"/>
      <c r="F490" s="134"/>
      <c r="G490" s="134"/>
      <c r="H490" s="134"/>
      <c r="I490" s="134"/>
      <c r="J490" s="134"/>
      <c r="K490" s="134"/>
      <c r="L490" s="134"/>
      <c r="M490" s="134"/>
      <c r="N490" s="134"/>
      <c r="O490" s="134"/>
      <c r="P490" s="134"/>
      <c r="Q490" s="134"/>
      <c r="R490" s="134"/>
      <c r="S490" s="134"/>
      <c r="T490" s="134"/>
      <c r="U490" s="134"/>
      <c r="V490" s="134"/>
      <c r="W490" s="134"/>
      <c r="X490" s="134"/>
      <c r="Y490" s="134"/>
      <c r="Z490" s="134"/>
    </row>
    <row r="491" ht="15.75" customHeight="1">
      <c r="A491" s="134"/>
      <c r="B491" s="134"/>
      <c r="C491" s="134"/>
      <c r="D491" s="134"/>
      <c r="E491" s="134"/>
      <c r="F491" s="134"/>
      <c r="G491" s="134"/>
      <c r="H491" s="134"/>
      <c r="I491" s="134"/>
      <c r="J491" s="134"/>
      <c r="K491" s="134"/>
      <c r="L491" s="134"/>
      <c r="M491" s="134"/>
      <c r="N491" s="134"/>
      <c r="O491" s="134"/>
      <c r="P491" s="134"/>
      <c r="Q491" s="134"/>
      <c r="R491" s="134"/>
      <c r="S491" s="134"/>
      <c r="T491" s="134"/>
      <c r="U491" s="134"/>
      <c r="V491" s="134"/>
      <c r="W491" s="134"/>
      <c r="X491" s="134"/>
      <c r="Y491" s="134"/>
      <c r="Z491" s="134"/>
    </row>
    <row r="492" ht="15.75" customHeight="1">
      <c r="A492" s="134"/>
      <c r="B492" s="134"/>
      <c r="C492" s="134"/>
      <c r="D492" s="134"/>
      <c r="E492" s="134"/>
      <c r="F492" s="134"/>
      <c r="G492" s="134"/>
      <c r="H492" s="134"/>
      <c r="I492" s="134"/>
      <c r="J492" s="134"/>
      <c r="K492" s="134"/>
      <c r="L492" s="134"/>
      <c r="M492" s="134"/>
      <c r="N492" s="134"/>
      <c r="O492" s="134"/>
      <c r="P492" s="134"/>
      <c r="Q492" s="134"/>
      <c r="R492" s="134"/>
      <c r="S492" s="134"/>
      <c r="T492" s="134"/>
      <c r="U492" s="134"/>
      <c r="V492" s="134"/>
      <c r="W492" s="134"/>
      <c r="X492" s="134"/>
      <c r="Y492" s="134"/>
      <c r="Z492" s="134"/>
    </row>
    <row r="493" ht="15.75" customHeight="1">
      <c r="A493" s="134"/>
      <c r="B493" s="134"/>
      <c r="C493" s="134"/>
      <c r="D493" s="134"/>
      <c r="E493" s="134"/>
      <c r="F493" s="134"/>
      <c r="G493" s="134"/>
      <c r="H493" s="134"/>
      <c r="I493" s="134"/>
      <c r="J493" s="134"/>
      <c r="K493" s="134"/>
      <c r="L493" s="134"/>
      <c r="M493" s="134"/>
      <c r="N493" s="134"/>
      <c r="O493" s="134"/>
      <c r="P493" s="134"/>
      <c r="Q493" s="134"/>
      <c r="R493" s="134"/>
      <c r="S493" s="134"/>
      <c r="T493" s="134"/>
      <c r="U493" s="134"/>
      <c r="V493" s="134"/>
      <c r="W493" s="134"/>
      <c r="X493" s="134"/>
      <c r="Y493" s="134"/>
      <c r="Z493" s="134"/>
    </row>
    <row r="494" ht="15.75" customHeight="1">
      <c r="A494" s="134"/>
      <c r="B494" s="134"/>
      <c r="C494" s="134"/>
      <c r="D494" s="134"/>
      <c r="E494" s="134"/>
      <c r="F494" s="134"/>
      <c r="G494" s="134"/>
      <c r="H494" s="134"/>
      <c r="I494" s="134"/>
      <c r="J494" s="134"/>
      <c r="K494" s="134"/>
      <c r="L494" s="134"/>
      <c r="M494" s="134"/>
      <c r="N494" s="134"/>
      <c r="O494" s="134"/>
      <c r="P494" s="134"/>
      <c r="Q494" s="134"/>
      <c r="R494" s="134"/>
      <c r="S494" s="134"/>
      <c r="T494" s="134"/>
      <c r="U494" s="134"/>
      <c r="V494" s="134"/>
      <c r="W494" s="134"/>
      <c r="X494" s="134"/>
      <c r="Y494" s="134"/>
      <c r="Z494" s="134"/>
    </row>
    <row r="495" ht="15.75" customHeight="1">
      <c r="A495" s="134"/>
      <c r="B495" s="134"/>
      <c r="C495" s="134"/>
      <c r="D495" s="134"/>
      <c r="E495" s="134"/>
      <c r="F495" s="134"/>
      <c r="G495" s="134"/>
      <c r="H495" s="134"/>
      <c r="I495" s="134"/>
      <c r="J495" s="134"/>
      <c r="K495" s="134"/>
      <c r="L495" s="134"/>
      <c r="M495" s="134"/>
      <c r="N495" s="134"/>
      <c r="O495" s="134"/>
      <c r="P495" s="134"/>
      <c r="Q495" s="134"/>
      <c r="R495" s="134"/>
      <c r="S495" s="134"/>
      <c r="T495" s="134"/>
      <c r="U495" s="134"/>
      <c r="V495" s="134"/>
      <c r="W495" s="134"/>
      <c r="X495" s="134"/>
      <c r="Y495" s="134"/>
      <c r="Z495" s="134"/>
    </row>
    <row r="496" ht="15.75" customHeight="1">
      <c r="A496" s="134"/>
      <c r="B496" s="134"/>
      <c r="C496" s="134"/>
      <c r="D496" s="134"/>
      <c r="E496" s="134"/>
      <c r="F496" s="134"/>
      <c r="G496" s="134"/>
      <c r="H496" s="134"/>
      <c r="I496" s="134"/>
      <c r="J496" s="134"/>
      <c r="K496" s="134"/>
      <c r="L496" s="134"/>
      <c r="M496" s="134"/>
      <c r="N496" s="134"/>
      <c r="O496" s="134"/>
      <c r="P496" s="134"/>
      <c r="Q496" s="134"/>
      <c r="R496" s="134"/>
      <c r="S496" s="134"/>
      <c r="T496" s="134"/>
      <c r="U496" s="134"/>
      <c r="V496" s="134"/>
      <c r="W496" s="134"/>
      <c r="X496" s="134"/>
      <c r="Y496" s="134"/>
      <c r="Z496" s="134"/>
    </row>
    <row r="497" ht="15.75" customHeight="1">
      <c r="A497" s="134"/>
      <c r="B497" s="134"/>
      <c r="C497" s="134"/>
      <c r="D497" s="134"/>
      <c r="E497" s="134"/>
      <c r="F497" s="134"/>
      <c r="G497" s="134"/>
      <c r="H497" s="134"/>
      <c r="I497" s="134"/>
      <c r="J497" s="134"/>
      <c r="K497" s="134"/>
      <c r="L497" s="134"/>
      <c r="M497" s="134"/>
      <c r="N497" s="134"/>
      <c r="O497" s="134"/>
      <c r="P497" s="134"/>
      <c r="Q497" s="134"/>
      <c r="R497" s="134"/>
      <c r="S497" s="134"/>
      <c r="T497" s="134"/>
      <c r="U497" s="134"/>
      <c r="V497" s="134"/>
      <c r="W497" s="134"/>
      <c r="X497" s="134"/>
      <c r="Y497" s="134"/>
      <c r="Z497" s="134"/>
    </row>
    <row r="498" ht="15.75" customHeight="1">
      <c r="A498" s="134"/>
      <c r="B498" s="134"/>
      <c r="C498" s="134"/>
      <c r="D498" s="134"/>
      <c r="E498" s="134"/>
      <c r="F498" s="134"/>
      <c r="G498" s="134"/>
      <c r="H498" s="134"/>
      <c r="I498" s="134"/>
      <c r="J498" s="134"/>
      <c r="K498" s="134"/>
      <c r="L498" s="134"/>
      <c r="M498" s="134"/>
      <c r="N498" s="134"/>
      <c r="O498" s="134"/>
      <c r="P498" s="134"/>
      <c r="Q498" s="134"/>
      <c r="R498" s="134"/>
      <c r="S498" s="134"/>
      <c r="T498" s="134"/>
      <c r="U498" s="134"/>
      <c r="V498" s="134"/>
      <c r="W498" s="134"/>
      <c r="X498" s="134"/>
      <c r="Y498" s="134"/>
      <c r="Z498" s="134"/>
    </row>
    <row r="499" ht="15.75" customHeight="1">
      <c r="A499" s="134"/>
      <c r="B499" s="134"/>
      <c r="C499" s="134"/>
      <c r="D499" s="134"/>
      <c r="E499" s="134"/>
      <c r="F499" s="134"/>
      <c r="G499" s="134"/>
      <c r="H499" s="134"/>
      <c r="I499" s="134"/>
      <c r="J499" s="134"/>
      <c r="K499" s="134"/>
      <c r="L499" s="134"/>
      <c r="M499" s="134"/>
      <c r="N499" s="134"/>
      <c r="O499" s="134"/>
      <c r="P499" s="134"/>
      <c r="Q499" s="134"/>
      <c r="R499" s="134"/>
      <c r="S499" s="134"/>
      <c r="T499" s="134"/>
      <c r="U499" s="134"/>
      <c r="V499" s="134"/>
      <c r="W499" s="134"/>
      <c r="X499" s="134"/>
      <c r="Y499" s="134"/>
      <c r="Z499" s="134"/>
    </row>
    <row r="500" ht="15.75" customHeight="1">
      <c r="A500" s="134"/>
      <c r="B500" s="134"/>
      <c r="C500" s="134"/>
      <c r="D500" s="134"/>
      <c r="E500" s="134"/>
      <c r="F500" s="134"/>
      <c r="G500" s="134"/>
      <c r="H500" s="134"/>
      <c r="I500" s="134"/>
      <c r="J500" s="134"/>
      <c r="K500" s="134"/>
      <c r="L500" s="134"/>
      <c r="M500" s="134"/>
      <c r="N500" s="134"/>
      <c r="O500" s="134"/>
      <c r="P500" s="134"/>
      <c r="Q500" s="134"/>
      <c r="R500" s="134"/>
      <c r="S500" s="134"/>
      <c r="T500" s="134"/>
      <c r="U500" s="134"/>
      <c r="V500" s="134"/>
      <c r="W500" s="134"/>
      <c r="X500" s="134"/>
      <c r="Y500" s="134"/>
      <c r="Z500" s="134"/>
    </row>
    <row r="501" ht="15.75" customHeight="1">
      <c r="A501" s="134"/>
      <c r="B501" s="134"/>
      <c r="C501" s="134"/>
      <c r="D501" s="134"/>
      <c r="E501" s="134"/>
      <c r="F501" s="134"/>
      <c r="G501" s="134"/>
      <c r="H501" s="134"/>
      <c r="I501" s="134"/>
      <c r="J501" s="134"/>
      <c r="K501" s="134"/>
      <c r="L501" s="134"/>
      <c r="M501" s="134"/>
      <c r="N501" s="134"/>
      <c r="O501" s="134"/>
      <c r="P501" s="134"/>
      <c r="Q501" s="134"/>
      <c r="R501" s="134"/>
      <c r="S501" s="134"/>
      <c r="T501" s="134"/>
      <c r="U501" s="134"/>
      <c r="V501" s="134"/>
      <c r="W501" s="134"/>
      <c r="X501" s="134"/>
      <c r="Y501" s="134"/>
      <c r="Z501" s="134"/>
    </row>
    <row r="502" ht="15.75" customHeight="1">
      <c r="A502" s="134"/>
      <c r="B502" s="134"/>
      <c r="C502" s="134"/>
      <c r="D502" s="134"/>
      <c r="E502" s="134"/>
      <c r="F502" s="134"/>
      <c r="G502" s="134"/>
      <c r="H502" s="134"/>
      <c r="I502" s="134"/>
      <c r="J502" s="134"/>
      <c r="K502" s="134"/>
      <c r="L502" s="134"/>
      <c r="M502" s="134"/>
      <c r="N502" s="134"/>
      <c r="O502" s="134"/>
      <c r="P502" s="134"/>
      <c r="Q502" s="134"/>
      <c r="R502" s="134"/>
      <c r="S502" s="134"/>
      <c r="T502" s="134"/>
      <c r="U502" s="134"/>
      <c r="V502" s="134"/>
      <c r="W502" s="134"/>
      <c r="X502" s="134"/>
      <c r="Y502" s="134"/>
      <c r="Z502" s="134"/>
    </row>
    <row r="503" ht="15.75" customHeight="1">
      <c r="A503" s="134"/>
      <c r="B503" s="134"/>
      <c r="C503" s="134"/>
      <c r="D503" s="134"/>
      <c r="E503" s="134"/>
      <c r="F503" s="134"/>
      <c r="G503" s="134"/>
      <c r="H503" s="134"/>
      <c r="I503" s="134"/>
      <c r="J503" s="134"/>
      <c r="K503" s="134"/>
      <c r="L503" s="134"/>
      <c r="M503" s="134"/>
      <c r="N503" s="134"/>
      <c r="O503" s="134"/>
      <c r="P503" s="134"/>
      <c r="Q503" s="134"/>
      <c r="R503" s="134"/>
      <c r="S503" s="134"/>
      <c r="T503" s="134"/>
      <c r="U503" s="134"/>
      <c r="V503" s="134"/>
      <c r="W503" s="134"/>
      <c r="X503" s="134"/>
      <c r="Y503" s="134"/>
      <c r="Z503" s="134"/>
    </row>
    <row r="504" ht="15.75" customHeight="1">
      <c r="A504" s="134"/>
      <c r="B504" s="134"/>
      <c r="C504" s="134"/>
      <c r="D504" s="134"/>
      <c r="E504" s="134"/>
      <c r="F504" s="134"/>
      <c r="G504" s="134"/>
      <c r="H504" s="134"/>
      <c r="I504" s="134"/>
      <c r="J504" s="134"/>
      <c r="K504" s="134"/>
      <c r="L504" s="134"/>
      <c r="M504" s="134"/>
      <c r="N504" s="134"/>
      <c r="O504" s="134"/>
      <c r="P504" s="134"/>
      <c r="Q504" s="134"/>
      <c r="R504" s="134"/>
      <c r="S504" s="134"/>
      <c r="T504" s="134"/>
      <c r="U504" s="134"/>
      <c r="V504" s="134"/>
      <c r="W504" s="134"/>
      <c r="X504" s="134"/>
      <c r="Y504" s="134"/>
      <c r="Z504" s="134"/>
    </row>
    <row r="505" ht="15.75" customHeight="1">
      <c r="A505" s="134"/>
      <c r="B505" s="134"/>
      <c r="C505" s="134"/>
      <c r="D505" s="134"/>
      <c r="E505" s="134"/>
      <c r="F505" s="134"/>
      <c r="G505" s="134"/>
      <c r="H505" s="134"/>
      <c r="I505" s="134"/>
      <c r="J505" s="134"/>
      <c r="K505" s="134"/>
      <c r="L505" s="134"/>
      <c r="M505" s="134"/>
      <c r="N505" s="134"/>
      <c r="O505" s="134"/>
      <c r="P505" s="134"/>
      <c r="Q505" s="134"/>
      <c r="R505" s="134"/>
      <c r="S505" s="134"/>
      <c r="T505" s="134"/>
      <c r="U505" s="134"/>
      <c r="V505" s="134"/>
      <c r="W505" s="134"/>
      <c r="X505" s="134"/>
      <c r="Y505" s="134"/>
      <c r="Z505" s="134"/>
    </row>
    <row r="506" ht="15.75" customHeight="1">
      <c r="A506" s="134"/>
      <c r="B506" s="134"/>
      <c r="C506" s="134"/>
      <c r="D506" s="134"/>
      <c r="E506" s="134"/>
      <c r="F506" s="134"/>
      <c r="G506" s="134"/>
      <c r="H506" s="134"/>
      <c r="I506" s="134"/>
      <c r="J506" s="134"/>
      <c r="K506" s="134"/>
      <c r="L506" s="134"/>
      <c r="M506" s="134"/>
      <c r="N506" s="134"/>
      <c r="O506" s="134"/>
      <c r="P506" s="134"/>
      <c r="Q506" s="134"/>
      <c r="R506" s="134"/>
      <c r="S506" s="134"/>
      <c r="T506" s="134"/>
      <c r="U506" s="134"/>
      <c r="V506" s="134"/>
      <c r="W506" s="134"/>
      <c r="X506" s="134"/>
      <c r="Y506" s="134"/>
      <c r="Z506" s="134"/>
    </row>
    <row r="507" ht="15.75" customHeight="1">
      <c r="A507" s="134"/>
      <c r="B507" s="134"/>
      <c r="C507" s="134"/>
      <c r="D507" s="134"/>
      <c r="E507" s="134"/>
      <c r="F507" s="134"/>
      <c r="G507" s="134"/>
      <c r="H507" s="134"/>
      <c r="I507" s="134"/>
      <c r="J507" s="134"/>
      <c r="K507" s="134"/>
      <c r="L507" s="134"/>
      <c r="M507" s="134"/>
      <c r="N507" s="134"/>
      <c r="O507" s="134"/>
      <c r="P507" s="134"/>
      <c r="Q507" s="134"/>
      <c r="R507" s="134"/>
      <c r="S507" s="134"/>
      <c r="T507" s="134"/>
      <c r="U507" s="134"/>
      <c r="V507" s="134"/>
      <c r="W507" s="134"/>
      <c r="X507" s="134"/>
      <c r="Y507" s="134"/>
      <c r="Z507" s="134"/>
    </row>
    <row r="508" ht="15.75" customHeight="1">
      <c r="A508" s="134"/>
      <c r="B508" s="134"/>
      <c r="C508" s="134"/>
      <c r="D508" s="134"/>
      <c r="E508" s="134"/>
      <c r="F508" s="134"/>
      <c r="G508" s="134"/>
      <c r="H508" s="134"/>
      <c r="I508" s="134"/>
      <c r="J508" s="134"/>
      <c r="K508" s="134"/>
      <c r="L508" s="134"/>
      <c r="M508" s="134"/>
      <c r="N508" s="134"/>
      <c r="O508" s="134"/>
      <c r="P508" s="134"/>
      <c r="Q508" s="134"/>
      <c r="R508" s="134"/>
      <c r="S508" s="134"/>
      <c r="T508" s="134"/>
      <c r="U508" s="134"/>
      <c r="V508" s="134"/>
      <c r="W508" s="134"/>
      <c r="X508" s="134"/>
      <c r="Y508" s="134"/>
      <c r="Z508" s="134"/>
    </row>
    <row r="509" ht="15.75" customHeight="1">
      <c r="A509" s="134"/>
      <c r="B509" s="134"/>
      <c r="C509" s="134"/>
      <c r="D509" s="134"/>
      <c r="E509" s="134"/>
      <c r="F509" s="134"/>
      <c r="G509" s="134"/>
      <c r="H509" s="134"/>
      <c r="I509" s="134"/>
      <c r="J509" s="134"/>
      <c r="K509" s="134"/>
      <c r="L509" s="134"/>
      <c r="M509" s="134"/>
      <c r="N509" s="134"/>
      <c r="O509" s="134"/>
      <c r="P509" s="134"/>
      <c r="Q509" s="134"/>
      <c r="R509" s="134"/>
      <c r="S509" s="134"/>
      <c r="T509" s="134"/>
      <c r="U509" s="134"/>
      <c r="V509" s="134"/>
      <c r="W509" s="134"/>
      <c r="X509" s="134"/>
      <c r="Y509" s="134"/>
      <c r="Z509" s="134"/>
    </row>
    <row r="510" ht="15.75" customHeight="1">
      <c r="A510" s="134"/>
      <c r="B510" s="134"/>
      <c r="C510" s="134"/>
      <c r="D510" s="134"/>
      <c r="E510" s="134"/>
      <c r="F510" s="134"/>
      <c r="G510" s="134"/>
      <c r="H510" s="134"/>
      <c r="I510" s="134"/>
      <c r="J510" s="134"/>
      <c r="K510" s="134"/>
      <c r="L510" s="134"/>
      <c r="M510" s="134"/>
      <c r="N510" s="134"/>
      <c r="O510" s="134"/>
      <c r="P510" s="134"/>
      <c r="Q510" s="134"/>
      <c r="R510" s="134"/>
      <c r="S510" s="134"/>
      <c r="T510" s="134"/>
      <c r="U510" s="134"/>
      <c r="V510" s="134"/>
      <c r="W510" s="134"/>
      <c r="X510" s="134"/>
      <c r="Y510" s="134"/>
      <c r="Z510" s="134"/>
    </row>
    <row r="511" ht="15.75" customHeight="1">
      <c r="A511" s="134"/>
      <c r="B511" s="134"/>
      <c r="C511" s="134"/>
      <c r="D511" s="134"/>
      <c r="E511" s="134"/>
      <c r="F511" s="134"/>
      <c r="G511" s="134"/>
      <c r="H511" s="134"/>
      <c r="I511" s="134"/>
      <c r="J511" s="134"/>
      <c r="K511" s="134"/>
      <c r="L511" s="134"/>
      <c r="M511" s="134"/>
      <c r="N511" s="134"/>
      <c r="O511" s="134"/>
      <c r="P511" s="134"/>
      <c r="Q511" s="134"/>
      <c r="R511" s="134"/>
      <c r="S511" s="134"/>
      <c r="T511" s="134"/>
      <c r="U511" s="134"/>
      <c r="V511" s="134"/>
      <c r="W511" s="134"/>
      <c r="X511" s="134"/>
      <c r="Y511" s="134"/>
      <c r="Z511" s="134"/>
    </row>
    <row r="512" ht="15.75" customHeight="1">
      <c r="A512" s="134"/>
      <c r="B512" s="134"/>
      <c r="C512" s="134"/>
      <c r="D512" s="134"/>
      <c r="E512" s="134"/>
      <c r="F512" s="134"/>
      <c r="G512" s="134"/>
      <c r="H512" s="134"/>
      <c r="I512" s="134"/>
      <c r="J512" s="134"/>
      <c r="K512" s="134"/>
      <c r="L512" s="134"/>
      <c r="M512" s="134"/>
      <c r="N512" s="134"/>
      <c r="O512" s="134"/>
      <c r="P512" s="134"/>
      <c r="Q512" s="134"/>
      <c r="R512" s="134"/>
      <c r="S512" s="134"/>
      <c r="T512" s="134"/>
      <c r="U512" s="134"/>
      <c r="V512" s="134"/>
      <c r="W512" s="134"/>
      <c r="X512" s="134"/>
      <c r="Y512" s="134"/>
      <c r="Z512" s="134"/>
    </row>
    <row r="513" ht="15.75" customHeight="1">
      <c r="A513" s="134"/>
      <c r="B513" s="134"/>
      <c r="C513" s="134"/>
      <c r="D513" s="134"/>
      <c r="E513" s="134"/>
      <c r="F513" s="134"/>
      <c r="G513" s="134"/>
      <c r="H513" s="134"/>
      <c r="I513" s="134"/>
      <c r="J513" s="134"/>
      <c r="K513" s="134"/>
      <c r="L513" s="134"/>
      <c r="M513" s="134"/>
      <c r="N513" s="134"/>
      <c r="O513" s="134"/>
      <c r="P513" s="134"/>
      <c r="Q513" s="134"/>
      <c r="R513" s="134"/>
      <c r="S513" s="134"/>
      <c r="T513" s="134"/>
      <c r="U513" s="134"/>
      <c r="V513" s="134"/>
      <c r="W513" s="134"/>
      <c r="X513" s="134"/>
      <c r="Y513" s="134"/>
      <c r="Z513" s="134"/>
    </row>
    <row r="514" ht="15.75" customHeight="1">
      <c r="A514" s="134"/>
      <c r="B514" s="134"/>
      <c r="C514" s="134"/>
      <c r="D514" s="134"/>
      <c r="E514" s="134"/>
      <c r="F514" s="134"/>
      <c r="G514" s="134"/>
      <c r="H514" s="134"/>
      <c r="I514" s="134"/>
      <c r="J514" s="134"/>
      <c r="K514" s="134"/>
      <c r="L514" s="134"/>
      <c r="M514" s="134"/>
      <c r="N514" s="134"/>
      <c r="O514" s="134"/>
      <c r="P514" s="134"/>
      <c r="Q514" s="134"/>
      <c r="R514" s="134"/>
      <c r="S514" s="134"/>
      <c r="T514" s="134"/>
      <c r="U514" s="134"/>
      <c r="V514" s="134"/>
      <c r="W514" s="134"/>
      <c r="X514" s="134"/>
      <c r="Y514" s="134"/>
      <c r="Z514" s="134"/>
    </row>
    <row r="515" ht="15.75" customHeight="1">
      <c r="A515" s="134"/>
      <c r="B515" s="134"/>
      <c r="C515" s="134"/>
      <c r="D515" s="134"/>
      <c r="E515" s="134"/>
      <c r="F515" s="134"/>
      <c r="G515" s="134"/>
      <c r="H515" s="134"/>
      <c r="I515" s="134"/>
      <c r="J515" s="134"/>
      <c r="K515" s="134"/>
      <c r="L515" s="134"/>
      <c r="M515" s="134"/>
      <c r="N515" s="134"/>
      <c r="O515" s="134"/>
      <c r="P515" s="134"/>
      <c r="Q515" s="134"/>
      <c r="R515" s="134"/>
      <c r="S515" s="134"/>
      <c r="T515" s="134"/>
      <c r="U515" s="134"/>
      <c r="V515" s="134"/>
      <c r="W515" s="134"/>
      <c r="X515" s="134"/>
      <c r="Y515" s="134"/>
      <c r="Z515" s="134"/>
    </row>
    <row r="516" ht="15.75" customHeight="1">
      <c r="A516" s="134"/>
      <c r="B516" s="134"/>
      <c r="C516" s="134"/>
      <c r="D516" s="134"/>
      <c r="E516" s="134"/>
      <c r="F516" s="134"/>
      <c r="G516" s="134"/>
      <c r="H516" s="134"/>
      <c r="I516" s="134"/>
      <c r="J516" s="134"/>
      <c r="K516" s="134"/>
      <c r="L516" s="134"/>
      <c r="M516" s="134"/>
      <c r="N516" s="134"/>
      <c r="O516" s="134"/>
      <c r="P516" s="134"/>
      <c r="Q516" s="134"/>
      <c r="R516" s="134"/>
      <c r="S516" s="134"/>
      <c r="T516" s="134"/>
      <c r="U516" s="134"/>
      <c r="V516" s="134"/>
      <c r="W516" s="134"/>
      <c r="X516" s="134"/>
      <c r="Y516" s="134"/>
      <c r="Z516" s="134"/>
    </row>
    <row r="517" ht="15.75" customHeight="1">
      <c r="A517" s="134"/>
      <c r="B517" s="134"/>
      <c r="C517" s="134"/>
      <c r="D517" s="134"/>
      <c r="E517" s="134"/>
      <c r="F517" s="134"/>
      <c r="G517" s="134"/>
      <c r="H517" s="134"/>
      <c r="I517" s="134"/>
      <c r="J517" s="134"/>
      <c r="K517" s="134"/>
      <c r="L517" s="134"/>
      <c r="M517" s="134"/>
      <c r="N517" s="134"/>
      <c r="O517" s="134"/>
      <c r="P517" s="134"/>
      <c r="Q517" s="134"/>
      <c r="R517" s="134"/>
      <c r="S517" s="134"/>
      <c r="T517" s="134"/>
      <c r="U517" s="134"/>
      <c r="V517" s="134"/>
      <c r="W517" s="134"/>
      <c r="X517" s="134"/>
      <c r="Y517" s="134"/>
      <c r="Z517" s="134"/>
    </row>
    <row r="518" ht="15.75" customHeight="1">
      <c r="A518" s="134"/>
      <c r="B518" s="134"/>
      <c r="C518" s="134"/>
      <c r="D518" s="134"/>
      <c r="E518" s="134"/>
      <c r="F518" s="134"/>
      <c r="G518" s="134"/>
      <c r="H518" s="134"/>
      <c r="I518" s="134"/>
      <c r="J518" s="134"/>
      <c r="K518" s="134"/>
      <c r="L518" s="134"/>
      <c r="M518" s="134"/>
      <c r="N518" s="134"/>
      <c r="O518" s="134"/>
      <c r="P518" s="134"/>
      <c r="Q518" s="134"/>
      <c r="R518" s="134"/>
      <c r="S518" s="134"/>
      <c r="T518" s="134"/>
      <c r="U518" s="134"/>
      <c r="V518" s="134"/>
      <c r="W518" s="134"/>
      <c r="X518" s="134"/>
      <c r="Y518" s="134"/>
      <c r="Z518" s="134"/>
    </row>
    <row r="519" ht="15.75" customHeight="1">
      <c r="A519" s="134"/>
      <c r="B519" s="134"/>
      <c r="C519" s="134"/>
      <c r="D519" s="134"/>
      <c r="E519" s="134"/>
      <c r="F519" s="134"/>
      <c r="G519" s="134"/>
      <c r="H519" s="134"/>
      <c r="I519" s="134"/>
      <c r="J519" s="134"/>
      <c r="K519" s="134"/>
      <c r="L519" s="134"/>
      <c r="M519" s="134"/>
      <c r="N519" s="134"/>
      <c r="O519" s="134"/>
      <c r="P519" s="134"/>
      <c r="Q519" s="134"/>
      <c r="R519" s="134"/>
      <c r="S519" s="134"/>
      <c r="T519" s="134"/>
      <c r="U519" s="134"/>
      <c r="V519" s="134"/>
      <c r="W519" s="134"/>
      <c r="X519" s="134"/>
      <c r="Y519" s="134"/>
      <c r="Z519" s="134"/>
    </row>
    <row r="520" ht="15.75" customHeight="1">
      <c r="A520" s="134"/>
      <c r="B520" s="134"/>
      <c r="C520" s="134"/>
      <c r="D520" s="134"/>
      <c r="E520" s="134"/>
      <c r="F520" s="134"/>
      <c r="G520" s="134"/>
      <c r="H520" s="134"/>
      <c r="I520" s="134"/>
      <c r="J520" s="134"/>
      <c r="K520" s="134"/>
      <c r="L520" s="134"/>
      <c r="M520" s="134"/>
      <c r="N520" s="134"/>
      <c r="O520" s="134"/>
      <c r="P520" s="134"/>
      <c r="Q520" s="134"/>
      <c r="R520" s="134"/>
      <c r="S520" s="134"/>
      <c r="T520" s="134"/>
      <c r="U520" s="134"/>
      <c r="V520" s="134"/>
      <c r="W520" s="134"/>
      <c r="X520" s="134"/>
      <c r="Y520" s="134"/>
      <c r="Z520" s="134"/>
    </row>
    <row r="521" ht="15.75" customHeight="1">
      <c r="A521" s="134"/>
      <c r="B521" s="134"/>
      <c r="C521" s="134"/>
      <c r="D521" s="134"/>
      <c r="E521" s="134"/>
      <c r="F521" s="134"/>
      <c r="G521" s="134"/>
      <c r="H521" s="134"/>
      <c r="I521" s="134"/>
      <c r="J521" s="134"/>
      <c r="K521" s="134"/>
      <c r="L521" s="134"/>
      <c r="M521" s="134"/>
      <c r="N521" s="134"/>
      <c r="O521" s="134"/>
      <c r="P521" s="134"/>
      <c r="Q521" s="134"/>
      <c r="R521" s="134"/>
      <c r="S521" s="134"/>
      <c r="T521" s="134"/>
      <c r="U521" s="134"/>
      <c r="V521" s="134"/>
      <c r="W521" s="134"/>
      <c r="X521" s="134"/>
      <c r="Y521" s="134"/>
      <c r="Z521" s="134"/>
    </row>
    <row r="522" ht="15.75" customHeight="1">
      <c r="A522" s="134"/>
      <c r="B522" s="134"/>
      <c r="C522" s="134"/>
      <c r="D522" s="134"/>
      <c r="E522" s="134"/>
      <c r="F522" s="134"/>
      <c r="G522" s="134"/>
      <c r="H522" s="134"/>
      <c r="I522" s="134"/>
      <c r="J522" s="134"/>
      <c r="K522" s="134"/>
      <c r="L522" s="134"/>
      <c r="M522" s="134"/>
      <c r="N522" s="134"/>
      <c r="O522" s="134"/>
      <c r="P522" s="134"/>
      <c r="Q522" s="134"/>
      <c r="R522" s="134"/>
      <c r="S522" s="134"/>
      <c r="T522" s="134"/>
      <c r="U522" s="134"/>
      <c r="V522" s="134"/>
      <c r="W522" s="134"/>
      <c r="X522" s="134"/>
      <c r="Y522" s="134"/>
      <c r="Z522" s="134"/>
    </row>
    <row r="523" ht="15.75" customHeight="1">
      <c r="A523" s="134"/>
      <c r="B523" s="134"/>
      <c r="C523" s="134"/>
      <c r="D523" s="134"/>
      <c r="E523" s="134"/>
      <c r="F523" s="134"/>
      <c r="G523" s="134"/>
      <c r="H523" s="134"/>
      <c r="I523" s="134"/>
      <c r="J523" s="134"/>
      <c r="K523" s="134"/>
      <c r="L523" s="134"/>
      <c r="M523" s="134"/>
      <c r="N523" s="134"/>
      <c r="O523" s="134"/>
      <c r="P523" s="134"/>
      <c r="Q523" s="134"/>
      <c r="R523" s="134"/>
      <c r="S523" s="134"/>
      <c r="T523" s="134"/>
      <c r="U523" s="134"/>
      <c r="V523" s="134"/>
      <c r="W523" s="134"/>
      <c r="X523" s="134"/>
      <c r="Y523" s="134"/>
      <c r="Z523" s="134"/>
    </row>
    <row r="524" ht="15.75" customHeight="1">
      <c r="A524" s="134"/>
      <c r="B524" s="134"/>
      <c r="C524" s="134"/>
      <c r="D524" s="134"/>
      <c r="E524" s="134"/>
      <c r="F524" s="134"/>
      <c r="G524" s="134"/>
      <c r="H524" s="134"/>
      <c r="I524" s="134"/>
      <c r="J524" s="134"/>
      <c r="K524" s="134"/>
      <c r="L524" s="134"/>
      <c r="M524" s="134"/>
      <c r="N524" s="134"/>
      <c r="O524" s="134"/>
      <c r="P524" s="134"/>
      <c r="Q524" s="134"/>
      <c r="R524" s="134"/>
      <c r="S524" s="134"/>
      <c r="T524" s="134"/>
      <c r="U524" s="134"/>
      <c r="V524" s="134"/>
      <c r="W524" s="134"/>
      <c r="X524" s="134"/>
      <c r="Y524" s="134"/>
      <c r="Z524" s="134"/>
    </row>
    <row r="525" ht="15.75" customHeight="1">
      <c r="A525" s="134"/>
      <c r="B525" s="134"/>
      <c r="C525" s="134"/>
      <c r="D525" s="134"/>
      <c r="E525" s="134"/>
      <c r="F525" s="134"/>
      <c r="G525" s="134"/>
      <c r="H525" s="134"/>
      <c r="I525" s="134"/>
      <c r="J525" s="134"/>
      <c r="K525" s="134"/>
      <c r="L525" s="134"/>
      <c r="M525" s="134"/>
      <c r="N525" s="134"/>
      <c r="O525" s="134"/>
      <c r="P525" s="134"/>
      <c r="Q525" s="134"/>
      <c r="R525" s="134"/>
      <c r="S525" s="134"/>
      <c r="T525" s="134"/>
      <c r="U525" s="134"/>
      <c r="V525" s="134"/>
      <c r="W525" s="134"/>
      <c r="X525" s="134"/>
      <c r="Y525" s="134"/>
      <c r="Z525" s="134"/>
    </row>
    <row r="526" ht="15.75" customHeight="1">
      <c r="A526" s="134"/>
      <c r="B526" s="134"/>
      <c r="C526" s="134"/>
      <c r="D526" s="134"/>
      <c r="E526" s="134"/>
      <c r="F526" s="134"/>
      <c r="G526" s="134"/>
      <c r="H526" s="134"/>
      <c r="I526" s="134"/>
      <c r="J526" s="134"/>
      <c r="K526" s="134"/>
      <c r="L526" s="134"/>
      <c r="M526" s="134"/>
      <c r="N526" s="134"/>
      <c r="O526" s="134"/>
      <c r="P526" s="134"/>
      <c r="Q526" s="134"/>
      <c r="R526" s="134"/>
      <c r="S526" s="134"/>
      <c r="T526" s="134"/>
      <c r="U526" s="134"/>
      <c r="V526" s="134"/>
      <c r="W526" s="134"/>
      <c r="X526" s="134"/>
      <c r="Y526" s="134"/>
      <c r="Z526" s="134"/>
    </row>
    <row r="527" ht="15.75" customHeight="1">
      <c r="A527" s="134"/>
      <c r="B527" s="134"/>
      <c r="C527" s="134"/>
      <c r="D527" s="134"/>
      <c r="E527" s="134"/>
      <c r="F527" s="134"/>
      <c r="G527" s="134"/>
      <c r="H527" s="134"/>
      <c r="I527" s="134"/>
      <c r="J527" s="134"/>
      <c r="K527" s="134"/>
      <c r="L527" s="134"/>
      <c r="M527" s="134"/>
      <c r="N527" s="134"/>
      <c r="O527" s="134"/>
      <c r="P527" s="134"/>
      <c r="Q527" s="134"/>
      <c r="R527" s="134"/>
      <c r="S527" s="134"/>
      <c r="T527" s="134"/>
      <c r="U527" s="134"/>
      <c r="V527" s="134"/>
      <c r="W527" s="134"/>
      <c r="X527" s="134"/>
      <c r="Y527" s="134"/>
      <c r="Z527" s="134"/>
    </row>
    <row r="528" ht="15.75" customHeight="1">
      <c r="A528" s="134"/>
      <c r="B528" s="134"/>
      <c r="C528" s="134"/>
      <c r="D528" s="134"/>
      <c r="E528" s="134"/>
      <c r="F528" s="134"/>
      <c r="G528" s="134"/>
      <c r="H528" s="134"/>
      <c r="I528" s="134"/>
      <c r="J528" s="134"/>
      <c r="K528" s="134"/>
      <c r="L528" s="134"/>
      <c r="M528" s="134"/>
      <c r="N528" s="134"/>
      <c r="O528" s="134"/>
      <c r="P528" s="134"/>
      <c r="Q528" s="134"/>
      <c r="R528" s="134"/>
      <c r="S528" s="134"/>
      <c r="T528" s="134"/>
      <c r="U528" s="134"/>
      <c r="V528" s="134"/>
      <c r="W528" s="134"/>
      <c r="X528" s="134"/>
      <c r="Y528" s="134"/>
      <c r="Z528" s="134"/>
    </row>
    <row r="529" ht="15.75" customHeight="1">
      <c r="A529" s="134"/>
      <c r="B529" s="134"/>
      <c r="C529" s="134"/>
      <c r="D529" s="134"/>
      <c r="E529" s="134"/>
      <c r="F529" s="134"/>
      <c r="G529" s="134"/>
      <c r="H529" s="134"/>
      <c r="I529" s="134"/>
      <c r="J529" s="134"/>
      <c r="K529" s="134"/>
      <c r="L529" s="134"/>
      <c r="M529" s="134"/>
      <c r="N529" s="134"/>
      <c r="O529" s="134"/>
      <c r="P529" s="134"/>
      <c r="Q529" s="134"/>
      <c r="R529" s="134"/>
      <c r="S529" s="134"/>
      <c r="T529" s="134"/>
      <c r="U529" s="134"/>
      <c r="V529" s="134"/>
      <c r="W529" s="134"/>
      <c r="X529" s="134"/>
      <c r="Y529" s="134"/>
      <c r="Z529" s="134"/>
    </row>
    <row r="530" ht="15.75" customHeight="1">
      <c r="A530" s="134"/>
      <c r="B530" s="134"/>
      <c r="C530" s="134"/>
      <c r="D530" s="134"/>
      <c r="E530" s="134"/>
      <c r="F530" s="134"/>
      <c r="G530" s="134"/>
      <c r="H530" s="134"/>
      <c r="I530" s="134"/>
      <c r="J530" s="134"/>
      <c r="K530" s="134"/>
      <c r="L530" s="134"/>
      <c r="M530" s="134"/>
      <c r="N530" s="134"/>
      <c r="O530" s="134"/>
      <c r="P530" s="134"/>
      <c r="Q530" s="134"/>
      <c r="R530" s="134"/>
      <c r="S530" s="134"/>
      <c r="T530" s="134"/>
      <c r="U530" s="134"/>
      <c r="V530" s="134"/>
      <c r="W530" s="134"/>
      <c r="X530" s="134"/>
      <c r="Y530" s="134"/>
      <c r="Z530" s="134"/>
    </row>
    <row r="531" ht="15.75" customHeight="1">
      <c r="A531" s="134"/>
      <c r="B531" s="134"/>
      <c r="C531" s="134"/>
      <c r="D531" s="134"/>
      <c r="E531" s="134"/>
      <c r="F531" s="134"/>
      <c r="G531" s="134"/>
      <c r="H531" s="134"/>
      <c r="I531" s="134"/>
      <c r="J531" s="134"/>
      <c r="K531" s="134"/>
      <c r="L531" s="134"/>
      <c r="M531" s="134"/>
      <c r="N531" s="134"/>
      <c r="O531" s="134"/>
      <c r="P531" s="134"/>
      <c r="Q531" s="134"/>
      <c r="R531" s="134"/>
      <c r="S531" s="134"/>
      <c r="T531" s="134"/>
      <c r="U531" s="134"/>
      <c r="V531" s="134"/>
      <c r="W531" s="134"/>
      <c r="X531" s="134"/>
      <c r="Y531" s="134"/>
      <c r="Z531" s="134"/>
    </row>
    <row r="532" ht="15.75" customHeight="1">
      <c r="A532" s="134"/>
      <c r="B532" s="134"/>
      <c r="C532" s="134"/>
      <c r="D532" s="134"/>
      <c r="E532" s="134"/>
      <c r="F532" s="134"/>
      <c r="G532" s="134"/>
      <c r="H532" s="134"/>
      <c r="I532" s="134"/>
      <c r="J532" s="134"/>
      <c r="K532" s="134"/>
      <c r="L532" s="134"/>
      <c r="M532" s="134"/>
      <c r="N532" s="134"/>
      <c r="O532" s="134"/>
      <c r="P532" s="134"/>
      <c r="Q532" s="134"/>
      <c r="R532" s="134"/>
      <c r="S532" s="134"/>
      <c r="T532" s="134"/>
      <c r="U532" s="134"/>
      <c r="V532" s="134"/>
      <c r="W532" s="134"/>
      <c r="X532" s="134"/>
      <c r="Y532" s="134"/>
      <c r="Z532" s="134"/>
    </row>
    <row r="533" ht="15.75" customHeight="1">
      <c r="A533" s="134"/>
      <c r="B533" s="134"/>
      <c r="C533" s="134"/>
      <c r="D533" s="134"/>
      <c r="E533" s="134"/>
      <c r="F533" s="134"/>
      <c r="G533" s="134"/>
      <c r="H533" s="134"/>
      <c r="I533" s="134"/>
      <c r="J533" s="134"/>
      <c r="K533" s="134"/>
      <c r="L533" s="134"/>
      <c r="M533" s="134"/>
      <c r="N533" s="134"/>
      <c r="O533" s="134"/>
      <c r="P533" s="134"/>
      <c r="Q533" s="134"/>
      <c r="R533" s="134"/>
      <c r="S533" s="134"/>
      <c r="T533" s="134"/>
      <c r="U533" s="134"/>
      <c r="V533" s="134"/>
      <c r="W533" s="134"/>
      <c r="X533" s="134"/>
      <c r="Y533" s="134"/>
      <c r="Z533" s="134"/>
    </row>
    <row r="534" ht="15.75" customHeight="1">
      <c r="A534" s="134"/>
      <c r="B534" s="134"/>
      <c r="C534" s="134"/>
      <c r="D534" s="134"/>
      <c r="E534" s="134"/>
      <c r="F534" s="134"/>
      <c r="G534" s="134"/>
      <c r="H534" s="134"/>
      <c r="I534" s="134"/>
      <c r="J534" s="134"/>
      <c r="K534" s="134"/>
      <c r="L534" s="134"/>
      <c r="M534" s="134"/>
      <c r="N534" s="134"/>
      <c r="O534" s="134"/>
      <c r="P534" s="134"/>
      <c r="Q534" s="134"/>
      <c r="R534" s="134"/>
      <c r="S534" s="134"/>
      <c r="T534" s="134"/>
      <c r="U534" s="134"/>
      <c r="V534" s="134"/>
      <c r="W534" s="134"/>
      <c r="X534" s="134"/>
      <c r="Y534" s="134"/>
      <c r="Z534" s="134"/>
    </row>
    <row r="535" ht="15.75" customHeight="1">
      <c r="A535" s="134"/>
      <c r="B535" s="134"/>
      <c r="C535" s="134"/>
      <c r="D535" s="134"/>
      <c r="E535" s="134"/>
      <c r="F535" s="134"/>
      <c r="G535" s="134"/>
      <c r="H535" s="134"/>
      <c r="I535" s="134"/>
      <c r="J535" s="134"/>
      <c r="K535" s="134"/>
      <c r="L535" s="134"/>
      <c r="M535" s="134"/>
      <c r="N535" s="134"/>
      <c r="O535" s="134"/>
      <c r="P535" s="134"/>
      <c r="Q535" s="134"/>
      <c r="R535" s="134"/>
      <c r="S535" s="134"/>
      <c r="T535" s="134"/>
      <c r="U535" s="134"/>
      <c r="V535" s="134"/>
      <c r="W535" s="134"/>
      <c r="X535" s="134"/>
      <c r="Y535" s="134"/>
      <c r="Z535" s="134"/>
    </row>
    <row r="536" ht="15.75" customHeight="1">
      <c r="A536" s="134"/>
      <c r="B536" s="134"/>
      <c r="C536" s="134"/>
      <c r="D536" s="134"/>
      <c r="E536" s="134"/>
      <c r="F536" s="134"/>
      <c r="G536" s="134"/>
      <c r="H536" s="134"/>
      <c r="I536" s="134"/>
      <c r="J536" s="134"/>
      <c r="K536" s="134"/>
      <c r="L536" s="134"/>
      <c r="M536" s="134"/>
      <c r="N536" s="134"/>
      <c r="O536" s="134"/>
      <c r="P536" s="134"/>
      <c r="Q536" s="134"/>
      <c r="R536" s="134"/>
      <c r="S536" s="134"/>
      <c r="T536" s="134"/>
      <c r="U536" s="134"/>
      <c r="V536" s="134"/>
      <c r="W536" s="134"/>
      <c r="X536" s="134"/>
      <c r="Y536" s="134"/>
      <c r="Z536" s="134"/>
    </row>
    <row r="537" ht="15.75" customHeight="1">
      <c r="A537" s="134"/>
      <c r="B537" s="134"/>
      <c r="C537" s="134"/>
      <c r="D537" s="134"/>
      <c r="E537" s="134"/>
      <c r="F537" s="134"/>
      <c r="G537" s="134"/>
      <c r="H537" s="134"/>
      <c r="I537" s="134"/>
      <c r="J537" s="134"/>
      <c r="K537" s="134"/>
      <c r="L537" s="134"/>
      <c r="M537" s="134"/>
      <c r="N537" s="134"/>
      <c r="O537" s="134"/>
      <c r="P537" s="134"/>
      <c r="Q537" s="134"/>
      <c r="R537" s="134"/>
      <c r="S537" s="134"/>
      <c r="T537" s="134"/>
      <c r="U537" s="134"/>
      <c r="V537" s="134"/>
      <c r="W537" s="134"/>
      <c r="X537" s="134"/>
      <c r="Y537" s="134"/>
      <c r="Z537" s="134"/>
    </row>
    <row r="538" ht="15.75" customHeight="1">
      <c r="A538" s="134"/>
      <c r="B538" s="134"/>
      <c r="C538" s="134"/>
      <c r="D538" s="134"/>
      <c r="E538" s="134"/>
      <c r="F538" s="134"/>
      <c r="G538" s="134"/>
      <c r="H538" s="134"/>
      <c r="I538" s="134"/>
      <c r="J538" s="134"/>
      <c r="K538" s="134"/>
      <c r="L538" s="134"/>
      <c r="M538" s="134"/>
      <c r="N538" s="134"/>
      <c r="O538" s="134"/>
      <c r="P538" s="134"/>
      <c r="Q538" s="134"/>
      <c r="R538" s="134"/>
      <c r="S538" s="134"/>
      <c r="T538" s="134"/>
      <c r="U538" s="134"/>
      <c r="V538" s="134"/>
      <c r="W538" s="134"/>
      <c r="X538" s="134"/>
      <c r="Y538" s="134"/>
      <c r="Z538" s="134"/>
    </row>
    <row r="539" ht="15.75" customHeight="1">
      <c r="A539" s="134"/>
      <c r="B539" s="134"/>
      <c r="C539" s="134"/>
      <c r="D539" s="134"/>
      <c r="E539" s="134"/>
      <c r="F539" s="134"/>
      <c r="G539" s="134"/>
      <c r="H539" s="134"/>
      <c r="I539" s="134"/>
      <c r="J539" s="134"/>
      <c r="K539" s="134"/>
      <c r="L539" s="134"/>
      <c r="M539" s="134"/>
      <c r="N539" s="134"/>
      <c r="O539" s="134"/>
      <c r="P539" s="134"/>
      <c r="Q539" s="134"/>
      <c r="R539" s="134"/>
      <c r="S539" s="134"/>
      <c r="T539" s="134"/>
      <c r="U539" s="134"/>
      <c r="V539" s="134"/>
      <c r="W539" s="134"/>
      <c r="X539" s="134"/>
      <c r="Y539" s="134"/>
      <c r="Z539" s="134"/>
    </row>
    <row r="540" ht="15.75" customHeight="1">
      <c r="A540" s="134"/>
      <c r="B540" s="134"/>
      <c r="C540" s="134"/>
      <c r="D540" s="134"/>
      <c r="E540" s="134"/>
      <c r="F540" s="134"/>
      <c r="G540" s="134"/>
      <c r="H540" s="134"/>
      <c r="I540" s="134"/>
      <c r="J540" s="134"/>
      <c r="K540" s="134"/>
      <c r="L540" s="134"/>
      <c r="M540" s="134"/>
      <c r="N540" s="134"/>
      <c r="O540" s="134"/>
      <c r="P540" s="134"/>
      <c r="Q540" s="134"/>
      <c r="R540" s="134"/>
      <c r="S540" s="134"/>
      <c r="T540" s="134"/>
      <c r="U540" s="134"/>
      <c r="V540" s="134"/>
      <c r="W540" s="134"/>
      <c r="X540" s="134"/>
      <c r="Y540" s="134"/>
      <c r="Z540" s="134"/>
    </row>
    <row r="541" ht="15.75" customHeight="1">
      <c r="A541" s="134"/>
      <c r="B541" s="134"/>
      <c r="C541" s="134"/>
      <c r="D541" s="134"/>
      <c r="E541" s="134"/>
      <c r="F541" s="134"/>
      <c r="G541" s="134"/>
      <c r="H541" s="134"/>
      <c r="I541" s="134"/>
      <c r="J541" s="134"/>
      <c r="K541" s="134"/>
      <c r="L541" s="134"/>
      <c r="M541" s="134"/>
      <c r="N541" s="134"/>
      <c r="O541" s="134"/>
      <c r="P541" s="134"/>
      <c r="Q541" s="134"/>
      <c r="R541" s="134"/>
      <c r="S541" s="134"/>
      <c r="T541" s="134"/>
      <c r="U541" s="134"/>
      <c r="V541" s="134"/>
      <c r="W541" s="134"/>
      <c r="X541" s="134"/>
      <c r="Y541" s="134"/>
      <c r="Z541" s="134"/>
    </row>
    <row r="542" ht="15.75" customHeight="1">
      <c r="A542" s="134"/>
      <c r="B542" s="134"/>
      <c r="C542" s="134"/>
      <c r="D542" s="134"/>
      <c r="E542" s="134"/>
      <c r="F542" s="134"/>
      <c r="G542" s="134"/>
      <c r="H542" s="134"/>
      <c r="I542" s="134"/>
      <c r="J542" s="134"/>
      <c r="K542" s="134"/>
      <c r="L542" s="134"/>
      <c r="M542" s="134"/>
      <c r="N542" s="134"/>
      <c r="O542" s="134"/>
      <c r="P542" s="134"/>
      <c r="Q542" s="134"/>
      <c r="R542" s="134"/>
      <c r="S542" s="134"/>
      <c r="T542" s="134"/>
      <c r="U542" s="134"/>
      <c r="V542" s="134"/>
      <c r="W542" s="134"/>
      <c r="X542" s="134"/>
      <c r="Y542" s="134"/>
      <c r="Z542" s="134"/>
    </row>
    <row r="543" ht="15.75" customHeight="1">
      <c r="A543" s="134"/>
      <c r="B543" s="134"/>
      <c r="C543" s="134"/>
      <c r="D543" s="134"/>
      <c r="E543" s="134"/>
      <c r="F543" s="134"/>
      <c r="G543" s="134"/>
      <c r="H543" s="134"/>
      <c r="I543" s="134"/>
      <c r="J543" s="134"/>
      <c r="K543" s="134"/>
      <c r="L543" s="134"/>
      <c r="M543" s="134"/>
      <c r="N543" s="134"/>
      <c r="O543" s="134"/>
      <c r="P543" s="134"/>
      <c r="Q543" s="134"/>
      <c r="R543" s="134"/>
      <c r="S543" s="134"/>
      <c r="T543" s="134"/>
      <c r="U543" s="134"/>
      <c r="V543" s="134"/>
      <c r="W543" s="134"/>
      <c r="X543" s="134"/>
      <c r="Y543" s="134"/>
      <c r="Z543" s="134"/>
    </row>
    <row r="544" ht="15.75" customHeight="1">
      <c r="A544" s="134"/>
      <c r="B544" s="134"/>
      <c r="C544" s="134"/>
      <c r="D544" s="134"/>
      <c r="E544" s="134"/>
      <c r="F544" s="134"/>
      <c r="G544" s="134"/>
      <c r="H544" s="134"/>
      <c r="I544" s="134"/>
      <c r="J544" s="134"/>
      <c r="K544" s="134"/>
      <c r="L544" s="134"/>
      <c r="M544" s="134"/>
      <c r="N544" s="134"/>
      <c r="O544" s="134"/>
      <c r="P544" s="134"/>
      <c r="Q544" s="134"/>
      <c r="R544" s="134"/>
      <c r="S544" s="134"/>
      <c r="T544" s="134"/>
      <c r="U544" s="134"/>
      <c r="V544" s="134"/>
      <c r="W544" s="134"/>
      <c r="X544" s="134"/>
      <c r="Y544" s="134"/>
      <c r="Z544" s="134"/>
    </row>
    <row r="545" ht="15.75" customHeight="1">
      <c r="A545" s="134"/>
      <c r="B545" s="134"/>
      <c r="C545" s="134"/>
      <c r="D545" s="134"/>
      <c r="E545" s="134"/>
      <c r="F545" s="134"/>
      <c r="G545" s="134"/>
      <c r="H545" s="134"/>
      <c r="I545" s="134"/>
      <c r="J545" s="134"/>
      <c r="K545" s="134"/>
      <c r="L545" s="134"/>
      <c r="M545" s="134"/>
      <c r="N545" s="134"/>
      <c r="O545" s="134"/>
      <c r="P545" s="134"/>
      <c r="Q545" s="134"/>
      <c r="R545" s="134"/>
      <c r="S545" s="134"/>
      <c r="T545" s="134"/>
      <c r="U545" s="134"/>
      <c r="V545" s="134"/>
      <c r="W545" s="134"/>
      <c r="X545" s="134"/>
      <c r="Y545" s="134"/>
      <c r="Z545" s="134"/>
    </row>
    <row r="546" ht="15.75" customHeight="1">
      <c r="A546" s="134"/>
      <c r="B546" s="134"/>
      <c r="C546" s="134"/>
      <c r="D546" s="134"/>
      <c r="E546" s="134"/>
      <c r="F546" s="134"/>
      <c r="G546" s="134"/>
      <c r="H546" s="134"/>
      <c r="I546" s="134"/>
      <c r="J546" s="134"/>
      <c r="K546" s="134"/>
      <c r="L546" s="134"/>
      <c r="M546" s="134"/>
      <c r="N546" s="134"/>
      <c r="O546" s="134"/>
      <c r="P546" s="134"/>
      <c r="Q546" s="134"/>
      <c r="R546" s="134"/>
      <c r="S546" s="134"/>
      <c r="T546" s="134"/>
      <c r="U546" s="134"/>
      <c r="V546" s="134"/>
      <c r="W546" s="134"/>
      <c r="X546" s="134"/>
      <c r="Y546" s="134"/>
      <c r="Z546" s="134"/>
    </row>
    <row r="547" ht="15.75" customHeight="1">
      <c r="A547" s="134"/>
      <c r="B547" s="134"/>
      <c r="C547" s="134"/>
      <c r="D547" s="134"/>
      <c r="E547" s="134"/>
      <c r="F547" s="134"/>
      <c r="G547" s="134"/>
      <c r="H547" s="134"/>
      <c r="I547" s="134"/>
      <c r="J547" s="134"/>
      <c r="K547" s="134"/>
      <c r="L547" s="134"/>
      <c r="M547" s="134"/>
      <c r="N547" s="134"/>
      <c r="O547" s="134"/>
      <c r="P547" s="134"/>
      <c r="Q547" s="134"/>
      <c r="R547" s="134"/>
      <c r="S547" s="134"/>
      <c r="T547" s="134"/>
      <c r="U547" s="134"/>
      <c r="V547" s="134"/>
      <c r="W547" s="134"/>
      <c r="X547" s="134"/>
      <c r="Y547" s="134"/>
      <c r="Z547" s="134"/>
    </row>
    <row r="548" ht="15.75" customHeight="1">
      <c r="A548" s="134"/>
      <c r="B548" s="134"/>
      <c r="C548" s="134"/>
      <c r="D548" s="134"/>
      <c r="E548" s="134"/>
      <c r="F548" s="134"/>
      <c r="G548" s="134"/>
      <c r="H548" s="134"/>
      <c r="I548" s="134"/>
      <c r="J548" s="134"/>
      <c r="K548" s="134"/>
      <c r="L548" s="134"/>
      <c r="M548" s="134"/>
      <c r="N548" s="134"/>
      <c r="O548" s="134"/>
      <c r="P548" s="134"/>
      <c r="Q548" s="134"/>
      <c r="R548" s="134"/>
      <c r="S548" s="134"/>
      <c r="T548" s="134"/>
      <c r="U548" s="134"/>
      <c r="V548" s="134"/>
      <c r="W548" s="134"/>
      <c r="X548" s="134"/>
      <c r="Y548" s="134"/>
      <c r="Z548" s="134"/>
    </row>
    <row r="549" ht="15.75" customHeight="1">
      <c r="A549" s="134"/>
      <c r="B549" s="134"/>
      <c r="C549" s="134"/>
      <c r="D549" s="134"/>
      <c r="E549" s="134"/>
      <c r="F549" s="134"/>
      <c r="G549" s="134"/>
      <c r="H549" s="134"/>
      <c r="I549" s="134"/>
      <c r="J549" s="134"/>
      <c r="K549" s="134"/>
      <c r="L549" s="134"/>
      <c r="M549" s="134"/>
      <c r="N549" s="134"/>
      <c r="O549" s="134"/>
      <c r="P549" s="134"/>
      <c r="Q549" s="134"/>
      <c r="R549" s="134"/>
      <c r="S549" s="134"/>
      <c r="T549" s="134"/>
      <c r="U549" s="134"/>
      <c r="V549" s="134"/>
      <c r="W549" s="134"/>
      <c r="X549" s="134"/>
      <c r="Y549" s="134"/>
      <c r="Z549" s="134"/>
    </row>
    <row r="550" ht="15.75" customHeight="1">
      <c r="A550" s="134"/>
      <c r="B550" s="134"/>
      <c r="C550" s="134"/>
      <c r="D550" s="134"/>
      <c r="E550" s="134"/>
      <c r="F550" s="134"/>
      <c r="G550" s="134"/>
      <c r="H550" s="134"/>
      <c r="I550" s="134"/>
      <c r="J550" s="134"/>
      <c r="K550" s="134"/>
      <c r="L550" s="134"/>
      <c r="M550" s="134"/>
      <c r="N550" s="134"/>
      <c r="O550" s="134"/>
      <c r="P550" s="134"/>
      <c r="Q550" s="134"/>
      <c r="R550" s="134"/>
      <c r="S550" s="134"/>
      <c r="T550" s="134"/>
      <c r="U550" s="134"/>
      <c r="V550" s="134"/>
      <c r="W550" s="134"/>
      <c r="X550" s="134"/>
      <c r="Y550" s="134"/>
      <c r="Z550" s="134"/>
    </row>
    <row r="551" ht="15.75" customHeight="1">
      <c r="A551" s="134"/>
      <c r="B551" s="134"/>
      <c r="C551" s="134"/>
      <c r="D551" s="134"/>
      <c r="E551" s="134"/>
      <c r="F551" s="134"/>
      <c r="G551" s="134"/>
      <c r="H551" s="134"/>
      <c r="I551" s="134"/>
      <c r="J551" s="134"/>
      <c r="K551" s="134"/>
      <c r="L551" s="134"/>
      <c r="M551" s="134"/>
      <c r="N551" s="134"/>
      <c r="O551" s="134"/>
      <c r="P551" s="134"/>
      <c r="Q551" s="134"/>
      <c r="R551" s="134"/>
      <c r="S551" s="134"/>
      <c r="T551" s="134"/>
      <c r="U551" s="134"/>
      <c r="V551" s="134"/>
      <c r="W551" s="134"/>
      <c r="X551" s="134"/>
      <c r="Y551" s="134"/>
      <c r="Z551" s="134"/>
    </row>
    <row r="552" ht="15.75" customHeight="1">
      <c r="A552" s="134"/>
      <c r="B552" s="134"/>
      <c r="C552" s="134"/>
      <c r="D552" s="134"/>
      <c r="E552" s="134"/>
      <c r="F552" s="134"/>
      <c r="G552" s="134"/>
      <c r="H552" s="134"/>
      <c r="I552" s="134"/>
      <c r="J552" s="134"/>
      <c r="K552" s="134"/>
      <c r="L552" s="134"/>
      <c r="M552" s="134"/>
      <c r="N552" s="134"/>
      <c r="O552" s="134"/>
      <c r="P552" s="134"/>
      <c r="Q552" s="134"/>
      <c r="R552" s="134"/>
      <c r="S552" s="134"/>
      <c r="T552" s="134"/>
      <c r="U552" s="134"/>
      <c r="V552" s="134"/>
      <c r="W552" s="134"/>
      <c r="X552" s="134"/>
      <c r="Y552" s="134"/>
      <c r="Z552" s="134"/>
    </row>
    <row r="553" ht="15.75" customHeight="1">
      <c r="A553" s="134"/>
      <c r="B553" s="134"/>
      <c r="C553" s="134"/>
      <c r="D553" s="134"/>
      <c r="E553" s="134"/>
      <c r="F553" s="134"/>
      <c r="G553" s="134"/>
      <c r="H553" s="134"/>
      <c r="I553" s="134"/>
      <c r="J553" s="134"/>
      <c r="K553" s="134"/>
      <c r="L553" s="134"/>
      <c r="M553" s="134"/>
      <c r="N553" s="134"/>
      <c r="O553" s="134"/>
      <c r="P553" s="134"/>
      <c r="Q553" s="134"/>
      <c r="R553" s="134"/>
      <c r="S553" s="134"/>
      <c r="T553" s="134"/>
      <c r="U553" s="134"/>
      <c r="V553" s="134"/>
      <c r="W553" s="134"/>
      <c r="X553" s="134"/>
      <c r="Y553" s="134"/>
      <c r="Z553" s="134"/>
    </row>
    <row r="554" ht="15.75" customHeight="1">
      <c r="A554" s="134"/>
      <c r="B554" s="134"/>
      <c r="C554" s="134"/>
      <c r="D554" s="134"/>
      <c r="E554" s="134"/>
      <c r="F554" s="134"/>
      <c r="G554" s="134"/>
      <c r="H554" s="134"/>
      <c r="I554" s="134"/>
      <c r="J554" s="134"/>
      <c r="K554" s="134"/>
      <c r="L554" s="134"/>
      <c r="M554" s="134"/>
      <c r="N554" s="134"/>
      <c r="O554" s="134"/>
      <c r="P554" s="134"/>
      <c r="Q554" s="134"/>
      <c r="R554" s="134"/>
      <c r="S554" s="134"/>
      <c r="T554" s="134"/>
      <c r="U554" s="134"/>
      <c r="V554" s="134"/>
      <c r="W554" s="134"/>
      <c r="X554" s="134"/>
      <c r="Y554" s="134"/>
      <c r="Z554" s="134"/>
    </row>
    <row r="555" ht="15.75" customHeight="1">
      <c r="A555" s="134"/>
      <c r="B555" s="134"/>
      <c r="C555" s="134"/>
      <c r="D555" s="134"/>
      <c r="E555" s="134"/>
      <c r="F555" s="134"/>
      <c r="G555" s="134"/>
      <c r="H555" s="134"/>
      <c r="I555" s="134"/>
      <c r="J555" s="134"/>
      <c r="K555" s="134"/>
      <c r="L555" s="134"/>
      <c r="M555" s="134"/>
      <c r="N555" s="134"/>
      <c r="O555" s="134"/>
      <c r="P555" s="134"/>
      <c r="Q555" s="134"/>
      <c r="R555" s="134"/>
      <c r="S555" s="134"/>
      <c r="T555" s="134"/>
      <c r="U555" s="134"/>
      <c r="V555" s="134"/>
      <c r="W555" s="134"/>
      <c r="X555" s="134"/>
      <c r="Y555" s="134"/>
      <c r="Z555" s="134"/>
    </row>
    <row r="556" ht="15.75" customHeight="1">
      <c r="A556" s="134"/>
      <c r="B556" s="134"/>
      <c r="C556" s="134"/>
      <c r="D556" s="134"/>
      <c r="E556" s="134"/>
      <c r="F556" s="134"/>
      <c r="G556" s="134"/>
      <c r="H556" s="134"/>
      <c r="I556" s="134"/>
      <c r="J556" s="134"/>
      <c r="K556" s="134"/>
      <c r="L556" s="134"/>
      <c r="M556" s="134"/>
      <c r="N556" s="134"/>
      <c r="O556" s="134"/>
      <c r="P556" s="134"/>
      <c r="Q556" s="134"/>
      <c r="R556" s="134"/>
      <c r="S556" s="134"/>
      <c r="T556" s="134"/>
      <c r="U556" s="134"/>
      <c r="V556" s="134"/>
      <c r="W556" s="134"/>
      <c r="X556" s="134"/>
      <c r="Y556" s="134"/>
      <c r="Z556" s="134"/>
    </row>
    <row r="557" ht="15.75" customHeight="1">
      <c r="A557" s="134"/>
      <c r="B557" s="134"/>
      <c r="C557" s="134"/>
      <c r="D557" s="134"/>
      <c r="E557" s="134"/>
      <c r="F557" s="134"/>
      <c r="G557" s="134"/>
      <c r="H557" s="134"/>
      <c r="I557" s="134"/>
      <c r="J557" s="134"/>
      <c r="K557" s="134"/>
      <c r="L557" s="134"/>
      <c r="M557" s="134"/>
      <c r="N557" s="134"/>
      <c r="O557" s="134"/>
      <c r="P557" s="134"/>
      <c r="Q557" s="134"/>
      <c r="R557" s="134"/>
      <c r="S557" s="134"/>
      <c r="T557" s="134"/>
      <c r="U557" s="134"/>
      <c r="V557" s="134"/>
      <c r="W557" s="134"/>
      <c r="X557" s="134"/>
      <c r="Y557" s="134"/>
      <c r="Z557" s="134"/>
    </row>
    <row r="558" ht="15.75" customHeight="1">
      <c r="A558" s="134"/>
      <c r="B558" s="134"/>
      <c r="C558" s="134"/>
      <c r="D558" s="134"/>
      <c r="E558" s="134"/>
      <c r="F558" s="134"/>
      <c r="G558" s="134"/>
      <c r="H558" s="134"/>
      <c r="I558" s="134"/>
      <c r="J558" s="134"/>
      <c r="K558" s="134"/>
      <c r="L558" s="134"/>
      <c r="M558" s="134"/>
      <c r="N558" s="134"/>
      <c r="O558" s="134"/>
      <c r="P558" s="134"/>
      <c r="Q558" s="134"/>
      <c r="R558" s="134"/>
      <c r="S558" s="134"/>
      <c r="T558" s="134"/>
      <c r="U558" s="134"/>
      <c r="V558" s="134"/>
      <c r="W558" s="134"/>
      <c r="X558" s="134"/>
      <c r="Y558" s="134"/>
      <c r="Z558" s="134"/>
    </row>
    <row r="559" ht="15.75" customHeight="1">
      <c r="A559" s="134"/>
      <c r="B559" s="134"/>
      <c r="C559" s="134"/>
      <c r="D559" s="134"/>
      <c r="E559" s="134"/>
      <c r="F559" s="134"/>
      <c r="G559" s="134"/>
      <c r="H559" s="134"/>
      <c r="I559" s="134"/>
      <c r="J559" s="134"/>
      <c r="K559" s="134"/>
      <c r="L559" s="134"/>
      <c r="M559" s="134"/>
      <c r="N559" s="134"/>
      <c r="O559" s="134"/>
      <c r="P559" s="134"/>
      <c r="Q559" s="134"/>
      <c r="R559" s="134"/>
      <c r="S559" s="134"/>
      <c r="T559" s="134"/>
      <c r="U559" s="134"/>
      <c r="V559" s="134"/>
      <c r="W559" s="134"/>
      <c r="X559" s="134"/>
      <c r="Y559" s="134"/>
      <c r="Z559" s="134"/>
    </row>
    <row r="560" ht="15.75" customHeight="1">
      <c r="A560" s="134"/>
      <c r="B560" s="134"/>
      <c r="C560" s="134"/>
      <c r="D560" s="134"/>
      <c r="E560" s="134"/>
      <c r="F560" s="134"/>
      <c r="G560" s="134"/>
      <c r="H560" s="134"/>
      <c r="I560" s="134"/>
      <c r="J560" s="134"/>
      <c r="K560" s="134"/>
      <c r="L560" s="134"/>
      <c r="M560" s="134"/>
      <c r="N560" s="134"/>
      <c r="O560" s="134"/>
      <c r="P560" s="134"/>
      <c r="Q560" s="134"/>
      <c r="R560" s="134"/>
      <c r="S560" s="134"/>
      <c r="T560" s="134"/>
      <c r="U560" s="134"/>
      <c r="V560" s="134"/>
      <c r="W560" s="134"/>
      <c r="X560" s="134"/>
      <c r="Y560" s="134"/>
      <c r="Z560" s="134"/>
    </row>
    <row r="561" ht="15.75" customHeight="1">
      <c r="A561" s="134"/>
      <c r="B561" s="134"/>
      <c r="C561" s="134"/>
      <c r="D561" s="134"/>
      <c r="E561" s="134"/>
      <c r="F561" s="134"/>
      <c r="G561" s="134"/>
      <c r="H561" s="134"/>
      <c r="I561" s="134"/>
      <c r="J561" s="134"/>
      <c r="K561" s="134"/>
      <c r="L561" s="134"/>
      <c r="M561" s="134"/>
      <c r="N561" s="134"/>
      <c r="O561" s="134"/>
      <c r="P561" s="134"/>
      <c r="Q561" s="134"/>
      <c r="R561" s="134"/>
      <c r="S561" s="134"/>
      <c r="T561" s="134"/>
      <c r="U561" s="134"/>
      <c r="V561" s="134"/>
      <c r="W561" s="134"/>
      <c r="X561" s="134"/>
      <c r="Y561" s="134"/>
      <c r="Z561" s="134"/>
    </row>
    <row r="562" ht="15.75" customHeight="1">
      <c r="A562" s="134"/>
      <c r="B562" s="134"/>
      <c r="C562" s="134"/>
      <c r="D562" s="134"/>
      <c r="E562" s="134"/>
      <c r="F562" s="134"/>
      <c r="G562" s="134"/>
      <c r="H562" s="134"/>
      <c r="I562" s="134"/>
      <c r="J562" s="134"/>
      <c r="K562" s="134"/>
      <c r="L562" s="134"/>
      <c r="M562" s="134"/>
      <c r="N562" s="134"/>
      <c r="O562" s="134"/>
      <c r="P562" s="134"/>
      <c r="Q562" s="134"/>
      <c r="R562" s="134"/>
      <c r="S562" s="134"/>
      <c r="T562" s="134"/>
      <c r="U562" s="134"/>
      <c r="V562" s="134"/>
      <c r="W562" s="134"/>
      <c r="X562" s="134"/>
      <c r="Y562" s="134"/>
      <c r="Z562" s="134"/>
    </row>
    <row r="563" ht="15.75" customHeight="1">
      <c r="A563" s="134"/>
      <c r="B563" s="134"/>
      <c r="C563" s="134"/>
      <c r="D563" s="134"/>
      <c r="E563" s="134"/>
      <c r="F563" s="134"/>
      <c r="G563" s="134"/>
      <c r="H563" s="134"/>
      <c r="I563" s="134"/>
      <c r="J563" s="134"/>
      <c r="K563" s="134"/>
      <c r="L563" s="134"/>
      <c r="M563" s="134"/>
      <c r="N563" s="134"/>
      <c r="O563" s="134"/>
      <c r="P563" s="134"/>
      <c r="Q563" s="134"/>
      <c r="R563" s="134"/>
      <c r="S563" s="134"/>
      <c r="T563" s="134"/>
      <c r="U563" s="134"/>
      <c r="V563" s="134"/>
      <c r="W563" s="134"/>
      <c r="X563" s="134"/>
      <c r="Y563" s="134"/>
      <c r="Z563" s="134"/>
    </row>
    <row r="564" ht="15.75" customHeight="1">
      <c r="A564" s="134"/>
      <c r="B564" s="134"/>
      <c r="C564" s="134"/>
      <c r="D564" s="134"/>
      <c r="E564" s="134"/>
      <c r="F564" s="134"/>
      <c r="G564" s="134"/>
      <c r="H564" s="134"/>
      <c r="I564" s="134"/>
      <c r="J564" s="134"/>
      <c r="K564" s="134"/>
      <c r="L564" s="134"/>
      <c r="M564" s="134"/>
      <c r="N564" s="134"/>
      <c r="O564" s="134"/>
      <c r="P564" s="134"/>
      <c r="Q564" s="134"/>
      <c r="R564" s="134"/>
      <c r="S564" s="134"/>
      <c r="T564" s="134"/>
      <c r="U564" s="134"/>
      <c r="V564" s="134"/>
      <c r="W564" s="134"/>
      <c r="X564" s="134"/>
      <c r="Y564" s="134"/>
      <c r="Z564" s="134"/>
    </row>
    <row r="565" ht="15.75" customHeight="1">
      <c r="A565" s="134"/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</row>
    <row r="566" ht="15.75" customHeight="1">
      <c r="A566" s="134"/>
      <c r="B566" s="134"/>
      <c r="C566" s="134"/>
      <c r="D566" s="134"/>
      <c r="E566" s="134"/>
      <c r="F566" s="134"/>
      <c r="G566" s="134"/>
      <c r="H566" s="134"/>
      <c r="I566" s="134"/>
      <c r="J566" s="134"/>
      <c r="K566" s="134"/>
      <c r="L566" s="134"/>
      <c r="M566" s="134"/>
      <c r="N566" s="134"/>
      <c r="O566" s="134"/>
      <c r="P566" s="134"/>
      <c r="Q566" s="134"/>
      <c r="R566" s="134"/>
      <c r="S566" s="134"/>
      <c r="T566" s="134"/>
      <c r="U566" s="134"/>
      <c r="V566" s="134"/>
      <c r="W566" s="134"/>
      <c r="X566" s="134"/>
      <c r="Y566" s="134"/>
      <c r="Z566" s="134"/>
    </row>
    <row r="567" ht="15.75" customHeight="1">
      <c r="A567" s="134"/>
      <c r="B567" s="134"/>
      <c r="C567" s="134"/>
      <c r="D567" s="134"/>
      <c r="E567" s="134"/>
      <c r="F567" s="134"/>
      <c r="G567" s="134"/>
      <c r="H567" s="134"/>
      <c r="I567" s="134"/>
      <c r="J567" s="134"/>
      <c r="K567" s="134"/>
      <c r="L567" s="134"/>
      <c r="M567" s="134"/>
      <c r="N567" s="134"/>
      <c r="O567" s="134"/>
      <c r="P567" s="134"/>
      <c r="Q567" s="134"/>
      <c r="R567" s="134"/>
      <c r="S567" s="134"/>
      <c r="T567" s="134"/>
      <c r="U567" s="134"/>
      <c r="V567" s="134"/>
      <c r="W567" s="134"/>
      <c r="X567" s="134"/>
      <c r="Y567" s="134"/>
      <c r="Z567" s="134"/>
    </row>
    <row r="568" ht="15.75" customHeight="1">
      <c r="A568" s="134"/>
      <c r="B568" s="134"/>
      <c r="C568" s="134"/>
      <c r="D568" s="134"/>
      <c r="E568" s="134"/>
      <c r="F568" s="134"/>
      <c r="G568" s="134"/>
      <c r="H568" s="134"/>
      <c r="I568" s="134"/>
      <c r="J568" s="134"/>
      <c r="K568" s="134"/>
      <c r="L568" s="134"/>
      <c r="M568" s="134"/>
      <c r="N568" s="134"/>
      <c r="O568" s="134"/>
      <c r="P568" s="134"/>
      <c r="Q568" s="134"/>
      <c r="R568" s="134"/>
      <c r="S568" s="134"/>
      <c r="T568" s="134"/>
      <c r="U568" s="134"/>
      <c r="V568" s="134"/>
      <c r="W568" s="134"/>
      <c r="X568" s="134"/>
      <c r="Y568" s="134"/>
      <c r="Z568" s="134"/>
    </row>
    <row r="569" ht="15.75" customHeight="1">
      <c r="A569" s="134"/>
      <c r="B569" s="134"/>
      <c r="C569" s="134"/>
      <c r="D569" s="134"/>
      <c r="E569" s="134"/>
      <c r="F569" s="134"/>
      <c r="G569" s="134"/>
      <c r="H569" s="134"/>
      <c r="I569" s="134"/>
      <c r="J569" s="134"/>
      <c r="K569" s="134"/>
      <c r="L569" s="134"/>
      <c r="M569" s="134"/>
      <c r="N569" s="134"/>
      <c r="O569" s="134"/>
      <c r="P569" s="134"/>
      <c r="Q569" s="134"/>
      <c r="R569" s="134"/>
      <c r="S569" s="134"/>
      <c r="T569" s="134"/>
      <c r="U569" s="134"/>
      <c r="V569" s="134"/>
      <c r="W569" s="134"/>
      <c r="X569" s="134"/>
      <c r="Y569" s="134"/>
      <c r="Z569" s="134"/>
    </row>
    <row r="570" ht="15.75" customHeight="1">
      <c r="A570" s="134"/>
      <c r="B570" s="134"/>
      <c r="C570" s="134"/>
      <c r="D570" s="134"/>
      <c r="E570" s="134"/>
      <c r="F570" s="134"/>
      <c r="G570" s="134"/>
      <c r="H570" s="134"/>
      <c r="I570" s="134"/>
      <c r="J570" s="134"/>
      <c r="K570" s="134"/>
      <c r="L570" s="134"/>
      <c r="M570" s="134"/>
      <c r="N570" s="134"/>
      <c r="O570" s="134"/>
      <c r="P570" s="134"/>
      <c r="Q570" s="134"/>
      <c r="R570" s="134"/>
      <c r="S570" s="134"/>
      <c r="T570" s="134"/>
      <c r="U570" s="134"/>
      <c r="V570" s="134"/>
      <c r="W570" s="134"/>
      <c r="X570" s="134"/>
      <c r="Y570" s="134"/>
      <c r="Z570" s="134"/>
    </row>
    <row r="571" ht="15.75" customHeight="1">
      <c r="A571" s="134"/>
      <c r="B571" s="134"/>
      <c r="C571" s="134"/>
      <c r="D571" s="134"/>
      <c r="E571" s="134"/>
      <c r="F571" s="134"/>
      <c r="G571" s="134"/>
      <c r="H571" s="134"/>
      <c r="I571" s="134"/>
      <c r="J571" s="134"/>
      <c r="K571" s="134"/>
      <c r="L571" s="134"/>
      <c r="M571" s="134"/>
      <c r="N571" s="134"/>
      <c r="O571" s="134"/>
      <c r="P571" s="134"/>
      <c r="Q571" s="134"/>
      <c r="R571" s="134"/>
      <c r="S571" s="134"/>
      <c r="T571" s="134"/>
      <c r="U571" s="134"/>
      <c r="V571" s="134"/>
      <c r="W571" s="134"/>
      <c r="X571" s="134"/>
      <c r="Y571" s="134"/>
      <c r="Z571" s="134"/>
    </row>
    <row r="572" ht="15.75" customHeight="1">
      <c r="A572" s="134"/>
      <c r="B572" s="134"/>
      <c r="C572" s="134"/>
      <c r="D572" s="134"/>
      <c r="E572" s="134"/>
      <c r="F572" s="134"/>
      <c r="G572" s="134"/>
      <c r="H572" s="134"/>
      <c r="I572" s="134"/>
      <c r="J572" s="134"/>
      <c r="K572" s="134"/>
      <c r="L572" s="134"/>
      <c r="M572" s="134"/>
      <c r="N572" s="134"/>
      <c r="O572" s="134"/>
      <c r="P572" s="134"/>
      <c r="Q572" s="134"/>
      <c r="R572" s="134"/>
      <c r="S572" s="134"/>
      <c r="T572" s="134"/>
      <c r="U572" s="134"/>
      <c r="V572" s="134"/>
      <c r="W572" s="134"/>
      <c r="X572" s="134"/>
      <c r="Y572" s="134"/>
      <c r="Z572" s="134"/>
    </row>
    <row r="573" ht="15.75" customHeight="1">
      <c r="A573" s="134"/>
      <c r="B573" s="134"/>
      <c r="C573" s="134"/>
      <c r="D573" s="134"/>
      <c r="E573" s="134"/>
      <c r="F573" s="134"/>
      <c r="G573" s="134"/>
      <c r="H573" s="134"/>
      <c r="I573" s="134"/>
      <c r="J573" s="134"/>
      <c r="K573" s="134"/>
      <c r="L573" s="134"/>
      <c r="M573" s="134"/>
      <c r="N573" s="134"/>
      <c r="O573" s="134"/>
      <c r="P573" s="134"/>
      <c r="Q573" s="134"/>
      <c r="R573" s="134"/>
      <c r="S573" s="134"/>
      <c r="T573" s="134"/>
      <c r="U573" s="134"/>
      <c r="V573" s="134"/>
      <c r="W573" s="134"/>
      <c r="X573" s="134"/>
      <c r="Y573" s="134"/>
      <c r="Z573" s="134"/>
    </row>
    <row r="574" ht="15.75" customHeight="1">
      <c r="A574" s="134"/>
      <c r="B574" s="134"/>
      <c r="C574" s="134"/>
      <c r="D574" s="134"/>
      <c r="E574" s="134"/>
      <c r="F574" s="134"/>
      <c r="G574" s="134"/>
      <c r="H574" s="134"/>
      <c r="I574" s="134"/>
      <c r="J574" s="134"/>
      <c r="K574" s="134"/>
      <c r="L574" s="134"/>
      <c r="M574" s="134"/>
      <c r="N574" s="134"/>
      <c r="O574" s="134"/>
      <c r="P574" s="134"/>
      <c r="Q574" s="134"/>
      <c r="R574" s="134"/>
      <c r="S574" s="134"/>
      <c r="T574" s="134"/>
      <c r="U574" s="134"/>
      <c r="V574" s="134"/>
      <c r="W574" s="134"/>
      <c r="X574" s="134"/>
      <c r="Y574" s="134"/>
      <c r="Z574" s="134"/>
    </row>
    <row r="575" ht="15.75" customHeight="1">
      <c r="A575" s="134"/>
      <c r="B575" s="134"/>
      <c r="C575" s="134"/>
      <c r="D575" s="134"/>
      <c r="E575" s="134"/>
      <c r="F575" s="134"/>
      <c r="G575" s="134"/>
      <c r="H575" s="134"/>
      <c r="I575" s="134"/>
      <c r="J575" s="134"/>
      <c r="K575" s="134"/>
      <c r="L575" s="134"/>
      <c r="M575" s="134"/>
      <c r="N575" s="134"/>
      <c r="O575" s="134"/>
      <c r="P575" s="134"/>
      <c r="Q575" s="134"/>
      <c r="R575" s="134"/>
      <c r="S575" s="134"/>
      <c r="T575" s="134"/>
      <c r="U575" s="134"/>
      <c r="V575" s="134"/>
      <c r="W575" s="134"/>
      <c r="X575" s="134"/>
      <c r="Y575" s="134"/>
      <c r="Z575" s="134"/>
    </row>
    <row r="576" ht="15.75" customHeight="1">
      <c r="A576" s="134"/>
      <c r="B576" s="134"/>
      <c r="C576" s="134"/>
      <c r="D576" s="134"/>
      <c r="E576" s="134"/>
      <c r="F576" s="134"/>
      <c r="G576" s="134"/>
      <c r="H576" s="134"/>
      <c r="I576" s="134"/>
      <c r="J576" s="134"/>
      <c r="K576" s="134"/>
      <c r="L576" s="134"/>
      <c r="M576" s="134"/>
      <c r="N576" s="134"/>
      <c r="O576" s="134"/>
      <c r="P576" s="134"/>
      <c r="Q576" s="134"/>
      <c r="R576" s="134"/>
      <c r="S576" s="134"/>
      <c r="T576" s="134"/>
      <c r="U576" s="134"/>
      <c r="V576" s="134"/>
      <c r="W576" s="134"/>
      <c r="X576" s="134"/>
      <c r="Y576" s="134"/>
      <c r="Z576" s="134"/>
    </row>
    <row r="577" ht="15.75" customHeight="1">
      <c r="A577" s="134"/>
      <c r="B577" s="134"/>
      <c r="C577" s="134"/>
      <c r="D577" s="134"/>
      <c r="E577" s="134"/>
      <c r="F577" s="134"/>
      <c r="G577" s="134"/>
      <c r="H577" s="134"/>
      <c r="I577" s="134"/>
      <c r="J577" s="134"/>
      <c r="K577" s="134"/>
      <c r="L577" s="134"/>
      <c r="M577" s="134"/>
      <c r="N577" s="134"/>
      <c r="O577" s="134"/>
      <c r="P577" s="134"/>
      <c r="Q577" s="134"/>
      <c r="R577" s="134"/>
      <c r="S577" s="134"/>
      <c r="T577" s="134"/>
      <c r="U577" s="134"/>
      <c r="V577" s="134"/>
      <c r="W577" s="134"/>
      <c r="X577" s="134"/>
      <c r="Y577" s="134"/>
      <c r="Z577" s="134"/>
    </row>
    <row r="578" ht="15.75" customHeight="1">
      <c r="A578" s="134"/>
      <c r="B578" s="134"/>
      <c r="C578" s="134"/>
      <c r="D578" s="134"/>
      <c r="E578" s="134"/>
      <c r="F578" s="134"/>
      <c r="G578" s="134"/>
      <c r="H578" s="134"/>
      <c r="I578" s="134"/>
      <c r="J578" s="134"/>
      <c r="K578" s="134"/>
      <c r="L578" s="134"/>
      <c r="M578" s="134"/>
      <c r="N578" s="134"/>
      <c r="O578" s="134"/>
      <c r="P578" s="134"/>
      <c r="Q578" s="134"/>
      <c r="R578" s="134"/>
      <c r="S578" s="134"/>
      <c r="T578" s="134"/>
      <c r="U578" s="134"/>
      <c r="V578" s="134"/>
      <c r="W578" s="134"/>
      <c r="X578" s="134"/>
      <c r="Y578" s="134"/>
      <c r="Z578" s="134"/>
    </row>
    <row r="579" ht="15.75" customHeight="1">
      <c r="A579" s="134"/>
      <c r="B579" s="134"/>
      <c r="C579" s="134"/>
      <c r="D579" s="134"/>
      <c r="E579" s="134"/>
      <c r="F579" s="134"/>
      <c r="G579" s="134"/>
      <c r="H579" s="134"/>
      <c r="I579" s="134"/>
      <c r="J579" s="134"/>
      <c r="K579" s="134"/>
      <c r="L579" s="134"/>
      <c r="M579" s="134"/>
      <c r="N579" s="134"/>
      <c r="O579" s="134"/>
      <c r="P579" s="134"/>
      <c r="Q579" s="134"/>
      <c r="R579" s="134"/>
      <c r="S579" s="134"/>
      <c r="T579" s="134"/>
      <c r="U579" s="134"/>
      <c r="V579" s="134"/>
      <c r="W579" s="134"/>
      <c r="X579" s="134"/>
      <c r="Y579" s="134"/>
      <c r="Z579" s="134"/>
    </row>
    <row r="580" ht="15.75" customHeight="1">
      <c r="A580" s="134"/>
      <c r="B580" s="134"/>
      <c r="C580" s="134"/>
      <c r="D580" s="134"/>
      <c r="E580" s="134"/>
      <c r="F580" s="134"/>
      <c r="G580" s="134"/>
      <c r="H580" s="134"/>
      <c r="I580" s="134"/>
      <c r="J580" s="134"/>
      <c r="K580" s="134"/>
      <c r="L580" s="134"/>
      <c r="M580" s="134"/>
      <c r="N580" s="134"/>
      <c r="O580" s="134"/>
      <c r="P580" s="134"/>
      <c r="Q580" s="134"/>
      <c r="R580" s="134"/>
      <c r="S580" s="134"/>
      <c r="T580" s="134"/>
      <c r="U580" s="134"/>
      <c r="V580" s="134"/>
      <c r="W580" s="134"/>
      <c r="X580" s="134"/>
      <c r="Y580" s="134"/>
      <c r="Z580" s="134"/>
    </row>
    <row r="581" ht="15.75" customHeight="1">
      <c r="A581" s="134"/>
      <c r="B581" s="134"/>
      <c r="C581" s="134"/>
      <c r="D581" s="134"/>
      <c r="E581" s="134"/>
      <c r="F581" s="134"/>
      <c r="G581" s="134"/>
      <c r="H581" s="134"/>
      <c r="I581" s="134"/>
      <c r="J581" s="134"/>
      <c r="K581" s="134"/>
      <c r="L581" s="134"/>
      <c r="M581" s="134"/>
      <c r="N581" s="134"/>
      <c r="O581" s="134"/>
      <c r="P581" s="134"/>
      <c r="Q581" s="134"/>
      <c r="R581" s="134"/>
      <c r="S581" s="134"/>
      <c r="T581" s="134"/>
      <c r="U581" s="134"/>
      <c r="V581" s="134"/>
      <c r="W581" s="134"/>
      <c r="X581" s="134"/>
      <c r="Y581" s="134"/>
      <c r="Z581" s="134"/>
    </row>
    <row r="582" ht="15.75" customHeight="1">
      <c r="A582" s="134"/>
      <c r="B582" s="134"/>
      <c r="C582" s="134"/>
      <c r="D582" s="134"/>
      <c r="E582" s="134"/>
      <c r="F582" s="134"/>
      <c r="G582" s="134"/>
      <c r="H582" s="134"/>
      <c r="I582" s="134"/>
      <c r="J582" s="134"/>
      <c r="K582" s="134"/>
      <c r="L582" s="134"/>
      <c r="M582" s="134"/>
      <c r="N582" s="134"/>
      <c r="O582" s="134"/>
      <c r="P582" s="134"/>
      <c r="Q582" s="134"/>
      <c r="R582" s="134"/>
      <c r="S582" s="134"/>
      <c r="T582" s="134"/>
      <c r="U582" s="134"/>
      <c r="V582" s="134"/>
      <c r="W582" s="134"/>
      <c r="X582" s="134"/>
      <c r="Y582" s="134"/>
      <c r="Z582" s="134"/>
    </row>
    <row r="583" ht="15.75" customHeight="1">
      <c r="A583" s="134"/>
      <c r="B583" s="134"/>
      <c r="C583" s="134"/>
      <c r="D583" s="134"/>
      <c r="E583" s="134"/>
      <c r="F583" s="134"/>
      <c r="G583" s="134"/>
      <c r="H583" s="134"/>
      <c r="I583" s="134"/>
      <c r="J583" s="134"/>
      <c r="K583" s="134"/>
      <c r="L583" s="134"/>
      <c r="M583" s="134"/>
      <c r="N583" s="134"/>
      <c r="O583" s="134"/>
      <c r="P583" s="134"/>
      <c r="Q583" s="134"/>
      <c r="R583" s="134"/>
      <c r="S583" s="134"/>
      <c r="T583" s="134"/>
      <c r="U583" s="134"/>
      <c r="V583" s="134"/>
      <c r="W583" s="134"/>
      <c r="X583" s="134"/>
      <c r="Y583" s="134"/>
      <c r="Z583" s="134"/>
    </row>
    <row r="584" ht="15.75" customHeight="1">
      <c r="A584" s="134"/>
      <c r="B584" s="134"/>
      <c r="C584" s="134"/>
      <c r="D584" s="134"/>
      <c r="E584" s="134"/>
      <c r="F584" s="134"/>
      <c r="G584" s="134"/>
      <c r="H584" s="134"/>
      <c r="I584" s="134"/>
      <c r="J584" s="134"/>
      <c r="K584" s="134"/>
      <c r="L584" s="134"/>
      <c r="M584" s="134"/>
      <c r="N584" s="134"/>
      <c r="O584" s="134"/>
      <c r="P584" s="134"/>
      <c r="Q584" s="134"/>
      <c r="R584" s="134"/>
      <c r="S584" s="134"/>
      <c r="T584" s="134"/>
      <c r="U584" s="134"/>
      <c r="V584" s="134"/>
      <c r="W584" s="134"/>
      <c r="X584" s="134"/>
      <c r="Y584" s="134"/>
      <c r="Z584" s="134"/>
    </row>
    <row r="585" ht="15.75" customHeight="1">
      <c r="A585" s="134"/>
      <c r="B585" s="134"/>
      <c r="C585" s="134"/>
      <c r="D585" s="134"/>
      <c r="E585" s="134"/>
      <c r="F585" s="134"/>
      <c r="G585" s="134"/>
      <c r="H585" s="134"/>
      <c r="I585" s="134"/>
      <c r="J585" s="134"/>
      <c r="K585" s="134"/>
      <c r="L585" s="134"/>
      <c r="M585" s="134"/>
      <c r="N585" s="134"/>
      <c r="O585" s="134"/>
      <c r="P585" s="134"/>
      <c r="Q585" s="134"/>
      <c r="R585" s="134"/>
      <c r="S585" s="134"/>
      <c r="T585" s="134"/>
      <c r="U585" s="134"/>
      <c r="V585" s="134"/>
      <c r="W585" s="134"/>
      <c r="X585" s="134"/>
      <c r="Y585" s="134"/>
      <c r="Z585" s="134"/>
    </row>
    <row r="586" ht="15.75" customHeight="1">
      <c r="A586" s="134"/>
      <c r="B586" s="134"/>
      <c r="C586" s="134"/>
      <c r="D586" s="134"/>
      <c r="E586" s="134"/>
      <c r="F586" s="134"/>
      <c r="G586" s="134"/>
      <c r="H586" s="134"/>
      <c r="I586" s="134"/>
      <c r="J586" s="134"/>
      <c r="K586" s="134"/>
      <c r="L586" s="134"/>
      <c r="M586" s="134"/>
      <c r="N586" s="134"/>
      <c r="O586" s="134"/>
      <c r="P586" s="134"/>
      <c r="Q586" s="134"/>
      <c r="R586" s="134"/>
      <c r="S586" s="134"/>
      <c r="T586" s="134"/>
      <c r="U586" s="134"/>
      <c r="V586" s="134"/>
      <c r="W586" s="134"/>
      <c r="X586" s="134"/>
      <c r="Y586" s="134"/>
      <c r="Z586" s="134"/>
    </row>
    <row r="587" ht="15.75" customHeight="1">
      <c r="A587" s="134"/>
      <c r="B587" s="134"/>
      <c r="C587" s="134"/>
      <c r="D587" s="134"/>
      <c r="E587" s="134"/>
      <c r="F587" s="134"/>
      <c r="G587" s="134"/>
      <c r="H587" s="134"/>
      <c r="I587" s="134"/>
      <c r="J587" s="134"/>
      <c r="K587" s="134"/>
      <c r="L587" s="134"/>
      <c r="M587" s="134"/>
      <c r="N587" s="134"/>
      <c r="O587" s="134"/>
      <c r="P587" s="134"/>
      <c r="Q587" s="134"/>
      <c r="R587" s="134"/>
      <c r="S587" s="134"/>
      <c r="T587" s="134"/>
      <c r="U587" s="134"/>
      <c r="V587" s="134"/>
      <c r="W587" s="134"/>
      <c r="X587" s="134"/>
      <c r="Y587" s="134"/>
      <c r="Z587" s="134"/>
    </row>
    <row r="588" ht="15.75" customHeight="1">
      <c r="A588" s="134"/>
      <c r="B588" s="134"/>
      <c r="C588" s="134"/>
      <c r="D588" s="134"/>
      <c r="E588" s="134"/>
      <c r="F588" s="134"/>
      <c r="G588" s="134"/>
      <c r="H588" s="134"/>
      <c r="I588" s="134"/>
      <c r="J588" s="134"/>
      <c r="K588" s="134"/>
      <c r="L588" s="134"/>
      <c r="M588" s="134"/>
      <c r="N588" s="134"/>
      <c r="O588" s="134"/>
      <c r="P588" s="134"/>
      <c r="Q588" s="134"/>
      <c r="R588" s="134"/>
      <c r="S588" s="134"/>
      <c r="T588" s="134"/>
      <c r="U588" s="134"/>
      <c r="V588" s="134"/>
      <c r="W588" s="134"/>
      <c r="X588" s="134"/>
      <c r="Y588" s="134"/>
      <c r="Z588" s="134"/>
    </row>
    <row r="589" ht="15.75" customHeight="1">
      <c r="A589" s="134"/>
      <c r="B589" s="134"/>
      <c r="C589" s="134"/>
      <c r="D589" s="134"/>
      <c r="E589" s="134"/>
      <c r="F589" s="134"/>
      <c r="G589" s="134"/>
      <c r="H589" s="134"/>
      <c r="I589" s="134"/>
      <c r="J589" s="134"/>
      <c r="K589" s="134"/>
      <c r="L589" s="134"/>
      <c r="M589" s="134"/>
      <c r="N589" s="134"/>
      <c r="O589" s="134"/>
      <c r="P589" s="134"/>
      <c r="Q589" s="134"/>
      <c r="R589" s="134"/>
      <c r="S589" s="134"/>
      <c r="T589" s="134"/>
      <c r="U589" s="134"/>
      <c r="V589" s="134"/>
      <c r="W589" s="134"/>
      <c r="X589" s="134"/>
      <c r="Y589" s="134"/>
      <c r="Z589" s="134"/>
    </row>
    <row r="590" ht="15.75" customHeight="1">
      <c r="A590" s="134"/>
      <c r="B590" s="134"/>
      <c r="C590" s="134"/>
      <c r="D590" s="134"/>
      <c r="E590" s="134"/>
      <c r="F590" s="134"/>
      <c r="G590" s="134"/>
      <c r="H590" s="134"/>
      <c r="I590" s="134"/>
      <c r="J590" s="134"/>
      <c r="K590" s="134"/>
      <c r="L590" s="134"/>
      <c r="M590" s="134"/>
      <c r="N590" s="134"/>
      <c r="O590" s="134"/>
      <c r="P590" s="134"/>
      <c r="Q590" s="134"/>
      <c r="R590" s="134"/>
      <c r="S590" s="134"/>
      <c r="T590" s="134"/>
      <c r="U590" s="134"/>
      <c r="V590" s="134"/>
      <c r="W590" s="134"/>
      <c r="X590" s="134"/>
      <c r="Y590" s="134"/>
      <c r="Z590" s="134"/>
    </row>
    <row r="591" ht="15.75" customHeight="1">
      <c r="A591" s="134"/>
      <c r="B591" s="134"/>
      <c r="C591" s="134"/>
      <c r="D591" s="134"/>
      <c r="E591" s="134"/>
      <c r="F591" s="134"/>
      <c r="G591" s="134"/>
      <c r="H591" s="134"/>
      <c r="I591" s="134"/>
      <c r="J591" s="134"/>
      <c r="K591" s="134"/>
      <c r="L591" s="134"/>
      <c r="M591" s="134"/>
      <c r="N591" s="134"/>
      <c r="O591" s="134"/>
      <c r="P591" s="134"/>
      <c r="Q591" s="134"/>
      <c r="R591" s="134"/>
      <c r="S591" s="134"/>
      <c r="T591" s="134"/>
      <c r="U591" s="134"/>
      <c r="V591" s="134"/>
      <c r="W591" s="134"/>
      <c r="X591" s="134"/>
      <c r="Y591" s="134"/>
      <c r="Z591" s="134"/>
    </row>
    <row r="592" ht="15.75" customHeight="1">
      <c r="A592" s="134"/>
      <c r="B592" s="134"/>
      <c r="C592" s="134"/>
      <c r="D592" s="134"/>
      <c r="E592" s="134"/>
      <c r="F592" s="134"/>
      <c r="G592" s="134"/>
      <c r="H592" s="134"/>
      <c r="I592" s="134"/>
      <c r="J592" s="134"/>
      <c r="K592" s="134"/>
      <c r="L592" s="134"/>
      <c r="M592" s="134"/>
      <c r="N592" s="134"/>
      <c r="O592" s="134"/>
      <c r="P592" s="134"/>
      <c r="Q592" s="134"/>
      <c r="R592" s="134"/>
      <c r="S592" s="134"/>
      <c r="T592" s="134"/>
      <c r="U592" s="134"/>
      <c r="V592" s="134"/>
      <c r="W592" s="134"/>
      <c r="X592" s="134"/>
      <c r="Y592" s="134"/>
      <c r="Z592" s="134"/>
    </row>
    <row r="593" ht="15.75" customHeight="1">
      <c r="A593" s="134"/>
      <c r="B593" s="134"/>
      <c r="C593" s="134"/>
      <c r="D593" s="134"/>
      <c r="E593" s="134"/>
      <c r="F593" s="134"/>
      <c r="G593" s="134"/>
      <c r="H593" s="134"/>
      <c r="I593" s="134"/>
      <c r="J593" s="134"/>
      <c r="K593" s="134"/>
      <c r="L593" s="134"/>
      <c r="M593" s="134"/>
      <c r="N593" s="134"/>
      <c r="O593" s="134"/>
      <c r="P593" s="134"/>
      <c r="Q593" s="134"/>
      <c r="R593" s="134"/>
      <c r="S593" s="134"/>
      <c r="T593" s="134"/>
      <c r="U593" s="134"/>
      <c r="V593" s="134"/>
      <c r="W593" s="134"/>
      <c r="X593" s="134"/>
      <c r="Y593" s="134"/>
      <c r="Z593" s="134"/>
    </row>
    <row r="594" ht="15.75" customHeight="1">
      <c r="A594" s="134"/>
      <c r="B594" s="134"/>
      <c r="C594" s="134"/>
      <c r="D594" s="134"/>
      <c r="E594" s="134"/>
      <c r="F594" s="134"/>
      <c r="G594" s="134"/>
      <c r="H594" s="134"/>
      <c r="I594" s="134"/>
      <c r="J594" s="134"/>
      <c r="K594" s="134"/>
      <c r="L594" s="134"/>
      <c r="M594" s="134"/>
      <c r="N594" s="134"/>
      <c r="O594" s="134"/>
      <c r="P594" s="134"/>
      <c r="Q594" s="134"/>
      <c r="R594" s="134"/>
      <c r="S594" s="134"/>
      <c r="T594" s="134"/>
      <c r="U594" s="134"/>
      <c r="V594" s="134"/>
      <c r="W594" s="134"/>
      <c r="X594" s="134"/>
      <c r="Y594" s="134"/>
      <c r="Z594" s="134"/>
    </row>
    <row r="595" ht="15.75" customHeight="1">
      <c r="A595" s="134"/>
      <c r="B595" s="134"/>
      <c r="C595" s="134"/>
      <c r="D595" s="134"/>
      <c r="E595" s="134"/>
      <c r="F595" s="134"/>
      <c r="G595" s="134"/>
      <c r="H595" s="134"/>
      <c r="I595" s="134"/>
      <c r="J595" s="134"/>
      <c r="K595" s="134"/>
      <c r="L595" s="134"/>
      <c r="M595" s="134"/>
      <c r="N595" s="134"/>
      <c r="O595" s="134"/>
      <c r="P595" s="134"/>
      <c r="Q595" s="134"/>
      <c r="R595" s="134"/>
      <c r="S595" s="134"/>
      <c r="T595" s="134"/>
      <c r="U595" s="134"/>
      <c r="V595" s="134"/>
      <c r="W595" s="134"/>
      <c r="X595" s="134"/>
      <c r="Y595" s="134"/>
      <c r="Z595" s="134"/>
    </row>
    <row r="596" ht="15.75" customHeight="1">
      <c r="A596" s="134"/>
      <c r="B596" s="134"/>
      <c r="C596" s="134"/>
      <c r="D596" s="134"/>
      <c r="E596" s="134"/>
      <c r="F596" s="134"/>
      <c r="G596" s="134"/>
      <c r="H596" s="134"/>
      <c r="I596" s="134"/>
      <c r="J596" s="134"/>
      <c r="K596" s="134"/>
      <c r="L596" s="134"/>
      <c r="M596" s="134"/>
      <c r="N596" s="134"/>
      <c r="O596" s="134"/>
      <c r="P596" s="134"/>
      <c r="Q596" s="134"/>
      <c r="R596" s="134"/>
      <c r="S596" s="134"/>
      <c r="T596" s="134"/>
      <c r="U596" s="134"/>
      <c r="V596" s="134"/>
      <c r="W596" s="134"/>
      <c r="X596" s="134"/>
      <c r="Y596" s="134"/>
      <c r="Z596" s="134"/>
    </row>
    <row r="597" ht="15.75" customHeight="1">
      <c r="A597" s="134"/>
      <c r="B597" s="134"/>
      <c r="C597" s="134"/>
      <c r="D597" s="134"/>
      <c r="E597" s="134"/>
      <c r="F597" s="134"/>
      <c r="G597" s="134"/>
      <c r="H597" s="134"/>
      <c r="I597" s="134"/>
      <c r="J597" s="134"/>
      <c r="K597" s="134"/>
      <c r="L597" s="134"/>
      <c r="M597" s="134"/>
      <c r="N597" s="134"/>
      <c r="O597" s="134"/>
      <c r="P597" s="134"/>
      <c r="Q597" s="134"/>
      <c r="R597" s="134"/>
      <c r="S597" s="134"/>
      <c r="T597" s="134"/>
      <c r="U597" s="134"/>
      <c r="V597" s="134"/>
      <c r="W597" s="134"/>
      <c r="X597" s="134"/>
      <c r="Y597" s="134"/>
      <c r="Z597" s="134"/>
    </row>
    <row r="598" ht="15.75" customHeight="1">
      <c r="A598" s="134"/>
      <c r="B598" s="134"/>
      <c r="C598" s="134"/>
      <c r="D598" s="134"/>
      <c r="E598" s="134"/>
      <c r="F598" s="134"/>
      <c r="G598" s="134"/>
      <c r="H598" s="134"/>
      <c r="I598" s="134"/>
      <c r="J598" s="134"/>
      <c r="K598" s="134"/>
      <c r="L598" s="134"/>
      <c r="M598" s="134"/>
      <c r="N598" s="134"/>
      <c r="O598" s="134"/>
      <c r="P598" s="134"/>
      <c r="Q598" s="134"/>
      <c r="R598" s="134"/>
      <c r="S598" s="134"/>
      <c r="T598" s="134"/>
      <c r="U598" s="134"/>
      <c r="V598" s="134"/>
      <c r="W598" s="134"/>
      <c r="X598" s="134"/>
      <c r="Y598" s="134"/>
      <c r="Z598" s="134"/>
    </row>
    <row r="599" ht="15.75" customHeight="1">
      <c r="A599" s="134"/>
      <c r="B599" s="134"/>
      <c r="C599" s="134"/>
      <c r="D599" s="134"/>
      <c r="E599" s="134"/>
      <c r="F599" s="134"/>
      <c r="G599" s="134"/>
      <c r="H599" s="134"/>
      <c r="I599" s="134"/>
      <c r="J599" s="134"/>
      <c r="K599" s="134"/>
      <c r="L599" s="134"/>
      <c r="M599" s="134"/>
      <c r="N599" s="134"/>
      <c r="O599" s="134"/>
      <c r="P599" s="134"/>
      <c r="Q599" s="134"/>
      <c r="R599" s="134"/>
      <c r="S599" s="134"/>
      <c r="T599" s="134"/>
      <c r="U599" s="134"/>
      <c r="V599" s="134"/>
      <c r="W599" s="134"/>
      <c r="X599" s="134"/>
      <c r="Y599" s="134"/>
      <c r="Z599" s="134"/>
    </row>
    <row r="600" ht="15.75" customHeight="1">
      <c r="A600" s="134"/>
      <c r="B600" s="134"/>
      <c r="C600" s="134"/>
      <c r="D600" s="134"/>
      <c r="E600" s="134"/>
      <c r="F600" s="134"/>
      <c r="G600" s="134"/>
      <c r="H600" s="134"/>
      <c r="I600" s="134"/>
      <c r="J600" s="134"/>
      <c r="K600" s="134"/>
      <c r="L600" s="134"/>
      <c r="M600" s="134"/>
      <c r="N600" s="134"/>
      <c r="O600" s="134"/>
      <c r="P600" s="134"/>
      <c r="Q600" s="134"/>
      <c r="R600" s="134"/>
      <c r="S600" s="134"/>
      <c r="T600" s="134"/>
      <c r="U600" s="134"/>
      <c r="V600" s="134"/>
      <c r="W600" s="134"/>
      <c r="X600" s="134"/>
      <c r="Y600" s="134"/>
      <c r="Z600" s="134"/>
    </row>
    <row r="601" ht="15.75" customHeight="1">
      <c r="A601" s="134"/>
      <c r="B601" s="134"/>
      <c r="C601" s="134"/>
      <c r="D601" s="134"/>
      <c r="E601" s="134"/>
      <c r="F601" s="134"/>
      <c r="G601" s="134"/>
      <c r="H601" s="134"/>
      <c r="I601" s="134"/>
      <c r="J601" s="134"/>
      <c r="K601" s="134"/>
      <c r="L601" s="134"/>
      <c r="M601" s="134"/>
      <c r="N601" s="134"/>
      <c r="O601" s="134"/>
      <c r="P601" s="134"/>
      <c r="Q601" s="134"/>
      <c r="R601" s="134"/>
      <c r="S601" s="134"/>
      <c r="T601" s="134"/>
      <c r="U601" s="134"/>
      <c r="V601" s="134"/>
      <c r="W601" s="134"/>
      <c r="X601" s="134"/>
      <c r="Y601" s="134"/>
      <c r="Z601" s="134"/>
    </row>
    <row r="602" ht="15.75" customHeight="1">
      <c r="A602" s="134"/>
      <c r="B602" s="134"/>
      <c r="C602" s="134"/>
      <c r="D602" s="134"/>
      <c r="E602" s="134"/>
      <c r="F602" s="134"/>
      <c r="G602" s="134"/>
      <c r="H602" s="134"/>
      <c r="I602" s="134"/>
      <c r="J602" s="134"/>
      <c r="K602" s="134"/>
      <c r="L602" s="134"/>
      <c r="M602" s="134"/>
      <c r="N602" s="134"/>
      <c r="O602" s="134"/>
      <c r="P602" s="134"/>
      <c r="Q602" s="134"/>
      <c r="R602" s="134"/>
      <c r="S602" s="134"/>
      <c r="T602" s="134"/>
      <c r="U602" s="134"/>
      <c r="V602" s="134"/>
      <c r="W602" s="134"/>
      <c r="X602" s="134"/>
      <c r="Y602" s="134"/>
      <c r="Z602" s="134"/>
    </row>
    <row r="603" ht="15.75" customHeight="1">
      <c r="A603" s="134"/>
      <c r="B603" s="134"/>
      <c r="C603" s="134"/>
      <c r="D603" s="134"/>
      <c r="E603" s="134"/>
      <c r="F603" s="134"/>
      <c r="G603" s="134"/>
      <c r="H603" s="134"/>
      <c r="I603" s="134"/>
      <c r="J603" s="134"/>
      <c r="K603" s="134"/>
      <c r="L603" s="134"/>
      <c r="M603" s="134"/>
      <c r="N603" s="134"/>
      <c r="O603" s="134"/>
      <c r="P603" s="134"/>
      <c r="Q603" s="134"/>
      <c r="R603" s="134"/>
      <c r="S603" s="134"/>
      <c r="T603" s="134"/>
      <c r="U603" s="134"/>
      <c r="V603" s="134"/>
      <c r="W603" s="134"/>
      <c r="X603" s="134"/>
      <c r="Y603" s="134"/>
      <c r="Z603" s="134"/>
    </row>
    <row r="604" ht="15.75" customHeight="1">
      <c r="A604" s="134"/>
      <c r="B604" s="134"/>
      <c r="C604" s="134"/>
      <c r="D604" s="134"/>
      <c r="E604" s="134"/>
      <c r="F604" s="134"/>
      <c r="G604" s="134"/>
      <c r="H604" s="134"/>
      <c r="I604" s="134"/>
      <c r="J604" s="134"/>
      <c r="K604" s="134"/>
      <c r="L604" s="134"/>
      <c r="M604" s="134"/>
      <c r="N604" s="134"/>
      <c r="O604" s="134"/>
      <c r="P604" s="134"/>
      <c r="Q604" s="134"/>
      <c r="R604" s="134"/>
      <c r="S604" s="134"/>
      <c r="T604" s="134"/>
      <c r="U604" s="134"/>
      <c r="V604" s="134"/>
      <c r="W604" s="134"/>
      <c r="X604" s="134"/>
      <c r="Y604" s="134"/>
      <c r="Z604" s="134"/>
    </row>
    <row r="605" ht="15.75" customHeight="1">
      <c r="A605" s="134"/>
      <c r="B605" s="134"/>
      <c r="C605" s="134"/>
      <c r="D605" s="134"/>
      <c r="E605" s="134"/>
      <c r="F605" s="134"/>
      <c r="G605" s="134"/>
      <c r="H605" s="134"/>
      <c r="I605" s="134"/>
      <c r="J605" s="134"/>
      <c r="K605" s="134"/>
      <c r="L605" s="134"/>
      <c r="M605" s="134"/>
      <c r="N605" s="134"/>
      <c r="O605" s="134"/>
      <c r="P605" s="134"/>
      <c r="Q605" s="134"/>
      <c r="R605" s="134"/>
      <c r="S605" s="134"/>
      <c r="T605" s="134"/>
      <c r="U605" s="134"/>
      <c r="V605" s="134"/>
      <c r="W605" s="134"/>
      <c r="X605" s="134"/>
      <c r="Y605" s="134"/>
      <c r="Z605" s="134"/>
    </row>
    <row r="606" ht="15.75" customHeight="1">
      <c r="A606" s="134"/>
      <c r="B606" s="134"/>
      <c r="C606" s="134"/>
      <c r="D606" s="134"/>
      <c r="E606" s="134"/>
      <c r="F606" s="134"/>
      <c r="G606" s="134"/>
      <c r="H606" s="134"/>
      <c r="I606" s="134"/>
      <c r="J606" s="134"/>
      <c r="K606" s="134"/>
      <c r="L606" s="134"/>
      <c r="M606" s="134"/>
      <c r="N606" s="134"/>
      <c r="O606" s="134"/>
      <c r="P606" s="134"/>
      <c r="Q606" s="134"/>
      <c r="R606" s="134"/>
      <c r="S606" s="134"/>
      <c r="T606" s="134"/>
      <c r="U606" s="134"/>
      <c r="V606" s="134"/>
      <c r="W606" s="134"/>
      <c r="X606" s="134"/>
      <c r="Y606" s="134"/>
      <c r="Z606" s="134"/>
    </row>
    <row r="607" ht="15.75" customHeight="1">
      <c r="A607" s="134"/>
      <c r="B607" s="134"/>
      <c r="C607" s="134"/>
      <c r="D607" s="134"/>
      <c r="E607" s="134"/>
      <c r="F607" s="134"/>
      <c r="G607" s="134"/>
      <c r="H607" s="134"/>
      <c r="I607" s="134"/>
      <c r="J607" s="134"/>
      <c r="K607" s="134"/>
      <c r="L607" s="134"/>
      <c r="M607" s="134"/>
      <c r="N607" s="134"/>
      <c r="O607" s="134"/>
      <c r="P607" s="134"/>
      <c r="Q607" s="134"/>
      <c r="R607" s="134"/>
      <c r="S607" s="134"/>
      <c r="T607" s="134"/>
      <c r="U607" s="134"/>
      <c r="V607" s="134"/>
      <c r="W607" s="134"/>
      <c r="X607" s="134"/>
      <c r="Y607" s="134"/>
      <c r="Z607" s="134"/>
    </row>
    <row r="608" ht="15.75" customHeight="1">
      <c r="A608" s="134"/>
      <c r="B608" s="134"/>
      <c r="C608" s="134"/>
      <c r="D608" s="134"/>
      <c r="E608" s="134"/>
      <c r="F608" s="134"/>
      <c r="G608" s="134"/>
      <c r="H608" s="134"/>
      <c r="I608" s="134"/>
      <c r="J608" s="134"/>
      <c r="K608" s="134"/>
      <c r="L608" s="134"/>
      <c r="M608" s="134"/>
      <c r="N608" s="134"/>
      <c r="O608" s="134"/>
      <c r="P608" s="134"/>
      <c r="Q608" s="134"/>
      <c r="R608" s="134"/>
      <c r="S608" s="134"/>
      <c r="T608" s="134"/>
      <c r="U608" s="134"/>
      <c r="V608" s="134"/>
      <c r="W608" s="134"/>
      <c r="X608" s="134"/>
      <c r="Y608" s="134"/>
      <c r="Z608" s="134"/>
    </row>
    <row r="609" ht="15.75" customHeight="1">
      <c r="A609" s="134"/>
      <c r="B609" s="134"/>
      <c r="C609" s="134"/>
      <c r="D609" s="134"/>
      <c r="E609" s="134"/>
      <c r="F609" s="134"/>
      <c r="G609" s="134"/>
      <c r="H609" s="134"/>
      <c r="I609" s="134"/>
      <c r="J609" s="134"/>
      <c r="K609" s="134"/>
      <c r="L609" s="134"/>
      <c r="M609" s="134"/>
      <c r="N609" s="134"/>
      <c r="O609" s="134"/>
      <c r="P609" s="134"/>
      <c r="Q609" s="134"/>
      <c r="R609" s="134"/>
      <c r="S609" s="134"/>
      <c r="T609" s="134"/>
      <c r="U609" s="134"/>
      <c r="V609" s="134"/>
      <c r="W609" s="134"/>
      <c r="X609" s="134"/>
      <c r="Y609" s="134"/>
      <c r="Z609" s="134"/>
    </row>
    <row r="610" ht="15.75" customHeight="1">
      <c r="A610" s="134"/>
      <c r="B610" s="134"/>
      <c r="C610" s="134"/>
      <c r="D610" s="134"/>
      <c r="E610" s="134"/>
      <c r="F610" s="134"/>
      <c r="G610" s="134"/>
      <c r="H610" s="134"/>
      <c r="I610" s="134"/>
      <c r="J610" s="134"/>
      <c r="K610" s="134"/>
      <c r="L610" s="134"/>
      <c r="M610" s="134"/>
      <c r="N610" s="134"/>
      <c r="O610" s="134"/>
      <c r="P610" s="134"/>
      <c r="Q610" s="134"/>
      <c r="R610" s="134"/>
      <c r="S610" s="134"/>
      <c r="T610" s="134"/>
      <c r="U610" s="134"/>
      <c r="V610" s="134"/>
      <c r="W610" s="134"/>
      <c r="X610" s="134"/>
      <c r="Y610" s="134"/>
      <c r="Z610" s="134"/>
    </row>
    <row r="611" ht="15.75" customHeight="1">
      <c r="A611" s="134"/>
      <c r="B611" s="134"/>
      <c r="C611" s="134"/>
      <c r="D611" s="134"/>
      <c r="E611" s="134"/>
      <c r="F611" s="134"/>
      <c r="G611" s="134"/>
      <c r="H611" s="134"/>
      <c r="I611" s="134"/>
      <c r="J611" s="134"/>
      <c r="K611" s="134"/>
      <c r="L611" s="134"/>
      <c r="M611" s="134"/>
      <c r="N611" s="134"/>
      <c r="O611" s="134"/>
      <c r="P611" s="134"/>
      <c r="Q611" s="134"/>
      <c r="R611" s="134"/>
      <c r="S611" s="134"/>
      <c r="T611" s="134"/>
      <c r="U611" s="134"/>
      <c r="V611" s="134"/>
      <c r="W611" s="134"/>
      <c r="X611" s="134"/>
      <c r="Y611" s="134"/>
      <c r="Z611" s="134"/>
    </row>
    <row r="612" ht="15.75" customHeight="1">
      <c r="A612" s="134"/>
      <c r="B612" s="134"/>
      <c r="C612" s="134"/>
      <c r="D612" s="134"/>
      <c r="E612" s="134"/>
      <c r="F612" s="134"/>
      <c r="G612" s="134"/>
      <c r="H612" s="134"/>
      <c r="I612" s="134"/>
      <c r="J612" s="134"/>
      <c r="K612" s="134"/>
      <c r="L612" s="134"/>
      <c r="M612" s="134"/>
      <c r="N612" s="134"/>
      <c r="O612" s="134"/>
      <c r="P612" s="134"/>
      <c r="Q612" s="134"/>
      <c r="R612" s="134"/>
      <c r="S612" s="134"/>
      <c r="T612" s="134"/>
      <c r="U612" s="134"/>
      <c r="V612" s="134"/>
      <c r="W612" s="134"/>
      <c r="X612" s="134"/>
      <c r="Y612" s="134"/>
      <c r="Z612" s="134"/>
    </row>
    <row r="613" ht="15.75" customHeight="1">
      <c r="A613" s="134"/>
      <c r="B613" s="134"/>
      <c r="C613" s="134"/>
      <c r="D613" s="134"/>
      <c r="E613" s="134"/>
      <c r="F613" s="134"/>
      <c r="G613" s="134"/>
      <c r="H613" s="134"/>
      <c r="I613" s="134"/>
      <c r="J613" s="134"/>
      <c r="K613" s="134"/>
      <c r="L613" s="134"/>
      <c r="M613" s="134"/>
      <c r="N613" s="134"/>
      <c r="O613" s="134"/>
      <c r="P613" s="134"/>
      <c r="Q613" s="134"/>
      <c r="R613" s="134"/>
      <c r="S613" s="134"/>
      <c r="T613" s="134"/>
      <c r="U613" s="134"/>
      <c r="V613" s="134"/>
      <c r="W613" s="134"/>
      <c r="X613" s="134"/>
      <c r="Y613" s="134"/>
      <c r="Z613" s="134"/>
    </row>
    <row r="614" ht="15.75" customHeight="1">
      <c r="A614" s="134"/>
      <c r="B614" s="134"/>
      <c r="C614" s="134"/>
      <c r="D614" s="134"/>
      <c r="E614" s="134"/>
      <c r="F614" s="134"/>
      <c r="G614" s="134"/>
      <c r="H614" s="134"/>
      <c r="I614" s="134"/>
      <c r="J614" s="134"/>
      <c r="K614" s="134"/>
      <c r="L614" s="134"/>
      <c r="M614" s="134"/>
      <c r="N614" s="134"/>
      <c r="O614" s="134"/>
      <c r="P614" s="134"/>
      <c r="Q614" s="134"/>
      <c r="R614" s="134"/>
      <c r="S614" s="134"/>
      <c r="T614" s="134"/>
      <c r="U614" s="134"/>
      <c r="V614" s="134"/>
      <c r="W614" s="134"/>
      <c r="X614" s="134"/>
      <c r="Y614" s="134"/>
      <c r="Z614" s="134"/>
    </row>
    <row r="615" ht="15.75" customHeight="1">
      <c r="A615" s="134"/>
      <c r="B615" s="134"/>
      <c r="C615" s="134"/>
      <c r="D615" s="134"/>
      <c r="E615" s="134"/>
      <c r="F615" s="134"/>
      <c r="G615" s="134"/>
      <c r="H615" s="134"/>
      <c r="I615" s="134"/>
      <c r="J615" s="134"/>
      <c r="K615" s="134"/>
      <c r="L615" s="134"/>
      <c r="M615" s="134"/>
      <c r="N615" s="134"/>
      <c r="O615" s="134"/>
      <c r="P615" s="134"/>
      <c r="Q615" s="134"/>
      <c r="R615" s="134"/>
      <c r="S615" s="134"/>
      <c r="T615" s="134"/>
      <c r="U615" s="134"/>
      <c r="V615" s="134"/>
      <c r="W615" s="134"/>
      <c r="X615" s="134"/>
      <c r="Y615" s="134"/>
      <c r="Z615" s="134"/>
    </row>
    <row r="616" ht="15.75" customHeight="1">
      <c r="A616" s="134"/>
      <c r="B616" s="134"/>
      <c r="C616" s="134"/>
      <c r="D616" s="134"/>
      <c r="E616" s="134"/>
      <c r="F616" s="134"/>
      <c r="G616" s="134"/>
      <c r="H616" s="134"/>
      <c r="I616" s="134"/>
      <c r="J616" s="134"/>
      <c r="K616" s="134"/>
      <c r="L616" s="134"/>
      <c r="M616" s="134"/>
      <c r="N616" s="134"/>
      <c r="O616" s="134"/>
      <c r="P616" s="134"/>
      <c r="Q616" s="134"/>
      <c r="R616" s="134"/>
      <c r="S616" s="134"/>
      <c r="T616" s="134"/>
      <c r="U616" s="134"/>
      <c r="V616" s="134"/>
      <c r="W616" s="134"/>
      <c r="X616" s="134"/>
      <c r="Y616" s="134"/>
      <c r="Z616" s="134"/>
    </row>
    <row r="617" ht="15.75" customHeight="1">
      <c r="A617" s="134"/>
      <c r="B617" s="134"/>
      <c r="C617" s="134"/>
      <c r="D617" s="134"/>
      <c r="E617" s="134"/>
      <c r="F617" s="134"/>
      <c r="G617" s="134"/>
      <c r="H617" s="134"/>
      <c r="I617" s="134"/>
      <c r="J617" s="134"/>
      <c r="K617" s="134"/>
      <c r="L617" s="134"/>
      <c r="M617" s="134"/>
      <c r="N617" s="134"/>
      <c r="O617" s="134"/>
      <c r="P617" s="134"/>
      <c r="Q617" s="134"/>
      <c r="R617" s="134"/>
      <c r="S617" s="134"/>
      <c r="T617" s="134"/>
      <c r="U617" s="134"/>
      <c r="V617" s="134"/>
      <c r="W617" s="134"/>
      <c r="X617" s="134"/>
      <c r="Y617" s="134"/>
      <c r="Z617" s="134"/>
    </row>
    <row r="618" ht="15.75" customHeight="1">
      <c r="A618" s="134"/>
      <c r="B618" s="134"/>
      <c r="C618" s="134"/>
      <c r="D618" s="134"/>
      <c r="E618" s="134"/>
      <c r="F618" s="134"/>
      <c r="G618" s="134"/>
      <c r="H618" s="134"/>
      <c r="I618" s="134"/>
      <c r="J618" s="134"/>
      <c r="K618" s="134"/>
      <c r="L618" s="134"/>
      <c r="M618" s="134"/>
      <c r="N618" s="134"/>
      <c r="O618" s="134"/>
      <c r="P618" s="134"/>
      <c r="Q618" s="134"/>
      <c r="R618" s="134"/>
      <c r="S618" s="134"/>
      <c r="T618" s="134"/>
      <c r="U618" s="134"/>
      <c r="V618" s="134"/>
      <c r="W618" s="134"/>
      <c r="X618" s="134"/>
      <c r="Y618" s="134"/>
      <c r="Z618" s="134"/>
    </row>
    <row r="619" ht="15.75" customHeight="1">
      <c r="A619" s="134"/>
      <c r="B619" s="134"/>
      <c r="C619" s="134"/>
      <c r="D619" s="134"/>
      <c r="E619" s="134"/>
      <c r="F619" s="134"/>
      <c r="G619" s="134"/>
      <c r="H619" s="134"/>
      <c r="I619" s="134"/>
      <c r="J619" s="134"/>
      <c r="K619" s="134"/>
      <c r="L619" s="134"/>
      <c r="M619" s="134"/>
      <c r="N619" s="134"/>
      <c r="O619" s="134"/>
      <c r="P619" s="134"/>
      <c r="Q619" s="134"/>
      <c r="R619" s="134"/>
      <c r="S619" s="134"/>
      <c r="T619" s="134"/>
      <c r="U619" s="134"/>
      <c r="V619" s="134"/>
      <c r="W619" s="134"/>
      <c r="X619" s="134"/>
      <c r="Y619" s="134"/>
      <c r="Z619" s="134"/>
    </row>
    <row r="620" ht="15.75" customHeight="1">
      <c r="A620" s="134"/>
      <c r="B620" s="134"/>
      <c r="C620" s="134"/>
      <c r="D620" s="134"/>
      <c r="E620" s="134"/>
      <c r="F620" s="134"/>
      <c r="G620" s="134"/>
      <c r="H620" s="134"/>
      <c r="I620" s="134"/>
      <c r="J620" s="134"/>
      <c r="K620" s="134"/>
      <c r="L620" s="134"/>
      <c r="M620" s="134"/>
      <c r="N620" s="134"/>
      <c r="O620" s="134"/>
      <c r="P620" s="134"/>
      <c r="Q620" s="134"/>
      <c r="R620" s="134"/>
      <c r="S620" s="134"/>
      <c r="T620" s="134"/>
      <c r="U620" s="134"/>
      <c r="V620" s="134"/>
      <c r="W620" s="134"/>
      <c r="X620" s="134"/>
      <c r="Y620" s="134"/>
      <c r="Z620" s="134"/>
    </row>
    <row r="621" ht="15.75" customHeight="1">
      <c r="A621" s="134"/>
      <c r="B621" s="134"/>
      <c r="C621" s="134"/>
      <c r="D621" s="134"/>
      <c r="E621" s="134"/>
      <c r="F621" s="134"/>
      <c r="G621" s="134"/>
      <c r="H621" s="134"/>
      <c r="I621" s="134"/>
      <c r="J621" s="134"/>
      <c r="K621" s="134"/>
      <c r="L621" s="134"/>
      <c r="M621" s="134"/>
      <c r="N621" s="134"/>
      <c r="O621" s="134"/>
      <c r="P621" s="134"/>
      <c r="Q621" s="134"/>
      <c r="R621" s="134"/>
      <c r="S621" s="134"/>
      <c r="T621" s="134"/>
      <c r="U621" s="134"/>
      <c r="V621" s="134"/>
      <c r="W621" s="134"/>
      <c r="X621" s="134"/>
      <c r="Y621" s="134"/>
      <c r="Z621" s="134"/>
    </row>
    <row r="622" ht="15.75" customHeight="1">
      <c r="A622" s="134"/>
      <c r="B622" s="134"/>
      <c r="C622" s="134"/>
      <c r="D622" s="134"/>
      <c r="E622" s="134"/>
      <c r="F622" s="134"/>
      <c r="G622" s="134"/>
      <c r="H622" s="134"/>
      <c r="I622" s="134"/>
      <c r="J622" s="134"/>
      <c r="K622" s="134"/>
      <c r="L622" s="134"/>
      <c r="M622" s="134"/>
      <c r="N622" s="134"/>
      <c r="O622" s="134"/>
      <c r="P622" s="134"/>
      <c r="Q622" s="134"/>
      <c r="R622" s="134"/>
      <c r="S622" s="134"/>
      <c r="T622" s="134"/>
      <c r="U622" s="134"/>
      <c r="V622" s="134"/>
      <c r="W622" s="134"/>
      <c r="X622" s="134"/>
      <c r="Y622" s="134"/>
      <c r="Z622" s="134"/>
    </row>
    <row r="623" ht="15.75" customHeight="1">
      <c r="A623" s="134"/>
      <c r="B623" s="134"/>
      <c r="C623" s="134"/>
      <c r="D623" s="134"/>
      <c r="E623" s="134"/>
      <c r="F623" s="134"/>
      <c r="G623" s="134"/>
      <c r="H623" s="134"/>
      <c r="I623" s="134"/>
      <c r="J623" s="134"/>
      <c r="K623" s="134"/>
      <c r="L623" s="134"/>
      <c r="M623" s="134"/>
      <c r="N623" s="134"/>
      <c r="O623" s="134"/>
      <c r="P623" s="134"/>
      <c r="Q623" s="134"/>
      <c r="R623" s="134"/>
      <c r="S623" s="134"/>
      <c r="T623" s="134"/>
      <c r="U623" s="134"/>
      <c r="V623" s="134"/>
      <c r="W623" s="134"/>
      <c r="X623" s="134"/>
      <c r="Y623" s="134"/>
      <c r="Z623" s="134"/>
    </row>
    <row r="624" ht="15.75" customHeight="1">
      <c r="A624" s="134"/>
      <c r="B624" s="134"/>
      <c r="C624" s="134"/>
      <c r="D624" s="134"/>
      <c r="E624" s="134"/>
      <c r="F624" s="134"/>
      <c r="G624" s="134"/>
      <c r="H624" s="134"/>
      <c r="I624" s="134"/>
      <c r="J624" s="134"/>
      <c r="K624" s="134"/>
      <c r="L624" s="134"/>
      <c r="M624" s="134"/>
      <c r="N624" s="134"/>
      <c r="O624" s="134"/>
      <c r="P624" s="134"/>
      <c r="Q624" s="134"/>
      <c r="R624" s="134"/>
      <c r="S624" s="134"/>
      <c r="T624" s="134"/>
      <c r="U624" s="134"/>
      <c r="V624" s="134"/>
      <c r="W624" s="134"/>
      <c r="X624" s="134"/>
      <c r="Y624" s="134"/>
      <c r="Z624" s="134"/>
    </row>
    <row r="625" ht="15.75" customHeight="1">
      <c r="A625" s="134"/>
      <c r="B625" s="134"/>
      <c r="C625" s="134"/>
      <c r="D625" s="134"/>
      <c r="E625" s="134"/>
      <c r="F625" s="134"/>
      <c r="G625" s="134"/>
      <c r="H625" s="134"/>
      <c r="I625" s="134"/>
      <c r="J625" s="134"/>
      <c r="K625" s="134"/>
      <c r="L625" s="134"/>
      <c r="M625" s="134"/>
      <c r="N625" s="134"/>
      <c r="O625" s="134"/>
      <c r="P625" s="134"/>
      <c r="Q625" s="134"/>
      <c r="R625" s="134"/>
      <c r="S625" s="134"/>
      <c r="T625" s="134"/>
      <c r="U625" s="134"/>
      <c r="V625" s="134"/>
      <c r="W625" s="134"/>
      <c r="X625" s="134"/>
      <c r="Y625" s="134"/>
      <c r="Z625" s="134"/>
    </row>
    <row r="626" ht="15.75" customHeight="1">
      <c r="A626" s="134"/>
      <c r="B626" s="134"/>
      <c r="C626" s="134"/>
      <c r="D626" s="134"/>
      <c r="E626" s="134"/>
      <c r="F626" s="134"/>
      <c r="G626" s="134"/>
      <c r="H626" s="134"/>
      <c r="I626" s="134"/>
      <c r="J626" s="134"/>
      <c r="K626" s="134"/>
      <c r="L626" s="134"/>
      <c r="M626" s="134"/>
      <c r="N626" s="134"/>
      <c r="O626" s="134"/>
      <c r="P626" s="134"/>
      <c r="Q626" s="134"/>
      <c r="R626" s="134"/>
      <c r="S626" s="134"/>
      <c r="T626" s="134"/>
      <c r="U626" s="134"/>
      <c r="V626" s="134"/>
      <c r="W626" s="134"/>
      <c r="X626" s="134"/>
      <c r="Y626" s="134"/>
      <c r="Z626" s="134"/>
    </row>
    <row r="627" ht="15.75" customHeight="1">
      <c r="A627" s="134"/>
      <c r="B627" s="134"/>
      <c r="C627" s="134"/>
      <c r="D627" s="134"/>
      <c r="E627" s="134"/>
      <c r="F627" s="134"/>
      <c r="G627" s="134"/>
      <c r="H627" s="134"/>
      <c r="I627" s="134"/>
      <c r="J627" s="134"/>
      <c r="K627" s="134"/>
      <c r="L627" s="134"/>
      <c r="M627" s="134"/>
      <c r="N627" s="134"/>
      <c r="O627" s="134"/>
      <c r="P627" s="134"/>
      <c r="Q627" s="134"/>
      <c r="R627" s="134"/>
      <c r="S627" s="134"/>
      <c r="T627" s="134"/>
      <c r="U627" s="134"/>
      <c r="V627" s="134"/>
      <c r="W627" s="134"/>
      <c r="X627" s="134"/>
      <c r="Y627" s="134"/>
      <c r="Z627" s="134"/>
    </row>
    <row r="628" ht="15.75" customHeight="1">
      <c r="A628" s="134"/>
      <c r="B628" s="134"/>
      <c r="C628" s="134"/>
      <c r="D628" s="134"/>
      <c r="E628" s="134"/>
      <c r="F628" s="134"/>
      <c r="G628" s="134"/>
      <c r="H628" s="134"/>
      <c r="I628" s="134"/>
      <c r="J628" s="134"/>
      <c r="K628" s="134"/>
      <c r="L628" s="134"/>
      <c r="M628" s="134"/>
      <c r="N628" s="134"/>
      <c r="O628" s="134"/>
      <c r="P628" s="134"/>
      <c r="Q628" s="134"/>
      <c r="R628" s="134"/>
      <c r="S628" s="134"/>
      <c r="T628" s="134"/>
      <c r="U628" s="134"/>
      <c r="V628" s="134"/>
      <c r="W628" s="134"/>
      <c r="X628" s="134"/>
      <c r="Y628" s="134"/>
      <c r="Z628" s="134"/>
    </row>
    <row r="629" ht="15.75" customHeight="1">
      <c r="A629" s="134"/>
      <c r="B629" s="134"/>
      <c r="C629" s="134"/>
      <c r="D629" s="134"/>
      <c r="E629" s="134"/>
      <c r="F629" s="134"/>
      <c r="G629" s="134"/>
      <c r="H629" s="134"/>
      <c r="I629" s="134"/>
      <c r="J629" s="134"/>
      <c r="K629" s="134"/>
      <c r="L629" s="134"/>
      <c r="M629" s="134"/>
      <c r="N629" s="134"/>
      <c r="O629" s="134"/>
      <c r="P629" s="134"/>
      <c r="Q629" s="134"/>
      <c r="R629" s="134"/>
      <c r="S629" s="134"/>
      <c r="T629" s="134"/>
      <c r="U629" s="134"/>
      <c r="V629" s="134"/>
      <c r="W629" s="134"/>
      <c r="X629" s="134"/>
      <c r="Y629" s="134"/>
      <c r="Z629" s="134"/>
    </row>
    <row r="630" ht="15.75" customHeight="1">
      <c r="A630" s="134"/>
      <c r="B630" s="134"/>
      <c r="C630" s="134"/>
      <c r="D630" s="134"/>
      <c r="E630" s="134"/>
      <c r="F630" s="134"/>
      <c r="G630" s="134"/>
      <c r="H630" s="134"/>
      <c r="I630" s="134"/>
      <c r="J630" s="134"/>
      <c r="K630" s="134"/>
      <c r="L630" s="134"/>
      <c r="M630" s="134"/>
      <c r="N630" s="134"/>
      <c r="O630" s="134"/>
      <c r="P630" s="134"/>
      <c r="Q630" s="134"/>
      <c r="R630" s="134"/>
      <c r="S630" s="134"/>
      <c r="T630" s="134"/>
      <c r="U630" s="134"/>
      <c r="V630" s="134"/>
      <c r="W630" s="134"/>
      <c r="X630" s="134"/>
      <c r="Y630" s="134"/>
      <c r="Z630" s="134"/>
    </row>
    <row r="631" ht="15.75" customHeight="1">
      <c r="A631" s="134"/>
      <c r="B631" s="134"/>
      <c r="C631" s="134"/>
      <c r="D631" s="134"/>
      <c r="E631" s="134"/>
      <c r="F631" s="134"/>
      <c r="G631" s="134"/>
      <c r="H631" s="134"/>
      <c r="I631" s="134"/>
      <c r="J631" s="134"/>
      <c r="K631" s="134"/>
      <c r="L631" s="134"/>
      <c r="M631" s="134"/>
      <c r="N631" s="134"/>
      <c r="O631" s="134"/>
      <c r="P631" s="134"/>
      <c r="Q631" s="134"/>
      <c r="R631" s="134"/>
      <c r="S631" s="134"/>
      <c r="T631" s="134"/>
      <c r="U631" s="134"/>
      <c r="V631" s="134"/>
      <c r="W631" s="134"/>
      <c r="X631" s="134"/>
      <c r="Y631" s="134"/>
      <c r="Z631" s="134"/>
    </row>
    <row r="632" ht="15.75" customHeight="1">
      <c r="A632" s="134"/>
      <c r="B632" s="134"/>
      <c r="C632" s="134"/>
      <c r="D632" s="134"/>
      <c r="E632" s="134"/>
      <c r="F632" s="134"/>
      <c r="G632" s="134"/>
      <c r="H632" s="134"/>
      <c r="I632" s="134"/>
      <c r="J632" s="134"/>
      <c r="K632" s="134"/>
      <c r="L632" s="134"/>
      <c r="M632" s="134"/>
      <c r="N632" s="134"/>
      <c r="O632" s="134"/>
      <c r="P632" s="134"/>
      <c r="Q632" s="134"/>
      <c r="R632" s="134"/>
      <c r="S632" s="134"/>
      <c r="T632" s="134"/>
      <c r="U632" s="134"/>
      <c r="V632" s="134"/>
      <c r="W632" s="134"/>
      <c r="X632" s="134"/>
      <c r="Y632" s="134"/>
      <c r="Z632" s="134"/>
    </row>
    <row r="633" ht="15.75" customHeight="1">
      <c r="A633" s="134"/>
      <c r="B633" s="134"/>
      <c r="C633" s="134"/>
      <c r="D633" s="134"/>
      <c r="E633" s="134"/>
      <c r="F633" s="134"/>
      <c r="G633" s="134"/>
      <c r="H633" s="134"/>
      <c r="I633" s="134"/>
      <c r="J633" s="134"/>
      <c r="K633" s="134"/>
      <c r="L633" s="134"/>
      <c r="M633" s="134"/>
      <c r="N633" s="134"/>
      <c r="O633" s="134"/>
      <c r="P633" s="134"/>
      <c r="Q633" s="134"/>
      <c r="R633" s="134"/>
      <c r="S633" s="134"/>
      <c r="T633" s="134"/>
      <c r="U633" s="134"/>
      <c r="V633" s="134"/>
      <c r="W633" s="134"/>
      <c r="X633" s="134"/>
      <c r="Y633" s="134"/>
      <c r="Z633" s="134"/>
    </row>
    <row r="634" ht="15.75" customHeight="1">
      <c r="A634" s="134"/>
      <c r="B634" s="134"/>
      <c r="C634" s="134"/>
      <c r="D634" s="134"/>
      <c r="E634" s="134"/>
      <c r="F634" s="134"/>
      <c r="G634" s="134"/>
      <c r="H634" s="134"/>
      <c r="I634" s="134"/>
      <c r="J634" s="134"/>
      <c r="K634" s="134"/>
      <c r="L634" s="134"/>
      <c r="M634" s="134"/>
      <c r="N634" s="134"/>
      <c r="O634" s="134"/>
      <c r="P634" s="134"/>
      <c r="Q634" s="134"/>
      <c r="R634" s="134"/>
      <c r="S634" s="134"/>
      <c r="T634" s="134"/>
      <c r="U634" s="134"/>
      <c r="V634" s="134"/>
      <c r="W634" s="134"/>
      <c r="X634" s="134"/>
      <c r="Y634" s="134"/>
      <c r="Z634" s="134"/>
    </row>
    <row r="635" ht="15.75" customHeight="1">
      <c r="A635" s="134"/>
      <c r="B635" s="134"/>
      <c r="C635" s="134"/>
      <c r="D635" s="134"/>
      <c r="E635" s="134"/>
      <c r="F635" s="134"/>
      <c r="G635" s="134"/>
      <c r="H635" s="134"/>
      <c r="I635" s="134"/>
      <c r="J635" s="134"/>
      <c r="K635" s="134"/>
      <c r="L635" s="134"/>
      <c r="M635" s="134"/>
      <c r="N635" s="134"/>
      <c r="O635" s="134"/>
      <c r="P635" s="134"/>
      <c r="Q635" s="134"/>
      <c r="R635" s="134"/>
      <c r="S635" s="134"/>
      <c r="T635" s="134"/>
      <c r="U635" s="134"/>
      <c r="V635" s="134"/>
      <c r="W635" s="134"/>
      <c r="X635" s="134"/>
      <c r="Y635" s="134"/>
      <c r="Z635" s="134"/>
    </row>
    <row r="636" ht="15.75" customHeight="1">
      <c r="A636" s="134"/>
      <c r="B636" s="134"/>
      <c r="C636" s="134"/>
      <c r="D636" s="134"/>
      <c r="E636" s="134"/>
      <c r="F636" s="134"/>
      <c r="G636" s="134"/>
      <c r="H636" s="134"/>
      <c r="I636" s="134"/>
      <c r="J636" s="134"/>
      <c r="K636" s="134"/>
      <c r="L636" s="134"/>
      <c r="M636" s="134"/>
      <c r="N636" s="134"/>
      <c r="O636" s="134"/>
      <c r="P636" s="134"/>
      <c r="Q636" s="134"/>
      <c r="R636" s="134"/>
      <c r="S636" s="134"/>
      <c r="T636" s="134"/>
      <c r="U636" s="134"/>
      <c r="V636" s="134"/>
      <c r="W636" s="134"/>
      <c r="X636" s="134"/>
      <c r="Y636" s="134"/>
      <c r="Z636" s="134"/>
    </row>
    <row r="637" ht="15.75" customHeight="1">
      <c r="A637" s="134"/>
      <c r="B637" s="134"/>
      <c r="C637" s="134"/>
      <c r="D637" s="134"/>
      <c r="E637" s="134"/>
      <c r="F637" s="134"/>
      <c r="G637" s="134"/>
      <c r="H637" s="134"/>
      <c r="I637" s="134"/>
      <c r="J637" s="134"/>
      <c r="K637" s="134"/>
      <c r="L637" s="134"/>
      <c r="M637" s="134"/>
      <c r="N637" s="134"/>
      <c r="O637" s="134"/>
      <c r="P637" s="134"/>
      <c r="Q637" s="134"/>
      <c r="R637" s="134"/>
      <c r="S637" s="134"/>
      <c r="T637" s="134"/>
      <c r="U637" s="134"/>
      <c r="V637" s="134"/>
      <c r="W637" s="134"/>
      <c r="X637" s="134"/>
      <c r="Y637" s="134"/>
      <c r="Z637" s="134"/>
    </row>
    <row r="638" ht="15.75" customHeight="1">
      <c r="A638" s="134"/>
      <c r="B638" s="134"/>
      <c r="C638" s="134"/>
      <c r="D638" s="134"/>
      <c r="E638" s="134"/>
      <c r="F638" s="134"/>
      <c r="G638" s="134"/>
      <c r="H638" s="134"/>
      <c r="I638" s="134"/>
      <c r="J638" s="134"/>
      <c r="K638" s="134"/>
      <c r="L638" s="134"/>
      <c r="M638" s="134"/>
      <c r="N638" s="134"/>
      <c r="O638" s="134"/>
      <c r="P638" s="134"/>
      <c r="Q638" s="134"/>
      <c r="R638" s="134"/>
      <c r="S638" s="134"/>
      <c r="T638" s="134"/>
      <c r="U638" s="134"/>
      <c r="V638" s="134"/>
      <c r="W638" s="134"/>
      <c r="X638" s="134"/>
      <c r="Y638" s="134"/>
      <c r="Z638" s="134"/>
    </row>
    <row r="639" ht="15.75" customHeight="1">
      <c r="A639" s="134"/>
      <c r="B639" s="134"/>
      <c r="C639" s="134"/>
      <c r="D639" s="134"/>
      <c r="E639" s="134"/>
      <c r="F639" s="134"/>
      <c r="G639" s="134"/>
      <c r="H639" s="134"/>
      <c r="I639" s="134"/>
      <c r="J639" s="134"/>
      <c r="K639" s="134"/>
      <c r="L639" s="134"/>
      <c r="M639" s="134"/>
      <c r="N639" s="134"/>
      <c r="O639" s="134"/>
      <c r="P639" s="134"/>
      <c r="Q639" s="134"/>
      <c r="R639" s="134"/>
      <c r="S639" s="134"/>
      <c r="T639" s="134"/>
      <c r="U639" s="134"/>
      <c r="V639" s="134"/>
      <c r="W639" s="134"/>
      <c r="X639" s="134"/>
      <c r="Y639" s="134"/>
      <c r="Z639" s="134"/>
    </row>
    <row r="640" ht="15.75" customHeight="1">
      <c r="A640" s="134"/>
      <c r="B640" s="134"/>
      <c r="C640" s="134"/>
      <c r="D640" s="134"/>
      <c r="E640" s="134"/>
      <c r="F640" s="134"/>
      <c r="G640" s="134"/>
      <c r="H640" s="134"/>
      <c r="I640" s="134"/>
      <c r="J640" s="134"/>
      <c r="K640" s="134"/>
      <c r="L640" s="134"/>
      <c r="M640" s="134"/>
      <c r="N640" s="134"/>
      <c r="O640" s="134"/>
      <c r="P640" s="134"/>
      <c r="Q640" s="134"/>
      <c r="R640" s="134"/>
      <c r="S640" s="134"/>
      <c r="T640" s="134"/>
      <c r="U640" s="134"/>
      <c r="V640" s="134"/>
      <c r="W640" s="134"/>
      <c r="X640" s="134"/>
      <c r="Y640" s="134"/>
      <c r="Z640" s="134"/>
    </row>
    <row r="641" ht="15.75" customHeight="1">
      <c r="A641" s="134"/>
      <c r="B641" s="134"/>
      <c r="C641" s="134"/>
      <c r="D641" s="134"/>
      <c r="E641" s="134"/>
      <c r="F641" s="134"/>
      <c r="G641" s="134"/>
      <c r="H641" s="134"/>
      <c r="I641" s="134"/>
      <c r="J641" s="134"/>
      <c r="K641" s="134"/>
      <c r="L641" s="134"/>
      <c r="M641" s="134"/>
      <c r="N641" s="134"/>
      <c r="O641" s="134"/>
      <c r="P641" s="134"/>
      <c r="Q641" s="134"/>
      <c r="R641" s="134"/>
      <c r="S641" s="134"/>
      <c r="T641" s="134"/>
      <c r="U641" s="134"/>
      <c r="V641" s="134"/>
      <c r="W641" s="134"/>
      <c r="X641" s="134"/>
      <c r="Y641" s="134"/>
      <c r="Z641" s="134"/>
    </row>
    <row r="642" ht="15.75" customHeight="1">
      <c r="A642" s="134"/>
      <c r="B642" s="134"/>
      <c r="C642" s="134"/>
      <c r="D642" s="134"/>
      <c r="E642" s="134"/>
      <c r="F642" s="134"/>
      <c r="G642" s="134"/>
      <c r="H642" s="134"/>
      <c r="I642" s="134"/>
      <c r="J642" s="134"/>
      <c r="K642" s="134"/>
      <c r="L642" s="134"/>
      <c r="M642" s="134"/>
      <c r="N642" s="134"/>
      <c r="O642" s="134"/>
      <c r="P642" s="134"/>
      <c r="Q642" s="134"/>
      <c r="R642" s="134"/>
      <c r="S642" s="134"/>
      <c r="T642" s="134"/>
      <c r="U642" s="134"/>
      <c r="V642" s="134"/>
      <c r="W642" s="134"/>
      <c r="X642" s="134"/>
      <c r="Y642" s="134"/>
      <c r="Z642" s="134"/>
    </row>
    <row r="643" ht="15.75" customHeight="1">
      <c r="A643" s="134"/>
      <c r="B643" s="134"/>
      <c r="C643" s="134"/>
      <c r="D643" s="134"/>
      <c r="E643" s="134"/>
      <c r="F643" s="134"/>
      <c r="G643" s="134"/>
      <c r="H643" s="134"/>
      <c r="I643" s="134"/>
      <c r="J643" s="134"/>
      <c r="K643" s="134"/>
      <c r="L643" s="134"/>
      <c r="M643" s="134"/>
      <c r="N643" s="134"/>
      <c r="O643" s="134"/>
      <c r="P643" s="134"/>
      <c r="Q643" s="134"/>
      <c r="R643" s="134"/>
      <c r="S643" s="134"/>
      <c r="T643" s="134"/>
      <c r="U643" s="134"/>
      <c r="V643" s="134"/>
      <c r="W643" s="134"/>
      <c r="X643" s="134"/>
      <c r="Y643" s="134"/>
      <c r="Z643" s="134"/>
    </row>
    <row r="644" ht="15.75" customHeight="1">
      <c r="A644" s="134"/>
      <c r="B644" s="134"/>
      <c r="C644" s="134"/>
      <c r="D644" s="134"/>
      <c r="E644" s="134"/>
      <c r="F644" s="134"/>
      <c r="G644" s="134"/>
      <c r="H644" s="134"/>
      <c r="I644" s="134"/>
      <c r="J644" s="134"/>
      <c r="K644" s="134"/>
      <c r="L644" s="134"/>
      <c r="M644" s="134"/>
      <c r="N644" s="134"/>
      <c r="O644" s="134"/>
      <c r="P644" s="134"/>
      <c r="Q644" s="134"/>
      <c r="R644" s="134"/>
      <c r="S644" s="134"/>
      <c r="T644" s="134"/>
      <c r="U644" s="134"/>
      <c r="V644" s="134"/>
      <c r="W644" s="134"/>
      <c r="X644" s="134"/>
      <c r="Y644" s="134"/>
      <c r="Z644" s="134"/>
    </row>
    <row r="645" ht="15.75" customHeight="1">
      <c r="A645" s="134"/>
      <c r="B645" s="134"/>
      <c r="C645" s="134"/>
      <c r="D645" s="134"/>
      <c r="E645" s="134"/>
      <c r="F645" s="134"/>
      <c r="G645" s="134"/>
      <c r="H645" s="134"/>
      <c r="I645" s="134"/>
      <c r="J645" s="134"/>
      <c r="K645" s="134"/>
      <c r="L645" s="134"/>
      <c r="M645" s="134"/>
      <c r="N645" s="134"/>
      <c r="O645" s="134"/>
      <c r="P645" s="134"/>
      <c r="Q645" s="134"/>
      <c r="R645" s="134"/>
      <c r="S645" s="134"/>
      <c r="T645" s="134"/>
      <c r="U645" s="134"/>
      <c r="V645" s="134"/>
      <c r="W645" s="134"/>
      <c r="X645" s="134"/>
      <c r="Y645" s="134"/>
      <c r="Z645" s="134"/>
    </row>
    <row r="646" ht="15.75" customHeight="1">
      <c r="A646" s="134"/>
      <c r="B646" s="134"/>
      <c r="C646" s="134"/>
      <c r="D646" s="134"/>
      <c r="E646" s="134"/>
      <c r="F646" s="134"/>
      <c r="G646" s="134"/>
      <c r="H646" s="134"/>
      <c r="I646" s="134"/>
      <c r="J646" s="134"/>
      <c r="K646" s="134"/>
      <c r="L646" s="134"/>
      <c r="M646" s="134"/>
      <c r="N646" s="134"/>
      <c r="O646" s="134"/>
      <c r="P646" s="134"/>
      <c r="Q646" s="134"/>
      <c r="R646" s="134"/>
      <c r="S646" s="134"/>
      <c r="T646" s="134"/>
      <c r="U646" s="134"/>
      <c r="V646" s="134"/>
      <c r="W646" s="134"/>
      <c r="X646" s="134"/>
      <c r="Y646" s="134"/>
      <c r="Z646" s="134"/>
    </row>
    <row r="647" ht="15.75" customHeight="1">
      <c r="A647" s="134"/>
      <c r="B647" s="134"/>
      <c r="C647" s="134"/>
      <c r="D647" s="134"/>
      <c r="E647" s="134"/>
      <c r="F647" s="134"/>
      <c r="G647" s="134"/>
      <c r="H647" s="134"/>
      <c r="I647" s="134"/>
      <c r="J647" s="134"/>
      <c r="K647" s="134"/>
      <c r="L647" s="134"/>
      <c r="M647" s="134"/>
      <c r="N647" s="134"/>
      <c r="O647" s="134"/>
      <c r="P647" s="134"/>
      <c r="Q647" s="134"/>
      <c r="R647" s="134"/>
      <c r="S647" s="134"/>
      <c r="T647" s="134"/>
      <c r="U647" s="134"/>
      <c r="V647" s="134"/>
      <c r="W647" s="134"/>
      <c r="X647" s="134"/>
      <c r="Y647" s="134"/>
      <c r="Z647" s="134"/>
    </row>
    <row r="648" ht="15.75" customHeight="1">
      <c r="A648" s="134"/>
      <c r="B648" s="134"/>
      <c r="C648" s="134"/>
      <c r="D648" s="134"/>
      <c r="E648" s="134"/>
      <c r="F648" s="134"/>
      <c r="G648" s="134"/>
      <c r="H648" s="134"/>
      <c r="I648" s="134"/>
      <c r="J648" s="134"/>
      <c r="K648" s="134"/>
      <c r="L648" s="134"/>
      <c r="M648" s="134"/>
      <c r="N648" s="134"/>
      <c r="O648" s="134"/>
      <c r="P648" s="134"/>
      <c r="Q648" s="134"/>
      <c r="R648" s="134"/>
      <c r="S648" s="134"/>
      <c r="T648" s="134"/>
      <c r="U648" s="134"/>
      <c r="V648" s="134"/>
      <c r="W648" s="134"/>
      <c r="X648" s="134"/>
      <c r="Y648" s="134"/>
      <c r="Z648" s="134"/>
    </row>
    <row r="649" ht="15.75" customHeight="1">
      <c r="A649" s="134"/>
      <c r="B649" s="134"/>
      <c r="C649" s="134"/>
      <c r="D649" s="134"/>
      <c r="E649" s="134"/>
      <c r="F649" s="134"/>
      <c r="G649" s="134"/>
      <c r="H649" s="134"/>
      <c r="I649" s="134"/>
      <c r="J649" s="134"/>
      <c r="K649" s="134"/>
      <c r="L649" s="134"/>
      <c r="M649" s="134"/>
      <c r="N649" s="134"/>
      <c r="O649" s="134"/>
      <c r="P649" s="134"/>
      <c r="Q649" s="134"/>
      <c r="R649" s="134"/>
      <c r="S649" s="134"/>
      <c r="T649" s="134"/>
      <c r="U649" s="134"/>
      <c r="V649" s="134"/>
      <c r="W649" s="134"/>
      <c r="X649" s="134"/>
      <c r="Y649" s="134"/>
      <c r="Z649" s="134"/>
    </row>
    <row r="650" ht="15.75" customHeight="1">
      <c r="A650" s="134"/>
      <c r="B650" s="134"/>
      <c r="C650" s="134"/>
      <c r="D650" s="134"/>
      <c r="E650" s="134"/>
      <c r="F650" s="134"/>
      <c r="G650" s="134"/>
      <c r="H650" s="134"/>
      <c r="I650" s="134"/>
      <c r="J650" s="134"/>
      <c r="K650" s="134"/>
      <c r="L650" s="134"/>
      <c r="M650" s="134"/>
      <c r="N650" s="134"/>
      <c r="O650" s="134"/>
      <c r="P650" s="134"/>
      <c r="Q650" s="134"/>
      <c r="R650" s="134"/>
      <c r="S650" s="134"/>
      <c r="T650" s="134"/>
      <c r="U650" s="134"/>
      <c r="V650" s="134"/>
      <c r="W650" s="134"/>
      <c r="X650" s="134"/>
      <c r="Y650" s="134"/>
      <c r="Z650" s="134"/>
    </row>
    <row r="651" ht="15.75" customHeight="1">
      <c r="A651" s="134"/>
      <c r="B651" s="134"/>
      <c r="C651" s="134"/>
      <c r="D651" s="134"/>
      <c r="E651" s="134"/>
      <c r="F651" s="134"/>
      <c r="G651" s="134"/>
      <c r="H651" s="134"/>
      <c r="I651" s="134"/>
      <c r="J651" s="134"/>
      <c r="K651" s="134"/>
      <c r="L651" s="134"/>
      <c r="M651" s="134"/>
      <c r="N651" s="134"/>
      <c r="O651" s="134"/>
      <c r="P651" s="134"/>
      <c r="Q651" s="134"/>
      <c r="R651" s="134"/>
      <c r="S651" s="134"/>
      <c r="T651" s="134"/>
      <c r="U651" s="134"/>
      <c r="V651" s="134"/>
      <c r="W651" s="134"/>
      <c r="X651" s="134"/>
      <c r="Y651" s="134"/>
      <c r="Z651" s="134"/>
    </row>
    <row r="652" ht="15.75" customHeight="1">
      <c r="A652" s="134"/>
      <c r="B652" s="134"/>
      <c r="C652" s="134"/>
      <c r="D652" s="134"/>
      <c r="E652" s="134"/>
      <c r="F652" s="134"/>
      <c r="G652" s="134"/>
      <c r="H652" s="134"/>
      <c r="I652" s="134"/>
      <c r="J652" s="134"/>
      <c r="K652" s="134"/>
      <c r="L652" s="134"/>
      <c r="M652" s="134"/>
      <c r="N652" s="134"/>
      <c r="O652" s="134"/>
      <c r="P652" s="134"/>
      <c r="Q652" s="134"/>
      <c r="R652" s="134"/>
      <c r="S652" s="134"/>
      <c r="T652" s="134"/>
      <c r="U652" s="134"/>
      <c r="V652" s="134"/>
      <c r="W652" s="134"/>
      <c r="X652" s="134"/>
      <c r="Y652" s="134"/>
      <c r="Z652" s="134"/>
    </row>
    <row r="653" ht="15.75" customHeight="1">
      <c r="A653" s="134"/>
      <c r="B653" s="134"/>
      <c r="C653" s="134"/>
      <c r="D653" s="134"/>
      <c r="E653" s="134"/>
      <c r="F653" s="134"/>
      <c r="G653" s="134"/>
      <c r="H653" s="134"/>
      <c r="I653" s="134"/>
      <c r="J653" s="134"/>
      <c r="K653" s="134"/>
      <c r="L653" s="134"/>
      <c r="M653" s="134"/>
      <c r="N653" s="134"/>
      <c r="O653" s="134"/>
      <c r="P653" s="134"/>
      <c r="Q653" s="134"/>
      <c r="R653" s="134"/>
      <c r="S653" s="134"/>
      <c r="T653" s="134"/>
      <c r="U653" s="134"/>
      <c r="V653" s="134"/>
      <c r="W653" s="134"/>
      <c r="X653" s="134"/>
      <c r="Y653" s="134"/>
      <c r="Z653" s="134"/>
    </row>
    <row r="654" ht="15.75" customHeight="1">
      <c r="A654" s="134"/>
      <c r="B654" s="134"/>
      <c r="C654" s="134"/>
      <c r="D654" s="134"/>
      <c r="E654" s="134"/>
      <c r="F654" s="134"/>
      <c r="G654" s="134"/>
      <c r="H654" s="134"/>
      <c r="I654" s="134"/>
      <c r="J654" s="134"/>
      <c r="K654" s="134"/>
      <c r="L654" s="134"/>
      <c r="M654" s="134"/>
      <c r="N654" s="134"/>
      <c r="O654" s="134"/>
      <c r="P654" s="134"/>
      <c r="Q654" s="134"/>
      <c r="R654" s="134"/>
      <c r="S654" s="134"/>
      <c r="T654" s="134"/>
      <c r="U654" s="134"/>
      <c r="V654" s="134"/>
      <c r="W654" s="134"/>
      <c r="X654" s="134"/>
      <c r="Y654" s="134"/>
      <c r="Z654" s="134"/>
    </row>
    <row r="655" ht="15.75" customHeight="1">
      <c r="A655" s="134"/>
      <c r="B655" s="134"/>
      <c r="C655" s="134"/>
      <c r="D655" s="134"/>
      <c r="E655" s="134"/>
      <c r="F655" s="134"/>
      <c r="G655" s="134"/>
      <c r="H655" s="134"/>
      <c r="I655" s="134"/>
      <c r="J655" s="134"/>
      <c r="K655" s="134"/>
      <c r="L655" s="134"/>
      <c r="M655" s="134"/>
      <c r="N655" s="134"/>
      <c r="O655" s="134"/>
      <c r="P655" s="134"/>
      <c r="Q655" s="134"/>
      <c r="R655" s="134"/>
      <c r="S655" s="134"/>
      <c r="T655" s="134"/>
      <c r="U655" s="134"/>
      <c r="V655" s="134"/>
      <c r="W655" s="134"/>
      <c r="X655" s="134"/>
      <c r="Y655" s="134"/>
      <c r="Z655" s="134"/>
    </row>
    <row r="656" ht="15.75" customHeight="1">
      <c r="A656" s="134"/>
      <c r="B656" s="134"/>
      <c r="C656" s="134"/>
      <c r="D656" s="134"/>
      <c r="E656" s="134"/>
      <c r="F656" s="134"/>
      <c r="G656" s="134"/>
      <c r="H656" s="134"/>
      <c r="I656" s="134"/>
      <c r="J656" s="134"/>
      <c r="K656" s="134"/>
      <c r="L656" s="134"/>
      <c r="M656" s="134"/>
      <c r="N656" s="134"/>
      <c r="O656" s="134"/>
      <c r="P656" s="134"/>
      <c r="Q656" s="134"/>
      <c r="R656" s="134"/>
      <c r="S656" s="134"/>
      <c r="T656" s="134"/>
      <c r="U656" s="134"/>
      <c r="V656" s="134"/>
      <c r="W656" s="134"/>
      <c r="X656" s="134"/>
      <c r="Y656" s="134"/>
      <c r="Z656" s="134"/>
    </row>
    <row r="657" ht="15.75" customHeight="1">
      <c r="A657" s="134"/>
      <c r="B657" s="134"/>
      <c r="C657" s="134"/>
      <c r="D657" s="134"/>
      <c r="E657" s="134"/>
      <c r="F657" s="134"/>
      <c r="G657" s="134"/>
      <c r="H657" s="134"/>
      <c r="I657" s="134"/>
      <c r="J657" s="134"/>
      <c r="K657" s="134"/>
      <c r="L657" s="134"/>
      <c r="M657" s="134"/>
      <c r="N657" s="134"/>
      <c r="O657" s="134"/>
      <c r="P657" s="134"/>
      <c r="Q657" s="134"/>
      <c r="R657" s="134"/>
      <c r="S657" s="134"/>
      <c r="T657" s="134"/>
      <c r="U657" s="134"/>
      <c r="V657" s="134"/>
      <c r="W657" s="134"/>
      <c r="X657" s="134"/>
      <c r="Y657" s="134"/>
      <c r="Z657" s="134"/>
    </row>
    <row r="658" ht="15.75" customHeight="1">
      <c r="A658" s="134"/>
      <c r="B658" s="134"/>
      <c r="C658" s="134"/>
      <c r="D658" s="134"/>
      <c r="E658" s="134"/>
      <c r="F658" s="134"/>
      <c r="G658" s="134"/>
      <c r="H658" s="134"/>
      <c r="I658" s="134"/>
      <c r="J658" s="134"/>
      <c r="K658" s="134"/>
      <c r="L658" s="134"/>
      <c r="M658" s="134"/>
      <c r="N658" s="134"/>
      <c r="O658" s="134"/>
      <c r="P658" s="134"/>
      <c r="Q658" s="134"/>
      <c r="R658" s="134"/>
      <c r="S658" s="134"/>
      <c r="T658" s="134"/>
      <c r="U658" s="134"/>
      <c r="V658" s="134"/>
      <c r="W658" s="134"/>
      <c r="X658" s="134"/>
      <c r="Y658" s="134"/>
      <c r="Z658" s="134"/>
    </row>
    <row r="659" ht="15.75" customHeight="1">
      <c r="A659" s="134"/>
      <c r="B659" s="134"/>
      <c r="C659" s="134"/>
      <c r="D659" s="134"/>
      <c r="E659" s="134"/>
      <c r="F659" s="134"/>
      <c r="G659" s="134"/>
      <c r="H659" s="134"/>
      <c r="I659" s="134"/>
      <c r="J659" s="134"/>
      <c r="K659" s="134"/>
      <c r="L659" s="134"/>
      <c r="M659" s="134"/>
      <c r="N659" s="134"/>
      <c r="O659" s="134"/>
      <c r="P659" s="134"/>
      <c r="Q659" s="134"/>
      <c r="R659" s="134"/>
      <c r="S659" s="134"/>
      <c r="T659" s="134"/>
      <c r="U659" s="134"/>
      <c r="V659" s="134"/>
      <c r="W659" s="134"/>
      <c r="X659" s="134"/>
      <c r="Y659" s="134"/>
      <c r="Z659" s="134"/>
    </row>
    <row r="660" ht="15.75" customHeight="1">
      <c r="A660" s="134"/>
      <c r="B660" s="134"/>
      <c r="C660" s="134"/>
      <c r="D660" s="134"/>
      <c r="E660" s="134"/>
      <c r="F660" s="134"/>
      <c r="G660" s="134"/>
      <c r="H660" s="134"/>
      <c r="I660" s="134"/>
      <c r="J660" s="134"/>
      <c r="K660" s="134"/>
      <c r="L660" s="134"/>
      <c r="M660" s="134"/>
      <c r="N660" s="134"/>
      <c r="O660" s="134"/>
      <c r="P660" s="134"/>
      <c r="Q660" s="134"/>
      <c r="R660" s="134"/>
      <c r="S660" s="134"/>
      <c r="T660" s="134"/>
      <c r="U660" s="134"/>
      <c r="V660" s="134"/>
      <c r="W660" s="134"/>
      <c r="X660" s="134"/>
      <c r="Y660" s="134"/>
      <c r="Z660" s="134"/>
    </row>
    <row r="661" ht="15.75" customHeight="1">
      <c r="A661" s="134"/>
      <c r="B661" s="134"/>
      <c r="C661" s="134"/>
      <c r="D661" s="134"/>
      <c r="E661" s="134"/>
      <c r="F661" s="134"/>
      <c r="G661" s="134"/>
      <c r="H661" s="134"/>
      <c r="I661" s="134"/>
      <c r="J661" s="134"/>
      <c r="K661" s="134"/>
      <c r="L661" s="134"/>
      <c r="M661" s="134"/>
      <c r="N661" s="134"/>
      <c r="O661" s="134"/>
      <c r="P661" s="134"/>
      <c r="Q661" s="134"/>
      <c r="R661" s="134"/>
      <c r="S661" s="134"/>
      <c r="T661" s="134"/>
      <c r="U661" s="134"/>
      <c r="V661" s="134"/>
      <c r="W661" s="134"/>
      <c r="X661" s="134"/>
      <c r="Y661" s="134"/>
      <c r="Z661" s="134"/>
    </row>
    <row r="662" ht="15.75" customHeight="1">
      <c r="A662" s="134"/>
      <c r="B662" s="134"/>
      <c r="C662" s="134"/>
      <c r="D662" s="134"/>
      <c r="E662" s="134"/>
      <c r="F662" s="134"/>
      <c r="G662" s="134"/>
      <c r="H662" s="134"/>
      <c r="I662" s="134"/>
      <c r="J662" s="134"/>
      <c r="K662" s="134"/>
      <c r="L662" s="134"/>
      <c r="M662" s="134"/>
      <c r="N662" s="134"/>
      <c r="O662" s="134"/>
      <c r="P662" s="134"/>
      <c r="Q662" s="134"/>
      <c r="R662" s="134"/>
      <c r="S662" s="134"/>
      <c r="T662" s="134"/>
      <c r="U662" s="134"/>
      <c r="V662" s="134"/>
      <c r="W662" s="134"/>
      <c r="X662" s="134"/>
      <c r="Y662" s="134"/>
      <c r="Z662" s="134"/>
    </row>
    <row r="663" ht="15.75" customHeight="1">
      <c r="A663" s="134"/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</row>
    <row r="664" ht="15.75" customHeight="1">
      <c r="A664" s="134"/>
      <c r="B664" s="134"/>
      <c r="C664" s="134"/>
      <c r="D664" s="134"/>
      <c r="E664" s="134"/>
      <c r="F664" s="134"/>
      <c r="G664" s="134"/>
      <c r="H664" s="134"/>
      <c r="I664" s="134"/>
      <c r="J664" s="134"/>
      <c r="K664" s="134"/>
      <c r="L664" s="134"/>
      <c r="M664" s="134"/>
      <c r="N664" s="134"/>
      <c r="O664" s="134"/>
      <c r="P664" s="134"/>
      <c r="Q664" s="134"/>
      <c r="R664" s="134"/>
      <c r="S664" s="134"/>
      <c r="T664" s="134"/>
      <c r="U664" s="134"/>
      <c r="V664" s="134"/>
      <c r="W664" s="134"/>
      <c r="X664" s="134"/>
      <c r="Y664" s="134"/>
      <c r="Z664" s="134"/>
    </row>
    <row r="665" ht="15.75" customHeight="1">
      <c r="A665" s="134"/>
      <c r="B665" s="134"/>
      <c r="C665" s="134"/>
      <c r="D665" s="134"/>
      <c r="E665" s="134"/>
      <c r="F665" s="134"/>
      <c r="G665" s="134"/>
      <c r="H665" s="134"/>
      <c r="I665" s="134"/>
      <c r="J665" s="134"/>
      <c r="K665" s="134"/>
      <c r="L665" s="134"/>
      <c r="M665" s="134"/>
      <c r="N665" s="134"/>
      <c r="O665" s="134"/>
      <c r="P665" s="134"/>
      <c r="Q665" s="134"/>
      <c r="R665" s="134"/>
      <c r="S665" s="134"/>
      <c r="T665" s="134"/>
      <c r="U665" s="134"/>
      <c r="V665" s="134"/>
      <c r="W665" s="134"/>
      <c r="X665" s="134"/>
      <c r="Y665" s="134"/>
      <c r="Z665" s="134"/>
    </row>
    <row r="666" ht="15.75" customHeight="1">
      <c r="A666" s="134"/>
      <c r="B666" s="134"/>
      <c r="C666" s="134"/>
      <c r="D666" s="134"/>
      <c r="E666" s="134"/>
      <c r="F666" s="134"/>
      <c r="G666" s="134"/>
      <c r="H666" s="134"/>
      <c r="I666" s="134"/>
      <c r="J666" s="134"/>
      <c r="K666" s="134"/>
      <c r="L666" s="134"/>
      <c r="M666" s="134"/>
      <c r="N666" s="134"/>
      <c r="O666" s="134"/>
      <c r="P666" s="134"/>
      <c r="Q666" s="134"/>
      <c r="R666" s="134"/>
      <c r="S666" s="134"/>
      <c r="T666" s="134"/>
      <c r="U666" s="134"/>
      <c r="V666" s="134"/>
      <c r="W666" s="134"/>
      <c r="X666" s="134"/>
      <c r="Y666" s="134"/>
      <c r="Z666" s="134"/>
    </row>
    <row r="667" ht="15.75" customHeight="1">
      <c r="A667" s="134"/>
      <c r="B667" s="134"/>
      <c r="C667" s="134"/>
      <c r="D667" s="134"/>
      <c r="E667" s="134"/>
      <c r="F667" s="134"/>
      <c r="G667" s="134"/>
      <c r="H667" s="134"/>
      <c r="I667" s="134"/>
      <c r="J667" s="134"/>
      <c r="K667" s="134"/>
      <c r="L667" s="134"/>
      <c r="M667" s="134"/>
      <c r="N667" s="134"/>
      <c r="O667" s="134"/>
      <c r="P667" s="134"/>
      <c r="Q667" s="134"/>
      <c r="R667" s="134"/>
      <c r="S667" s="134"/>
      <c r="T667" s="134"/>
      <c r="U667" s="134"/>
      <c r="V667" s="134"/>
      <c r="W667" s="134"/>
      <c r="X667" s="134"/>
      <c r="Y667" s="134"/>
      <c r="Z667" s="134"/>
    </row>
    <row r="668" ht="15.75" customHeight="1">
      <c r="A668" s="134"/>
      <c r="B668" s="134"/>
      <c r="C668" s="134"/>
      <c r="D668" s="134"/>
      <c r="E668" s="134"/>
      <c r="F668" s="134"/>
      <c r="G668" s="134"/>
      <c r="H668" s="134"/>
      <c r="I668" s="134"/>
      <c r="J668" s="134"/>
      <c r="K668" s="134"/>
      <c r="L668" s="134"/>
      <c r="M668" s="134"/>
      <c r="N668" s="134"/>
      <c r="O668" s="134"/>
      <c r="P668" s="134"/>
      <c r="Q668" s="134"/>
      <c r="R668" s="134"/>
      <c r="S668" s="134"/>
      <c r="T668" s="134"/>
      <c r="U668" s="134"/>
      <c r="V668" s="134"/>
      <c r="W668" s="134"/>
      <c r="X668" s="134"/>
      <c r="Y668" s="134"/>
      <c r="Z668" s="134"/>
    </row>
    <row r="669" ht="15.75" customHeight="1">
      <c r="A669" s="134"/>
      <c r="B669" s="134"/>
      <c r="C669" s="134"/>
      <c r="D669" s="134"/>
      <c r="E669" s="134"/>
      <c r="F669" s="134"/>
      <c r="G669" s="134"/>
      <c r="H669" s="134"/>
      <c r="I669" s="134"/>
      <c r="J669" s="134"/>
      <c r="K669" s="134"/>
      <c r="L669" s="134"/>
      <c r="M669" s="134"/>
      <c r="N669" s="134"/>
      <c r="O669" s="134"/>
      <c r="P669" s="134"/>
      <c r="Q669" s="134"/>
      <c r="R669" s="134"/>
      <c r="S669" s="134"/>
      <c r="T669" s="134"/>
      <c r="U669" s="134"/>
      <c r="V669" s="134"/>
      <c r="W669" s="134"/>
      <c r="X669" s="134"/>
      <c r="Y669" s="134"/>
      <c r="Z669" s="134"/>
    </row>
    <row r="670" ht="15.75" customHeight="1">
      <c r="A670" s="134"/>
      <c r="B670" s="134"/>
      <c r="C670" s="134"/>
      <c r="D670" s="134"/>
      <c r="E670" s="134"/>
      <c r="F670" s="134"/>
      <c r="G670" s="134"/>
      <c r="H670" s="134"/>
      <c r="I670" s="134"/>
      <c r="J670" s="134"/>
      <c r="K670" s="134"/>
      <c r="L670" s="134"/>
      <c r="M670" s="134"/>
      <c r="N670" s="134"/>
      <c r="O670" s="134"/>
      <c r="P670" s="134"/>
      <c r="Q670" s="134"/>
      <c r="R670" s="134"/>
      <c r="S670" s="134"/>
      <c r="T670" s="134"/>
      <c r="U670" s="134"/>
      <c r="V670" s="134"/>
      <c r="W670" s="134"/>
      <c r="X670" s="134"/>
      <c r="Y670" s="134"/>
      <c r="Z670" s="134"/>
    </row>
    <row r="671" ht="15.75" customHeight="1">
      <c r="A671" s="134"/>
      <c r="B671" s="134"/>
      <c r="C671" s="134"/>
      <c r="D671" s="134"/>
      <c r="E671" s="134"/>
      <c r="F671" s="134"/>
      <c r="G671" s="134"/>
      <c r="H671" s="134"/>
      <c r="I671" s="134"/>
      <c r="J671" s="134"/>
      <c r="K671" s="134"/>
      <c r="L671" s="134"/>
      <c r="M671" s="134"/>
      <c r="N671" s="134"/>
      <c r="O671" s="134"/>
      <c r="P671" s="134"/>
      <c r="Q671" s="134"/>
      <c r="R671" s="134"/>
      <c r="S671" s="134"/>
      <c r="T671" s="134"/>
      <c r="U671" s="134"/>
      <c r="V671" s="134"/>
      <c r="W671" s="134"/>
      <c r="X671" s="134"/>
      <c r="Y671" s="134"/>
      <c r="Z671" s="134"/>
    </row>
    <row r="672" ht="15.75" customHeight="1">
      <c r="A672" s="134"/>
      <c r="B672" s="134"/>
      <c r="C672" s="134"/>
      <c r="D672" s="134"/>
      <c r="E672" s="134"/>
      <c r="F672" s="134"/>
      <c r="G672" s="134"/>
      <c r="H672" s="134"/>
      <c r="I672" s="134"/>
      <c r="J672" s="134"/>
      <c r="K672" s="134"/>
      <c r="L672" s="134"/>
      <c r="M672" s="134"/>
      <c r="N672" s="134"/>
      <c r="O672" s="134"/>
      <c r="P672" s="134"/>
      <c r="Q672" s="134"/>
      <c r="R672" s="134"/>
      <c r="S672" s="134"/>
      <c r="T672" s="134"/>
      <c r="U672" s="134"/>
      <c r="V672" s="134"/>
      <c r="W672" s="134"/>
      <c r="X672" s="134"/>
      <c r="Y672" s="134"/>
      <c r="Z672" s="134"/>
    </row>
    <row r="673" ht="15.75" customHeight="1">
      <c r="A673" s="134"/>
      <c r="B673" s="134"/>
      <c r="C673" s="134"/>
      <c r="D673" s="134"/>
      <c r="E673" s="134"/>
      <c r="F673" s="134"/>
      <c r="G673" s="134"/>
      <c r="H673" s="134"/>
      <c r="I673" s="134"/>
      <c r="J673" s="134"/>
      <c r="K673" s="134"/>
      <c r="L673" s="134"/>
      <c r="M673" s="134"/>
      <c r="N673" s="134"/>
      <c r="O673" s="134"/>
      <c r="P673" s="134"/>
      <c r="Q673" s="134"/>
      <c r="R673" s="134"/>
      <c r="S673" s="134"/>
      <c r="T673" s="134"/>
      <c r="U673" s="134"/>
      <c r="V673" s="134"/>
      <c r="W673" s="134"/>
      <c r="X673" s="134"/>
      <c r="Y673" s="134"/>
      <c r="Z673" s="134"/>
    </row>
    <row r="674" ht="15.75" customHeight="1">
      <c r="A674" s="134"/>
      <c r="B674" s="134"/>
      <c r="C674" s="134"/>
      <c r="D674" s="134"/>
      <c r="E674" s="134"/>
      <c r="F674" s="134"/>
      <c r="G674" s="134"/>
      <c r="H674" s="134"/>
      <c r="I674" s="134"/>
      <c r="J674" s="134"/>
      <c r="K674" s="134"/>
      <c r="L674" s="134"/>
      <c r="M674" s="134"/>
      <c r="N674" s="134"/>
      <c r="O674" s="134"/>
      <c r="P674" s="134"/>
      <c r="Q674" s="134"/>
      <c r="R674" s="134"/>
      <c r="S674" s="134"/>
      <c r="T674" s="134"/>
      <c r="U674" s="134"/>
      <c r="V674" s="134"/>
      <c r="W674" s="134"/>
      <c r="X674" s="134"/>
      <c r="Y674" s="134"/>
      <c r="Z674" s="134"/>
    </row>
    <row r="675" ht="15.75" customHeight="1">
      <c r="A675" s="134"/>
      <c r="B675" s="134"/>
      <c r="C675" s="134"/>
      <c r="D675" s="134"/>
      <c r="E675" s="134"/>
      <c r="F675" s="134"/>
      <c r="G675" s="134"/>
      <c r="H675" s="134"/>
      <c r="I675" s="134"/>
      <c r="J675" s="134"/>
      <c r="K675" s="134"/>
      <c r="L675" s="134"/>
      <c r="M675" s="134"/>
      <c r="N675" s="134"/>
      <c r="O675" s="134"/>
      <c r="P675" s="134"/>
      <c r="Q675" s="134"/>
      <c r="R675" s="134"/>
      <c r="S675" s="134"/>
      <c r="T675" s="134"/>
      <c r="U675" s="134"/>
      <c r="V675" s="134"/>
      <c r="W675" s="134"/>
      <c r="X675" s="134"/>
      <c r="Y675" s="134"/>
      <c r="Z675" s="134"/>
    </row>
    <row r="676" ht="15.75" customHeight="1">
      <c r="A676" s="134"/>
      <c r="B676" s="134"/>
      <c r="C676" s="134"/>
      <c r="D676" s="134"/>
      <c r="E676" s="134"/>
      <c r="F676" s="134"/>
      <c r="G676" s="134"/>
      <c r="H676" s="134"/>
      <c r="I676" s="134"/>
      <c r="J676" s="134"/>
      <c r="K676" s="134"/>
      <c r="L676" s="134"/>
      <c r="M676" s="134"/>
      <c r="N676" s="134"/>
      <c r="O676" s="134"/>
      <c r="P676" s="134"/>
      <c r="Q676" s="134"/>
      <c r="R676" s="134"/>
      <c r="S676" s="134"/>
      <c r="T676" s="134"/>
      <c r="U676" s="134"/>
      <c r="V676" s="134"/>
      <c r="W676" s="134"/>
      <c r="X676" s="134"/>
      <c r="Y676" s="134"/>
      <c r="Z676" s="134"/>
    </row>
    <row r="677" ht="15.75" customHeight="1">
      <c r="A677" s="134"/>
      <c r="B677" s="134"/>
      <c r="C677" s="134"/>
      <c r="D677" s="134"/>
      <c r="E677" s="134"/>
      <c r="F677" s="134"/>
      <c r="G677" s="134"/>
      <c r="H677" s="134"/>
      <c r="I677" s="134"/>
      <c r="J677" s="134"/>
      <c r="K677" s="134"/>
      <c r="L677" s="134"/>
      <c r="M677" s="134"/>
      <c r="N677" s="134"/>
      <c r="O677" s="134"/>
      <c r="P677" s="134"/>
      <c r="Q677" s="134"/>
      <c r="R677" s="134"/>
      <c r="S677" s="134"/>
      <c r="T677" s="134"/>
      <c r="U677" s="134"/>
      <c r="V677" s="134"/>
      <c r="W677" s="134"/>
      <c r="X677" s="134"/>
      <c r="Y677" s="134"/>
      <c r="Z677" s="134"/>
    </row>
    <row r="678" ht="15.75" customHeight="1">
      <c r="A678" s="134"/>
      <c r="B678" s="134"/>
      <c r="C678" s="134"/>
      <c r="D678" s="134"/>
      <c r="E678" s="134"/>
      <c r="F678" s="134"/>
      <c r="G678" s="134"/>
      <c r="H678" s="134"/>
      <c r="I678" s="134"/>
      <c r="J678" s="134"/>
      <c r="K678" s="134"/>
      <c r="L678" s="134"/>
      <c r="M678" s="134"/>
      <c r="N678" s="134"/>
      <c r="O678" s="134"/>
      <c r="P678" s="134"/>
      <c r="Q678" s="134"/>
      <c r="R678" s="134"/>
      <c r="S678" s="134"/>
      <c r="T678" s="134"/>
      <c r="U678" s="134"/>
      <c r="V678" s="134"/>
      <c r="W678" s="134"/>
      <c r="X678" s="134"/>
      <c r="Y678" s="134"/>
      <c r="Z678" s="134"/>
    </row>
    <row r="679" ht="15.75" customHeight="1">
      <c r="A679" s="134"/>
      <c r="B679" s="134"/>
      <c r="C679" s="134"/>
      <c r="D679" s="134"/>
      <c r="E679" s="134"/>
      <c r="F679" s="134"/>
      <c r="G679" s="134"/>
      <c r="H679" s="134"/>
      <c r="I679" s="134"/>
      <c r="J679" s="134"/>
      <c r="K679" s="134"/>
      <c r="L679" s="134"/>
      <c r="M679" s="134"/>
      <c r="N679" s="134"/>
      <c r="O679" s="134"/>
      <c r="P679" s="134"/>
      <c r="Q679" s="134"/>
      <c r="R679" s="134"/>
      <c r="S679" s="134"/>
      <c r="T679" s="134"/>
      <c r="U679" s="134"/>
      <c r="V679" s="134"/>
      <c r="W679" s="134"/>
      <c r="X679" s="134"/>
      <c r="Y679" s="134"/>
      <c r="Z679" s="134"/>
    </row>
    <row r="680" ht="15.75" customHeight="1">
      <c r="A680" s="134"/>
      <c r="B680" s="134"/>
      <c r="C680" s="134"/>
      <c r="D680" s="134"/>
      <c r="E680" s="134"/>
      <c r="F680" s="134"/>
      <c r="G680" s="134"/>
      <c r="H680" s="134"/>
      <c r="I680" s="134"/>
      <c r="J680" s="134"/>
      <c r="K680" s="134"/>
      <c r="L680" s="134"/>
      <c r="M680" s="134"/>
      <c r="N680" s="134"/>
      <c r="O680" s="134"/>
      <c r="P680" s="134"/>
      <c r="Q680" s="134"/>
      <c r="R680" s="134"/>
      <c r="S680" s="134"/>
      <c r="T680" s="134"/>
      <c r="U680" s="134"/>
      <c r="V680" s="134"/>
      <c r="W680" s="134"/>
      <c r="X680" s="134"/>
      <c r="Y680" s="134"/>
      <c r="Z680" s="134"/>
    </row>
    <row r="681" ht="15.75" customHeight="1">
      <c r="A681" s="134"/>
      <c r="B681" s="134"/>
      <c r="C681" s="134"/>
      <c r="D681" s="134"/>
      <c r="E681" s="134"/>
      <c r="F681" s="134"/>
      <c r="G681" s="134"/>
      <c r="H681" s="134"/>
      <c r="I681" s="134"/>
      <c r="J681" s="134"/>
      <c r="K681" s="134"/>
      <c r="L681" s="134"/>
      <c r="M681" s="134"/>
      <c r="N681" s="134"/>
      <c r="O681" s="134"/>
      <c r="P681" s="134"/>
      <c r="Q681" s="134"/>
      <c r="R681" s="134"/>
      <c r="S681" s="134"/>
      <c r="T681" s="134"/>
      <c r="U681" s="134"/>
      <c r="V681" s="134"/>
      <c r="W681" s="134"/>
      <c r="X681" s="134"/>
      <c r="Y681" s="134"/>
      <c r="Z681" s="134"/>
    </row>
    <row r="682" ht="15.75" customHeight="1">
      <c r="A682" s="134"/>
      <c r="B682" s="134"/>
      <c r="C682" s="134"/>
      <c r="D682" s="134"/>
      <c r="E682" s="134"/>
      <c r="F682" s="134"/>
      <c r="G682" s="134"/>
      <c r="H682" s="134"/>
      <c r="I682" s="134"/>
      <c r="J682" s="134"/>
      <c r="K682" s="134"/>
      <c r="L682" s="134"/>
      <c r="M682" s="134"/>
      <c r="N682" s="134"/>
      <c r="O682" s="134"/>
      <c r="P682" s="134"/>
      <c r="Q682" s="134"/>
      <c r="R682" s="134"/>
      <c r="S682" s="134"/>
      <c r="T682" s="134"/>
      <c r="U682" s="134"/>
      <c r="V682" s="134"/>
      <c r="W682" s="134"/>
      <c r="X682" s="134"/>
      <c r="Y682" s="134"/>
      <c r="Z682" s="134"/>
    </row>
    <row r="683" ht="15.75" customHeight="1">
      <c r="A683" s="134"/>
      <c r="B683" s="134"/>
      <c r="C683" s="134"/>
      <c r="D683" s="134"/>
      <c r="E683" s="134"/>
      <c r="F683" s="134"/>
      <c r="G683" s="134"/>
      <c r="H683" s="134"/>
      <c r="I683" s="134"/>
      <c r="J683" s="134"/>
      <c r="K683" s="134"/>
      <c r="L683" s="134"/>
      <c r="M683" s="134"/>
      <c r="N683" s="134"/>
      <c r="O683" s="134"/>
      <c r="P683" s="134"/>
      <c r="Q683" s="134"/>
      <c r="R683" s="134"/>
      <c r="S683" s="134"/>
      <c r="T683" s="134"/>
      <c r="U683" s="134"/>
      <c r="V683" s="134"/>
      <c r="W683" s="134"/>
      <c r="X683" s="134"/>
      <c r="Y683" s="134"/>
      <c r="Z683" s="134"/>
    </row>
    <row r="684" ht="15.75" customHeight="1">
      <c r="A684" s="134"/>
      <c r="B684" s="134"/>
      <c r="C684" s="134"/>
      <c r="D684" s="134"/>
      <c r="E684" s="134"/>
      <c r="F684" s="134"/>
      <c r="G684" s="134"/>
      <c r="H684" s="134"/>
      <c r="I684" s="134"/>
      <c r="J684" s="134"/>
      <c r="K684" s="134"/>
      <c r="L684" s="134"/>
      <c r="M684" s="134"/>
      <c r="N684" s="134"/>
      <c r="O684" s="134"/>
      <c r="P684" s="134"/>
      <c r="Q684" s="134"/>
      <c r="R684" s="134"/>
      <c r="S684" s="134"/>
      <c r="T684" s="134"/>
      <c r="U684" s="134"/>
      <c r="V684" s="134"/>
      <c r="W684" s="134"/>
      <c r="X684" s="134"/>
      <c r="Y684" s="134"/>
      <c r="Z684" s="134"/>
    </row>
    <row r="685" ht="15.75" customHeight="1">
      <c r="A685" s="134"/>
      <c r="B685" s="134"/>
      <c r="C685" s="134"/>
      <c r="D685" s="134"/>
      <c r="E685" s="134"/>
      <c r="F685" s="134"/>
      <c r="G685" s="134"/>
      <c r="H685" s="134"/>
      <c r="I685" s="134"/>
      <c r="J685" s="134"/>
      <c r="K685" s="134"/>
      <c r="L685" s="134"/>
      <c r="M685" s="134"/>
      <c r="N685" s="134"/>
      <c r="O685" s="134"/>
      <c r="P685" s="134"/>
      <c r="Q685" s="134"/>
      <c r="R685" s="134"/>
      <c r="S685" s="134"/>
      <c r="T685" s="134"/>
      <c r="U685" s="134"/>
      <c r="V685" s="134"/>
      <c r="W685" s="134"/>
      <c r="X685" s="134"/>
      <c r="Y685" s="134"/>
      <c r="Z685" s="134"/>
    </row>
    <row r="686" ht="15.75" customHeight="1">
      <c r="A686" s="134"/>
      <c r="B686" s="134"/>
      <c r="C686" s="134"/>
      <c r="D686" s="134"/>
      <c r="E686" s="134"/>
      <c r="F686" s="134"/>
      <c r="G686" s="134"/>
      <c r="H686" s="134"/>
      <c r="I686" s="134"/>
      <c r="J686" s="134"/>
      <c r="K686" s="134"/>
      <c r="L686" s="134"/>
      <c r="M686" s="134"/>
      <c r="N686" s="134"/>
      <c r="O686" s="134"/>
      <c r="P686" s="134"/>
      <c r="Q686" s="134"/>
      <c r="R686" s="134"/>
      <c r="S686" s="134"/>
      <c r="T686" s="134"/>
      <c r="U686" s="134"/>
      <c r="V686" s="134"/>
      <c r="W686" s="134"/>
      <c r="X686" s="134"/>
      <c r="Y686" s="134"/>
      <c r="Z686" s="134"/>
    </row>
    <row r="687" ht="15.75" customHeight="1">
      <c r="A687" s="134"/>
      <c r="B687" s="134"/>
      <c r="C687" s="134"/>
      <c r="D687" s="134"/>
      <c r="E687" s="134"/>
      <c r="F687" s="134"/>
      <c r="G687" s="134"/>
      <c r="H687" s="134"/>
      <c r="I687" s="134"/>
      <c r="J687" s="134"/>
      <c r="K687" s="134"/>
      <c r="L687" s="134"/>
      <c r="M687" s="134"/>
      <c r="N687" s="134"/>
      <c r="O687" s="134"/>
      <c r="P687" s="134"/>
      <c r="Q687" s="134"/>
      <c r="R687" s="134"/>
      <c r="S687" s="134"/>
      <c r="T687" s="134"/>
      <c r="U687" s="134"/>
      <c r="V687" s="134"/>
      <c r="W687" s="134"/>
      <c r="X687" s="134"/>
      <c r="Y687" s="134"/>
      <c r="Z687" s="134"/>
    </row>
    <row r="688" ht="15.75" customHeight="1">
      <c r="A688" s="134"/>
      <c r="B688" s="134"/>
      <c r="C688" s="134"/>
      <c r="D688" s="134"/>
      <c r="E688" s="134"/>
      <c r="F688" s="134"/>
      <c r="G688" s="134"/>
      <c r="H688" s="134"/>
      <c r="I688" s="134"/>
      <c r="J688" s="134"/>
      <c r="K688" s="134"/>
      <c r="L688" s="134"/>
      <c r="M688" s="134"/>
      <c r="N688" s="134"/>
      <c r="O688" s="134"/>
      <c r="P688" s="134"/>
      <c r="Q688" s="134"/>
      <c r="R688" s="134"/>
      <c r="S688" s="134"/>
      <c r="T688" s="134"/>
      <c r="U688" s="134"/>
      <c r="V688" s="134"/>
      <c r="W688" s="134"/>
      <c r="X688" s="134"/>
      <c r="Y688" s="134"/>
      <c r="Z688" s="134"/>
    </row>
    <row r="689" ht="15.75" customHeight="1">
      <c r="A689" s="134"/>
      <c r="B689" s="134"/>
      <c r="C689" s="134"/>
      <c r="D689" s="134"/>
      <c r="E689" s="134"/>
      <c r="F689" s="134"/>
      <c r="G689" s="134"/>
      <c r="H689" s="134"/>
      <c r="I689" s="134"/>
      <c r="J689" s="134"/>
      <c r="K689" s="134"/>
      <c r="L689" s="134"/>
      <c r="M689" s="134"/>
      <c r="N689" s="134"/>
      <c r="O689" s="134"/>
      <c r="P689" s="134"/>
      <c r="Q689" s="134"/>
      <c r="R689" s="134"/>
      <c r="S689" s="134"/>
      <c r="T689" s="134"/>
      <c r="U689" s="134"/>
      <c r="V689" s="134"/>
      <c r="W689" s="134"/>
      <c r="X689" s="134"/>
      <c r="Y689" s="134"/>
      <c r="Z689" s="134"/>
    </row>
    <row r="690" ht="15.75" customHeight="1">
      <c r="A690" s="134"/>
      <c r="B690" s="134"/>
      <c r="C690" s="134"/>
      <c r="D690" s="134"/>
      <c r="E690" s="134"/>
      <c r="F690" s="134"/>
      <c r="G690" s="134"/>
      <c r="H690" s="134"/>
      <c r="I690" s="134"/>
      <c r="J690" s="134"/>
      <c r="K690" s="134"/>
      <c r="L690" s="134"/>
      <c r="M690" s="134"/>
      <c r="N690" s="134"/>
      <c r="O690" s="134"/>
      <c r="P690" s="134"/>
      <c r="Q690" s="134"/>
      <c r="R690" s="134"/>
      <c r="S690" s="134"/>
      <c r="T690" s="134"/>
      <c r="U690" s="134"/>
      <c r="V690" s="134"/>
      <c r="W690" s="134"/>
      <c r="X690" s="134"/>
      <c r="Y690" s="134"/>
      <c r="Z690" s="134"/>
    </row>
    <row r="691" ht="15.75" customHeight="1">
      <c r="A691" s="134"/>
      <c r="B691" s="134"/>
      <c r="C691" s="134"/>
      <c r="D691" s="134"/>
      <c r="E691" s="134"/>
      <c r="F691" s="134"/>
      <c r="G691" s="134"/>
      <c r="H691" s="134"/>
      <c r="I691" s="134"/>
      <c r="J691" s="134"/>
      <c r="K691" s="134"/>
      <c r="L691" s="134"/>
      <c r="M691" s="134"/>
      <c r="N691" s="134"/>
      <c r="O691" s="134"/>
      <c r="P691" s="134"/>
      <c r="Q691" s="134"/>
      <c r="R691" s="134"/>
      <c r="S691" s="134"/>
      <c r="T691" s="134"/>
      <c r="U691" s="134"/>
      <c r="V691" s="134"/>
      <c r="W691" s="134"/>
      <c r="X691" s="134"/>
      <c r="Y691" s="134"/>
      <c r="Z691" s="134"/>
    </row>
    <row r="692" ht="15.75" customHeight="1">
      <c r="A692" s="134"/>
      <c r="B692" s="134"/>
      <c r="C692" s="134"/>
      <c r="D692" s="134"/>
      <c r="E692" s="134"/>
      <c r="F692" s="134"/>
      <c r="G692" s="134"/>
      <c r="H692" s="134"/>
      <c r="I692" s="134"/>
      <c r="J692" s="134"/>
      <c r="K692" s="134"/>
      <c r="L692" s="134"/>
      <c r="M692" s="134"/>
      <c r="N692" s="134"/>
      <c r="O692" s="134"/>
      <c r="P692" s="134"/>
      <c r="Q692" s="134"/>
      <c r="R692" s="134"/>
      <c r="S692" s="134"/>
      <c r="T692" s="134"/>
      <c r="U692" s="134"/>
      <c r="V692" s="134"/>
      <c r="W692" s="134"/>
      <c r="X692" s="134"/>
      <c r="Y692" s="134"/>
      <c r="Z692" s="134"/>
    </row>
    <row r="693" ht="15.75" customHeight="1">
      <c r="A693" s="134"/>
      <c r="B693" s="134"/>
      <c r="C693" s="134"/>
      <c r="D693" s="134"/>
      <c r="E693" s="134"/>
      <c r="F693" s="134"/>
      <c r="G693" s="134"/>
      <c r="H693" s="134"/>
      <c r="I693" s="134"/>
      <c r="J693" s="134"/>
      <c r="K693" s="134"/>
      <c r="L693" s="134"/>
      <c r="M693" s="134"/>
      <c r="N693" s="134"/>
      <c r="O693" s="134"/>
      <c r="P693" s="134"/>
      <c r="Q693" s="134"/>
      <c r="R693" s="134"/>
      <c r="S693" s="134"/>
      <c r="T693" s="134"/>
      <c r="U693" s="134"/>
      <c r="V693" s="134"/>
      <c r="W693" s="134"/>
      <c r="X693" s="134"/>
      <c r="Y693" s="134"/>
      <c r="Z693" s="134"/>
    </row>
    <row r="694" ht="15.75" customHeight="1">
      <c r="A694" s="134"/>
      <c r="B694" s="134"/>
      <c r="C694" s="134"/>
      <c r="D694" s="134"/>
      <c r="E694" s="134"/>
      <c r="F694" s="134"/>
      <c r="G694" s="134"/>
      <c r="H694" s="134"/>
      <c r="I694" s="134"/>
      <c r="J694" s="134"/>
      <c r="K694" s="134"/>
      <c r="L694" s="134"/>
      <c r="M694" s="134"/>
      <c r="N694" s="134"/>
      <c r="O694" s="134"/>
      <c r="P694" s="134"/>
      <c r="Q694" s="134"/>
      <c r="R694" s="134"/>
      <c r="S694" s="134"/>
      <c r="T694" s="134"/>
      <c r="U694" s="134"/>
      <c r="V694" s="134"/>
      <c r="W694" s="134"/>
      <c r="X694" s="134"/>
      <c r="Y694" s="134"/>
      <c r="Z694" s="134"/>
    </row>
    <row r="695" ht="15.75" customHeight="1">
      <c r="A695" s="134"/>
      <c r="B695" s="134"/>
      <c r="C695" s="134"/>
      <c r="D695" s="134"/>
      <c r="E695" s="134"/>
      <c r="F695" s="134"/>
      <c r="G695" s="134"/>
      <c r="H695" s="134"/>
      <c r="I695" s="134"/>
      <c r="J695" s="134"/>
      <c r="K695" s="134"/>
      <c r="L695" s="134"/>
      <c r="M695" s="134"/>
      <c r="N695" s="134"/>
      <c r="O695" s="134"/>
      <c r="P695" s="134"/>
      <c r="Q695" s="134"/>
      <c r="R695" s="134"/>
      <c r="S695" s="134"/>
      <c r="T695" s="134"/>
      <c r="U695" s="134"/>
      <c r="V695" s="134"/>
      <c r="W695" s="134"/>
      <c r="X695" s="134"/>
      <c r="Y695" s="134"/>
      <c r="Z695" s="134"/>
    </row>
    <row r="696" ht="15.75" customHeight="1">
      <c r="A696" s="134"/>
      <c r="B696" s="134"/>
      <c r="C696" s="134"/>
      <c r="D696" s="134"/>
      <c r="E696" s="134"/>
      <c r="F696" s="134"/>
      <c r="G696" s="134"/>
      <c r="H696" s="134"/>
      <c r="I696" s="134"/>
      <c r="J696" s="134"/>
      <c r="K696" s="134"/>
      <c r="L696" s="134"/>
      <c r="M696" s="134"/>
      <c r="N696" s="134"/>
      <c r="O696" s="134"/>
      <c r="P696" s="134"/>
      <c r="Q696" s="134"/>
      <c r="R696" s="134"/>
      <c r="S696" s="134"/>
      <c r="T696" s="134"/>
      <c r="U696" s="134"/>
      <c r="V696" s="134"/>
      <c r="W696" s="134"/>
      <c r="X696" s="134"/>
      <c r="Y696" s="134"/>
      <c r="Z696" s="134"/>
    </row>
    <row r="697" ht="15.75" customHeight="1">
      <c r="A697" s="134"/>
      <c r="B697" s="134"/>
      <c r="C697" s="134"/>
      <c r="D697" s="134"/>
      <c r="E697" s="134"/>
      <c r="F697" s="134"/>
      <c r="G697" s="134"/>
      <c r="H697" s="134"/>
      <c r="I697" s="134"/>
      <c r="J697" s="134"/>
      <c r="K697" s="134"/>
      <c r="L697" s="134"/>
      <c r="M697" s="134"/>
      <c r="N697" s="134"/>
      <c r="O697" s="134"/>
      <c r="P697" s="134"/>
      <c r="Q697" s="134"/>
      <c r="R697" s="134"/>
      <c r="S697" s="134"/>
      <c r="T697" s="134"/>
      <c r="U697" s="134"/>
      <c r="V697" s="134"/>
      <c r="W697" s="134"/>
      <c r="X697" s="134"/>
      <c r="Y697" s="134"/>
      <c r="Z697" s="134"/>
    </row>
    <row r="698" ht="15.75" customHeight="1">
      <c r="A698" s="134"/>
      <c r="B698" s="134"/>
      <c r="C698" s="134"/>
      <c r="D698" s="134"/>
      <c r="E698" s="134"/>
      <c r="F698" s="134"/>
      <c r="G698" s="134"/>
      <c r="H698" s="134"/>
      <c r="I698" s="134"/>
      <c r="J698" s="134"/>
      <c r="K698" s="134"/>
      <c r="L698" s="134"/>
      <c r="M698" s="134"/>
      <c r="N698" s="134"/>
      <c r="O698" s="134"/>
      <c r="P698" s="134"/>
      <c r="Q698" s="134"/>
      <c r="R698" s="134"/>
      <c r="S698" s="134"/>
      <c r="T698" s="134"/>
      <c r="U698" s="134"/>
      <c r="V698" s="134"/>
      <c r="W698" s="134"/>
      <c r="X698" s="134"/>
      <c r="Y698" s="134"/>
      <c r="Z698" s="134"/>
    </row>
    <row r="699" ht="15.75" customHeight="1">
      <c r="A699" s="134"/>
      <c r="B699" s="134"/>
      <c r="C699" s="134"/>
      <c r="D699" s="134"/>
      <c r="E699" s="134"/>
      <c r="F699" s="134"/>
      <c r="G699" s="134"/>
      <c r="H699" s="134"/>
      <c r="I699" s="134"/>
      <c r="J699" s="134"/>
      <c r="K699" s="134"/>
      <c r="L699" s="134"/>
      <c r="M699" s="134"/>
      <c r="N699" s="134"/>
      <c r="O699" s="134"/>
      <c r="P699" s="134"/>
      <c r="Q699" s="134"/>
      <c r="R699" s="134"/>
      <c r="S699" s="134"/>
      <c r="T699" s="134"/>
      <c r="U699" s="134"/>
      <c r="V699" s="134"/>
      <c r="W699" s="134"/>
      <c r="X699" s="134"/>
      <c r="Y699" s="134"/>
      <c r="Z699" s="134"/>
    </row>
    <row r="700" ht="15.75" customHeight="1">
      <c r="A700" s="134"/>
      <c r="B700" s="134"/>
      <c r="C700" s="134"/>
      <c r="D700" s="134"/>
      <c r="E700" s="134"/>
      <c r="F700" s="134"/>
      <c r="G700" s="134"/>
      <c r="H700" s="134"/>
      <c r="I700" s="134"/>
      <c r="J700" s="134"/>
      <c r="K700" s="134"/>
      <c r="L700" s="134"/>
      <c r="M700" s="134"/>
      <c r="N700" s="134"/>
      <c r="O700" s="134"/>
      <c r="P700" s="134"/>
      <c r="Q700" s="134"/>
      <c r="R700" s="134"/>
      <c r="S700" s="134"/>
      <c r="T700" s="134"/>
      <c r="U700" s="134"/>
      <c r="V700" s="134"/>
      <c r="W700" s="134"/>
      <c r="X700" s="134"/>
      <c r="Y700" s="134"/>
      <c r="Z700" s="134"/>
    </row>
    <row r="701" ht="15.75" customHeight="1">
      <c r="A701" s="134"/>
      <c r="B701" s="134"/>
      <c r="C701" s="134"/>
      <c r="D701" s="134"/>
      <c r="E701" s="134"/>
      <c r="F701" s="134"/>
      <c r="G701" s="134"/>
      <c r="H701" s="134"/>
      <c r="I701" s="134"/>
      <c r="J701" s="134"/>
      <c r="K701" s="134"/>
      <c r="L701" s="134"/>
      <c r="M701" s="134"/>
      <c r="N701" s="134"/>
      <c r="O701" s="134"/>
      <c r="P701" s="134"/>
      <c r="Q701" s="134"/>
      <c r="R701" s="134"/>
      <c r="S701" s="134"/>
      <c r="T701" s="134"/>
      <c r="U701" s="134"/>
      <c r="V701" s="134"/>
      <c r="W701" s="134"/>
      <c r="X701" s="134"/>
      <c r="Y701" s="134"/>
      <c r="Z701" s="134"/>
    </row>
    <row r="702" ht="15.75" customHeight="1">
      <c r="A702" s="134"/>
      <c r="B702" s="134"/>
      <c r="C702" s="134"/>
      <c r="D702" s="134"/>
      <c r="E702" s="134"/>
      <c r="F702" s="134"/>
      <c r="G702" s="134"/>
      <c r="H702" s="134"/>
      <c r="I702" s="134"/>
      <c r="J702" s="134"/>
      <c r="K702" s="134"/>
      <c r="L702" s="134"/>
      <c r="M702" s="134"/>
      <c r="N702" s="134"/>
      <c r="O702" s="134"/>
      <c r="P702" s="134"/>
      <c r="Q702" s="134"/>
      <c r="R702" s="134"/>
      <c r="S702" s="134"/>
      <c r="T702" s="134"/>
      <c r="U702" s="134"/>
      <c r="V702" s="134"/>
      <c r="W702" s="134"/>
      <c r="X702" s="134"/>
      <c r="Y702" s="134"/>
      <c r="Z702" s="134"/>
    </row>
    <row r="703" ht="15.75" customHeight="1">
      <c r="A703" s="134"/>
      <c r="B703" s="134"/>
      <c r="C703" s="134"/>
      <c r="D703" s="134"/>
      <c r="E703" s="134"/>
      <c r="F703" s="134"/>
      <c r="G703" s="134"/>
      <c r="H703" s="134"/>
      <c r="I703" s="134"/>
      <c r="J703" s="134"/>
      <c r="K703" s="134"/>
      <c r="L703" s="134"/>
      <c r="M703" s="134"/>
      <c r="N703" s="134"/>
      <c r="O703" s="134"/>
      <c r="P703" s="134"/>
      <c r="Q703" s="134"/>
      <c r="R703" s="134"/>
      <c r="S703" s="134"/>
      <c r="T703" s="134"/>
      <c r="U703" s="134"/>
      <c r="V703" s="134"/>
      <c r="W703" s="134"/>
      <c r="X703" s="134"/>
      <c r="Y703" s="134"/>
      <c r="Z703" s="134"/>
    </row>
    <row r="704" ht="15.75" customHeight="1">
      <c r="A704" s="134"/>
      <c r="B704" s="134"/>
      <c r="C704" s="134"/>
      <c r="D704" s="134"/>
      <c r="E704" s="134"/>
      <c r="F704" s="134"/>
      <c r="G704" s="134"/>
      <c r="H704" s="134"/>
      <c r="I704" s="134"/>
      <c r="J704" s="134"/>
      <c r="K704" s="134"/>
      <c r="L704" s="134"/>
      <c r="M704" s="134"/>
      <c r="N704" s="134"/>
      <c r="O704" s="134"/>
      <c r="P704" s="134"/>
      <c r="Q704" s="134"/>
      <c r="R704" s="134"/>
      <c r="S704" s="134"/>
      <c r="T704" s="134"/>
      <c r="U704" s="134"/>
      <c r="V704" s="134"/>
      <c r="W704" s="134"/>
      <c r="X704" s="134"/>
      <c r="Y704" s="134"/>
      <c r="Z704" s="134"/>
    </row>
    <row r="705" ht="15.75" customHeight="1">
      <c r="A705" s="134"/>
      <c r="B705" s="134"/>
      <c r="C705" s="134"/>
      <c r="D705" s="134"/>
      <c r="E705" s="134"/>
      <c r="F705" s="134"/>
      <c r="G705" s="134"/>
      <c r="H705" s="134"/>
      <c r="I705" s="134"/>
      <c r="J705" s="134"/>
      <c r="K705" s="134"/>
      <c r="L705" s="134"/>
      <c r="M705" s="134"/>
      <c r="N705" s="134"/>
      <c r="O705" s="134"/>
      <c r="P705" s="134"/>
      <c r="Q705" s="134"/>
      <c r="R705" s="134"/>
      <c r="S705" s="134"/>
      <c r="T705" s="134"/>
      <c r="U705" s="134"/>
      <c r="V705" s="134"/>
      <c r="W705" s="134"/>
      <c r="X705" s="134"/>
      <c r="Y705" s="134"/>
      <c r="Z705" s="134"/>
    </row>
    <row r="706" ht="15.75" customHeight="1">
      <c r="A706" s="134"/>
      <c r="B706" s="134"/>
      <c r="C706" s="134"/>
      <c r="D706" s="134"/>
      <c r="E706" s="134"/>
      <c r="F706" s="134"/>
      <c r="G706" s="134"/>
      <c r="H706" s="134"/>
      <c r="I706" s="134"/>
      <c r="J706" s="134"/>
      <c r="K706" s="134"/>
      <c r="L706" s="134"/>
      <c r="M706" s="134"/>
      <c r="N706" s="134"/>
      <c r="O706" s="134"/>
      <c r="P706" s="134"/>
      <c r="Q706" s="134"/>
      <c r="R706" s="134"/>
      <c r="S706" s="134"/>
      <c r="T706" s="134"/>
      <c r="U706" s="134"/>
      <c r="V706" s="134"/>
      <c r="W706" s="134"/>
      <c r="X706" s="134"/>
      <c r="Y706" s="134"/>
      <c r="Z706" s="134"/>
    </row>
    <row r="707" ht="15.75" customHeight="1">
      <c r="A707" s="134"/>
      <c r="B707" s="134"/>
      <c r="C707" s="134"/>
      <c r="D707" s="134"/>
      <c r="E707" s="134"/>
      <c r="F707" s="134"/>
      <c r="G707" s="134"/>
      <c r="H707" s="134"/>
      <c r="I707" s="134"/>
      <c r="J707" s="134"/>
      <c r="K707" s="134"/>
      <c r="L707" s="134"/>
      <c r="M707" s="134"/>
      <c r="N707" s="134"/>
      <c r="O707" s="134"/>
      <c r="P707" s="134"/>
      <c r="Q707" s="134"/>
      <c r="R707" s="134"/>
      <c r="S707" s="134"/>
      <c r="T707" s="134"/>
      <c r="U707" s="134"/>
      <c r="V707" s="134"/>
      <c r="W707" s="134"/>
      <c r="X707" s="134"/>
      <c r="Y707" s="134"/>
      <c r="Z707" s="134"/>
    </row>
    <row r="708" ht="15.75" customHeight="1">
      <c r="A708" s="134"/>
      <c r="B708" s="134"/>
      <c r="C708" s="134"/>
      <c r="D708" s="134"/>
      <c r="E708" s="134"/>
      <c r="F708" s="134"/>
      <c r="G708" s="134"/>
      <c r="H708" s="134"/>
      <c r="I708" s="134"/>
      <c r="J708" s="134"/>
      <c r="K708" s="134"/>
      <c r="L708" s="134"/>
      <c r="M708" s="134"/>
      <c r="N708" s="134"/>
      <c r="O708" s="134"/>
      <c r="P708" s="134"/>
      <c r="Q708" s="134"/>
      <c r="R708" s="134"/>
      <c r="S708" s="134"/>
      <c r="T708" s="134"/>
      <c r="U708" s="134"/>
      <c r="V708" s="134"/>
      <c r="W708" s="134"/>
      <c r="X708" s="134"/>
      <c r="Y708" s="134"/>
      <c r="Z708" s="134"/>
    </row>
    <row r="709" ht="15.75" customHeight="1">
      <c r="A709" s="134"/>
      <c r="B709" s="134"/>
      <c r="C709" s="134"/>
      <c r="D709" s="134"/>
      <c r="E709" s="134"/>
      <c r="F709" s="134"/>
      <c r="G709" s="134"/>
      <c r="H709" s="134"/>
      <c r="I709" s="134"/>
      <c r="J709" s="134"/>
      <c r="K709" s="134"/>
      <c r="L709" s="134"/>
      <c r="M709" s="134"/>
      <c r="N709" s="134"/>
      <c r="O709" s="134"/>
      <c r="P709" s="134"/>
      <c r="Q709" s="134"/>
      <c r="R709" s="134"/>
      <c r="S709" s="134"/>
      <c r="T709" s="134"/>
      <c r="U709" s="134"/>
      <c r="V709" s="134"/>
      <c r="W709" s="134"/>
      <c r="X709" s="134"/>
      <c r="Y709" s="134"/>
      <c r="Z709" s="134"/>
    </row>
    <row r="710" ht="15.75" customHeight="1">
      <c r="A710" s="134"/>
      <c r="B710" s="134"/>
      <c r="C710" s="134"/>
      <c r="D710" s="134"/>
      <c r="E710" s="134"/>
      <c r="F710" s="134"/>
      <c r="G710" s="134"/>
      <c r="H710" s="134"/>
      <c r="I710" s="134"/>
      <c r="J710" s="134"/>
      <c r="K710" s="134"/>
      <c r="L710" s="134"/>
      <c r="M710" s="134"/>
      <c r="N710" s="134"/>
      <c r="O710" s="134"/>
      <c r="P710" s="134"/>
      <c r="Q710" s="134"/>
      <c r="R710" s="134"/>
      <c r="S710" s="134"/>
      <c r="T710" s="134"/>
      <c r="U710" s="134"/>
      <c r="V710" s="134"/>
      <c r="W710" s="134"/>
      <c r="X710" s="134"/>
      <c r="Y710" s="134"/>
      <c r="Z710" s="134"/>
    </row>
    <row r="711" ht="15.75" customHeight="1">
      <c r="A711" s="134"/>
      <c r="B711" s="134"/>
      <c r="C711" s="134"/>
      <c r="D711" s="134"/>
      <c r="E711" s="134"/>
      <c r="F711" s="134"/>
      <c r="G711" s="134"/>
      <c r="H711" s="134"/>
      <c r="I711" s="134"/>
      <c r="J711" s="134"/>
      <c r="K711" s="134"/>
      <c r="L711" s="134"/>
      <c r="M711" s="134"/>
      <c r="N711" s="134"/>
      <c r="O711" s="134"/>
      <c r="P711" s="134"/>
      <c r="Q711" s="134"/>
      <c r="R711" s="134"/>
      <c r="S711" s="134"/>
      <c r="T711" s="134"/>
      <c r="U711" s="134"/>
      <c r="V711" s="134"/>
      <c r="W711" s="134"/>
      <c r="X711" s="134"/>
      <c r="Y711" s="134"/>
      <c r="Z711" s="134"/>
    </row>
    <row r="712" ht="15.75" customHeight="1">
      <c r="A712" s="134"/>
      <c r="B712" s="134"/>
      <c r="C712" s="134"/>
      <c r="D712" s="134"/>
      <c r="E712" s="134"/>
      <c r="F712" s="134"/>
      <c r="G712" s="134"/>
      <c r="H712" s="134"/>
      <c r="I712" s="134"/>
      <c r="J712" s="134"/>
      <c r="K712" s="134"/>
      <c r="L712" s="134"/>
      <c r="M712" s="134"/>
      <c r="N712" s="134"/>
      <c r="O712" s="134"/>
      <c r="P712" s="134"/>
      <c r="Q712" s="134"/>
      <c r="R712" s="134"/>
      <c r="S712" s="134"/>
      <c r="T712" s="134"/>
      <c r="U712" s="134"/>
      <c r="V712" s="134"/>
      <c r="W712" s="134"/>
      <c r="X712" s="134"/>
      <c r="Y712" s="134"/>
      <c r="Z712" s="134"/>
    </row>
    <row r="713" ht="15.75" customHeight="1">
      <c r="A713" s="134"/>
      <c r="B713" s="134"/>
      <c r="C713" s="134"/>
      <c r="D713" s="134"/>
      <c r="E713" s="134"/>
      <c r="F713" s="134"/>
      <c r="G713" s="134"/>
      <c r="H713" s="134"/>
      <c r="I713" s="134"/>
      <c r="J713" s="134"/>
      <c r="K713" s="134"/>
      <c r="L713" s="134"/>
      <c r="M713" s="134"/>
      <c r="N713" s="134"/>
      <c r="O713" s="134"/>
      <c r="P713" s="134"/>
      <c r="Q713" s="134"/>
      <c r="R713" s="134"/>
      <c r="S713" s="134"/>
      <c r="T713" s="134"/>
      <c r="U713" s="134"/>
      <c r="V713" s="134"/>
      <c r="W713" s="134"/>
      <c r="X713" s="134"/>
      <c r="Y713" s="134"/>
      <c r="Z713" s="134"/>
    </row>
    <row r="714" ht="15.75" customHeight="1">
      <c r="A714" s="134"/>
      <c r="B714" s="134"/>
      <c r="C714" s="134"/>
      <c r="D714" s="134"/>
      <c r="E714" s="134"/>
      <c r="F714" s="134"/>
      <c r="G714" s="134"/>
      <c r="H714" s="134"/>
      <c r="I714" s="134"/>
      <c r="J714" s="134"/>
      <c r="K714" s="134"/>
      <c r="L714" s="134"/>
      <c r="M714" s="134"/>
      <c r="N714" s="134"/>
      <c r="O714" s="134"/>
      <c r="P714" s="134"/>
      <c r="Q714" s="134"/>
      <c r="R714" s="134"/>
      <c r="S714" s="134"/>
      <c r="T714" s="134"/>
      <c r="U714" s="134"/>
      <c r="V714" s="134"/>
      <c r="W714" s="134"/>
      <c r="X714" s="134"/>
      <c r="Y714" s="134"/>
      <c r="Z714" s="134"/>
    </row>
    <row r="715" ht="15.75" customHeight="1">
      <c r="A715" s="134"/>
      <c r="B715" s="134"/>
      <c r="C715" s="134"/>
      <c r="D715" s="134"/>
      <c r="E715" s="134"/>
      <c r="F715" s="134"/>
      <c r="G715" s="134"/>
      <c r="H715" s="134"/>
      <c r="I715" s="134"/>
      <c r="J715" s="134"/>
      <c r="K715" s="134"/>
      <c r="L715" s="134"/>
      <c r="M715" s="134"/>
      <c r="N715" s="134"/>
      <c r="O715" s="134"/>
      <c r="P715" s="134"/>
      <c r="Q715" s="134"/>
      <c r="R715" s="134"/>
      <c r="S715" s="134"/>
      <c r="T715" s="134"/>
      <c r="U715" s="134"/>
      <c r="V715" s="134"/>
      <c r="W715" s="134"/>
      <c r="X715" s="134"/>
      <c r="Y715" s="134"/>
      <c r="Z715" s="134"/>
    </row>
    <row r="716" ht="15.75" customHeight="1">
      <c r="A716" s="134"/>
      <c r="B716" s="134"/>
      <c r="C716" s="134"/>
      <c r="D716" s="134"/>
      <c r="E716" s="134"/>
      <c r="F716" s="134"/>
      <c r="G716" s="134"/>
      <c r="H716" s="134"/>
      <c r="I716" s="134"/>
      <c r="J716" s="134"/>
      <c r="K716" s="134"/>
      <c r="L716" s="134"/>
      <c r="M716" s="134"/>
      <c r="N716" s="134"/>
      <c r="O716" s="134"/>
      <c r="P716" s="134"/>
      <c r="Q716" s="134"/>
      <c r="R716" s="134"/>
      <c r="S716" s="134"/>
      <c r="T716" s="134"/>
      <c r="U716" s="134"/>
      <c r="V716" s="134"/>
      <c r="W716" s="134"/>
      <c r="X716" s="134"/>
      <c r="Y716" s="134"/>
      <c r="Z716" s="134"/>
    </row>
    <row r="717" ht="15.75" customHeight="1">
      <c r="A717" s="134"/>
      <c r="B717" s="134"/>
      <c r="C717" s="134"/>
      <c r="D717" s="134"/>
      <c r="E717" s="134"/>
      <c r="F717" s="134"/>
      <c r="G717" s="134"/>
      <c r="H717" s="134"/>
      <c r="I717" s="134"/>
      <c r="J717" s="134"/>
      <c r="K717" s="134"/>
      <c r="L717" s="134"/>
      <c r="M717" s="134"/>
      <c r="N717" s="134"/>
      <c r="O717" s="134"/>
      <c r="P717" s="134"/>
      <c r="Q717" s="134"/>
      <c r="R717" s="134"/>
      <c r="S717" s="134"/>
      <c r="T717" s="134"/>
      <c r="U717" s="134"/>
      <c r="V717" s="134"/>
      <c r="W717" s="134"/>
      <c r="X717" s="134"/>
      <c r="Y717" s="134"/>
      <c r="Z717" s="134"/>
    </row>
    <row r="718" ht="15.75" customHeight="1">
      <c r="A718" s="134"/>
      <c r="B718" s="134"/>
      <c r="C718" s="134"/>
      <c r="D718" s="134"/>
      <c r="E718" s="134"/>
      <c r="F718" s="134"/>
      <c r="G718" s="134"/>
      <c r="H718" s="134"/>
      <c r="I718" s="134"/>
      <c r="J718" s="134"/>
      <c r="K718" s="134"/>
      <c r="L718" s="134"/>
      <c r="M718" s="134"/>
      <c r="N718" s="134"/>
      <c r="O718" s="134"/>
      <c r="P718" s="134"/>
      <c r="Q718" s="134"/>
      <c r="R718" s="134"/>
      <c r="S718" s="134"/>
      <c r="T718" s="134"/>
      <c r="U718" s="134"/>
      <c r="V718" s="134"/>
      <c r="W718" s="134"/>
      <c r="X718" s="134"/>
      <c r="Y718" s="134"/>
      <c r="Z718" s="134"/>
    </row>
    <row r="719" ht="15.75" customHeight="1">
      <c r="A719" s="134"/>
      <c r="B719" s="134"/>
      <c r="C719" s="134"/>
      <c r="D719" s="134"/>
      <c r="E719" s="134"/>
      <c r="F719" s="134"/>
      <c r="G719" s="134"/>
      <c r="H719" s="134"/>
      <c r="I719" s="134"/>
      <c r="J719" s="134"/>
      <c r="K719" s="134"/>
      <c r="L719" s="134"/>
      <c r="M719" s="134"/>
      <c r="N719" s="134"/>
      <c r="O719" s="134"/>
      <c r="P719" s="134"/>
      <c r="Q719" s="134"/>
      <c r="R719" s="134"/>
      <c r="S719" s="134"/>
      <c r="T719" s="134"/>
      <c r="U719" s="134"/>
      <c r="V719" s="134"/>
      <c r="W719" s="134"/>
      <c r="X719" s="134"/>
      <c r="Y719" s="134"/>
      <c r="Z719" s="134"/>
    </row>
    <row r="720" ht="15.75" customHeight="1">
      <c r="A720" s="134"/>
      <c r="B720" s="134"/>
      <c r="C720" s="134"/>
      <c r="D720" s="134"/>
      <c r="E720" s="134"/>
      <c r="F720" s="134"/>
      <c r="G720" s="134"/>
      <c r="H720" s="134"/>
      <c r="I720" s="134"/>
      <c r="J720" s="134"/>
      <c r="K720" s="134"/>
      <c r="L720" s="134"/>
      <c r="M720" s="134"/>
      <c r="N720" s="134"/>
      <c r="O720" s="134"/>
      <c r="P720" s="134"/>
      <c r="Q720" s="134"/>
      <c r="R720" s="134"/>
      <c r="S720" s="134"/>
      <c r="T720" s="134"/>
      <c r="U720" s="134"/>
      <c r="V720" s="134"/>
      <c r="W720" s="134"/>
      <c r="X720" s="134"/>
      <c r="Y720" s="134"/>
      <c r="Z720" s="134"/>
    </row>
    <row r="721" ht="15.75" customHeight="1">
      <c r="A721" s="134"/>
      <c r="B721" s="134"/>
      <c r="C721" s="134"/>
      <c r="D721" s="134"/>
      <c r="E721" s="134"/>
      <c r="F721" s="134"/>
      <c r="G721" s="134"/>
      <c r="H721" s="134"/>
      <c r="I721" s="134"/>
      <c r="J721" s="134"/>
      <c r="K721" s="134"/>
      <c r="L721" s="134"/>
      <c r="M721" s="134"/>
      <c r="N721" s="134"/>
      <c r="O721" s="134"/>
      <c r="P721" s="134"/>
      <c r="Q721" s="134"/>
      <c r="R721" s="134"/>
      <c r="S721" s="134"/>
      <c r="T721" s="134"/>
      <c r="U721" s="134"/>
      <c r="V721" s="134"/>
      <c r="W721" s="134"/>
      <c r="X721" s="134"/>
      <c r="Y721" s="134"/>
      <c r="Z721" s="134"/>
    </row>
    <row r="722" ht="15.75" customHeight="1">
      <c r="A722" s="134"/>
      <c r="B722" s="134"/>
      <c r="C722" s="134"/>
      <c r="D722" s="134"/>
      <c r="E722" s="134"/>
      <c r="F722" s="134"/>
      <c r="G722" s="134"/>
      <c r="H722" s="134"/>
      <c r="I722" s="134"/>
      <c r="J722" s="134"/>
      <c r="K722" s="134"/>
      <c r="L722" s="134"/>
      <c r="M722" s="134"/>
      <c r="N722" s="134"/>
      <c r="O722" s="134"/>
      <c r="P722" s="134"/>
      <c r="Q722" s="134"/>
      <c r="R722" s="134"/>
      <c r="S722" s="134"/>
      <c r="T722" s="134"/>
      <c r="U722" s="134"/>
      <c r="V722" s="134"/>
      <c r="W722" s="134"/>
      <c r="X722" s="134"/>
      <c r="Y722" s="134"/>
      <c r="Z722" s="134"/>
    </row>
    <row r="723" ht="15.75" customHeight="1">
      <c r="A723" s="134"/>
      <c r="B723" s="134"/>
      <c r="C723" s="134"/>
      <c r="D723" s="134"/>
      <c r="E723" s="134"/>
      <c r="F723" s="134"/>
      <c r="G723" s="134"/>
      <c r="H723" s="134"/>
      <c r="I723" s="134"/>
      <c r="J723" s="134"/>
      <c r="K723" s="134"/>
      <c r="L723" s="134"/>
      <c r="M723" s="134"/>
      <c r="N723" s="134"/>
      <c r="O723" s="134"/>
      <c r="P723" s="134"/>
      <c r="Q723" s="134"/>
      <c r="R723" s="134"/>
      <c r="S723" s="134"/>
      <c r="T723" s="134"/>
      <c r="U723" s="134"/>
      <c r="V723" s="134"/>
      <c r="W723" s="134"/>
      <c r="X723" s="134"/>
      <c r="Y723" s="134"/>
      <c r="Z723" s="134"/>
    </row>
    <row r="724" ht="15.75" customHeight="1">
      <c r="A724" s="134"/>
      <c r="B724" s="134"/>
      <c r="C724" s="134"/>
      <c r="D724" s="134"/>
      <c r="E724" s="134"/>
      <c r="F724" s="134"/>
      <c r="G724" s="134"/>
      <c r="H724" s="134"/>
      <c r="I724" s="134"/>
      <c r="J724" s="134"/>
      <c r="K724" s="134"/>
      <c r="L724" s="134"/>
      <c r="M724" s="134"/>
      <c r="N724" s="134"/>
      <c r="O724" s="134"/>
      <c r="P724" s="134"/>
      <c r="Q724" s="134"/>
      <c r="R724" s="134"/>
      <c r="S724" s="134"/>
      <c r="T724" s="134"/>
      <c r="U724" s="134"/>
      <c r="V724" s="134"/>
      <c r="W724" s="134"/>
      <c r="X724" s="134"/>
      <c r="Y724" s="134"/>
      <c r="Z724" s="134"/>
    </row>
    <row r="725" ht="15.75" customHeight="1">
      <c r="A725" s="134"/>
      <c r="B725" s="134"/>
      <c r="C725" s="134"/>
      <c r="D725" s="134"/>
      <c r="E725" s="134"/>
      <c r="F725" s="134"/>
      <c r="G725" s="134"/>
      <c r="H725" s="134"/>
      <c r="I725" s="134"/>
      <c r="J725" s="134"/>
      <c r="K725" s="134"/>
      <c r="L725" s="134"/>
      <c r="M725" s="134"/>
      <c r="N725" s="134"/>
      <c r="O725" s="134"/>
      <c r="P725" s="134"/>
      <c r="Q725" s="134"/>
      <c r="R725" s="134"/>
      <c r="S725" s="134"/>
      <c r="T725" s="134"/>
      <c r="U725" s="134"/>
      <c r="V725" s="134"/>
      <c r="W725" s="134"/>
      <c r="X725" s="134"/>
      <c r="Y725" s="134"/>
      <c r="Z725" s="134"/>
    </row>
    <row r="726" ht="15.75" customHeight="1">
      <c r="A726" s="134"/>
      <c r="B726" s="134"/>
      <c r="C726" s="134"/>
      <c r="D726" s="134"/>
      <c r="E726" s="134"/>
      <c r="F726" s="134"/>
      <c r="G726" s="134"/>
      <c r="H726" s="134"/>
      <c r="I726" s="134"/>
      <c r="J726" s="134"/>
      <c r="K726" s="134"/>
      <c r="L726" s="134"/>
      <c r="M726" s="134"/>
      <c r="N726" s="134"/>
      <c r="O726" s="134"/>
      <c r="P726" s="134"/>
      <c r="Q726" s="134"/>
      <c r="R726" s="134"/>
      <c r="S726" s="134"/>
      <c r="T726" s="134"/>
      <c r="U726" s="134"/>
      <c r="V726" s="134"/>
      <c r="W726" s="134"/>
      <c r="X726" s="134"/>
      <c r="Y726" s="134"/>
      <c r="Z726" s="134"/>
    </row>
    <row r="727" ht="15.75" customHeight="1">
      <c r="A727" s="134"/>
      <c r="B727" s="134"/>
      <c r="C727" s="134"/>
      <c r="D727" s="134"/>
      <c r="E727" s="134"/>
      <c r="F727" s="134"/>
      <c r="G727" s="134"/>
      <c r="H727" s="134"/>
      <c r="I727" s="134"/>
      <c r="J727" s="134"/>
      <c r="K727" s="134"/>
      <c r="L727" s="134"/>
      <c r="M727" s="134"/>
      <c r="N727" s="134"/>
      <c r="O727" s="134"/>
      <c r="P727" s="134"/>
      <c r="Q727" s="134"/>
      <c r="R727" s="134"/>
      <c r="S727" s="134"/>
      <c r="T727" s="134"/>
      <c r="U727" s="134"/>
      <c r="V727" s="134"/>
      <c r="W727" s="134"/>
      <c r="X727" s="134"/>
      <c r="Y727" s="134"/>
      <c r="Z727" s="134"/>
    </row>
    <row r="728" ht="15.75" customHeight="1">
      <c r="A728" s="134"/>
      <c r="B728" s="134"/>
      <c r="C728" s="134"/>
      <c r="D728" s="134"/>
      <c r="E728" s="134"/>
      <c r="F728" s="134"/>
      <c r="G728" s="134"/>
      <c r="H728" s="134"/>
      <c r="I728" s="134"/>
      <c r="J728" s="134"/>
      <c r="K728" s="134"/>
      <c r="L728" s="134"/>
      <c r="M728" s="134"/>
      <c r="N728" s="134"/>
      <c r="O728" s="134"/>
      <c r="P728" s="134"/>
      <c r="Q728" s="134"/>
      <c r="R728" s="134"/>
      <c r="S728" s="134"/>
      <c r="T728" s="134"/>
      <c r="U728" s="134"/>
      <c r="V728" s="134"/>
      <c r="W728" s="134"/>
      <c r="X728" s="134"/>
      <c r="Y728" s="134"/>
      <c r="Z728" s="134"/>
    </row>
    <row r="729" ht="15.75" customHeight="1">
      <c r="A729" s="134"/>
      <c r="B729" s="134"/>
      <c r="C729" s="134"/>
      <c r="D729" s="134"/>
      <c r="E729" s="134"/>
      <c r="F729" s="134"/>
      <c r="G729" s="134"/>
      <c r="H729" s="134"/>
      <c r="I729" s="134"/>
      <c r="J729" s="134"/>
      <c r="K729" s="134"/>
      <c r="L729" s="134"/>
      <c r="M729" s="134"/>
      <c r="N729" s="134"/>
      <c r="O729" s="134"/>
      <c r="P729" s="134"/>
      <c r="Q729" s="134"/>
      <c r="R729" s="134"/>
      <c r="S729" s="134"/>
      <c r="T729" s="134"/>
      <c r="U729" s="134"/>
      <c r="V729" s="134"/>
      <c r="W729" s="134"/>
      <c r="X729" s="134"/>
      <c r="Y729" s="134"/>
      <c r="Z729" s="134"/>
    </row>
    <row r="730" ht="15.75" customHeight="1">
      <c r="A730" s="134"/>
      <c r="B730" s="134"/>
      <c r="C730" s="134"/>
      <c r="D730" s="134"/>
      <c r="E730" s="134"/>
      <c r="F730" s="134"/>
      <c r="G730" s="134"/>
      <c r="H730" s="134"/>
      <c r="I730" s="134"/>
      <c r="J730" s="134"/>
      <c r="K730" s="134"/>
      <c r="L730" s="134"/>
      <c r="M730" s="134"/>
      <c r="N730" s="134"/>
      <c r="O730" s="134"/>
      <c r="P730" s="134"/>
      <c r="Q730" s="134"/>
      <c r="R730" s="134"/>
      <c r="S730" s="134"/>
      <c r="T730" s="134"/>
      <c r="U730" s="134"/>
      <c r="V730" s="134"/>
      <c r="W730" s="134"/>
      <c r="X730" s="134"/>
      <c r="Y730" s="134"/>
      <c r="Z730" s="134"/>
    </row>
    <row r="731" ht="15.75" customHeight="1">
      <c r="A731" s="134"/>
      <c r="B731" s="134"/>
      <c r="C731" s="134"/>
      <c r="D731" s="134"/>
      <c r="E731" s="134"/>
      <c r="F731" s="134"/>
      <c r="G731" s="134"/>
      <c r="H731" s="134"/>
      <c r="I731" s="134"/>
      <c r="J731" s="134"/>
      <c r="K731" s="134"/>
      <c r="L731" s="134"/>
      <c r="M731" s="134"/>
      <c r="N731" s="134"/>
      <c r="O731" s="134"/>
      <c r="P731" s="134"/>
      <c r="Q731" s="134"/>
      <c r="R731" s="134"/>
      <c r="S731" s="134"/>
      <c r="T731" s="134"/>
      <c r="U731" s="134"/>
      <c r="V731" s="134"/>
      <c r="W731" s="134"/>
      <c r="X731" s="134"/>
      <c r="Y731" s="134"/>
      <c r="Z731" s="134"/>
    </row>
    <row r="732" ht="15.75" customHeight="1">
      <c r="A732" s="134"/>
      <c r="B732" s="134"/>
      <c r="C732" s="134"/>
      <c r="D732" s="134"/>
      <c r="E732" s="134"/>
      <c r="F732" s="134"/>
      <c r="G732" s="134"/>
      <c r="H732" s="134"/>
      <c r="I732" s="134"/>
      <c r="J732" s="134"/>
      <c r="K732" s="134"/>
      <c r="L732" s="134"/>
      <c r="M732" s="134"/>
      <c r="N732" s="134"/>
      <c r="O732" s="134"/>
      <c r="P732" s="134"/>
      <c r="Q732" s="134"/>
      <c r="R732" s="134"/>
      <c r="S732" s="134"/>
      <c r="T732" s="134"/>
      <c r="U732" s="134"/>
      <c r="V732" s="134"/>
      <c r="W732" s="134"/>
      <c r="X732" s="134"/>
      <c r="Y732" s="134"/>
      <c r="Z732" s="134"/>
    </row>
    <row r="733" ht="15.75" customHeight="1">
      <c r="A733" s="134"/>
      <c r="B733" s="134"/>
      <c r="C733" s="134"/>
      <c r="D733" s="134"/>
      <c r="E733" s="134"/>
      <c r="F733" s="134"/>
      <c r="G733" s="134"/>
      <c r="H733" s="134"/>
      <c r="I733" s="134"/>
      <c r="J733" s="134"/>
      <c r="K733" s="134"/>
      <c r="L733" s="134"/>
      <c r="M733" s="134"/>
      <c r="N733" s="134"/>
      <c r="O733" s="134"/>
      <c r="P733" s="134"/>
      <c r="Q733" s="134"/>
      <c r="R733" s="134"/>
      <c r="S733" s="134"/>
      <c r="T733" s="134"/>
      <c r="U733" s="134"/>
      <c r="V733" s="134"/>
      <c r="W733" s="134"/>
      <c r="X733" s="134"/>
      <c r="Y733" s="134"/>
      <c r="Z733" s="134"/>
    </row>
    <row r="734" ht="15.75" customHeight="1">
      <c r="A734" s="134"/>
      <c r="B734" s="134"/>
      <c r="C734" s="134"/>
      <c r="D734" s="134"/>
      <c r="E734" s="134"/>
      <c r="F734" s="134"/>
      <c r="G734" s="134"/>
      <c r="H734" s="134"/>
      <c r="I734" s="134"/>
      <c r="J734" s="134"/>
      <c r="K734" s="134"/>
      <c r="L734" s="134"/>
      <c r="M734" s="134"/>
      <c r="N734" s="134"/>
      <c r="O734" s="134"/>
      <c r="P734" s="134"/>
      <c r="Q734" s="134"/>
      <c r="R734" s="134"/>
      <c r="S734" s="134"/>
      <c r="T734" s="134"/>
      <c r="U734" s="134"/>
      <c r="V734" s="134"/>
      <c r="W734" s="134"/>
      <c r="X734" s="134"/>
      <c r="Y734" s="134"/>
      <c r="Z734" s="134"/>
    </row>
    <row r="735" ht="15.75" customHeight="1">
      <c r="A735" s="134"/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</row>
    <row r="736" ht="15.75" customHeight="1">
      <c r="A736" s="134"/>
      <c r="B736" s="134"/>
      <c r="C736" s="134"/>
      <c r="D736" s="134"/>
      <c r="E736" s="134"/>
      <c r="F736" s="134"/>
      <c r="G736" s="134"/>
      <c r="H736" s="134"/>
      <c r="I736" s="134"/>
      <c r="J736" s="134"/>
      <c r="K736" s="134"/>
      <c r="L736" s="134"/>
      <c r="M736" s="134"/>
      <c r="N736" s="134"/>
      <c r="O736" s="134"/>
      <c r="P736" s="134"/>
      <c r="Q736" s="134"/>
      <c r="R736" s="134"/>
      <c r="S736" s="134"/>
      <c r="T736" s="134"/>
      <c r="U736" s="134"/>
      <c r="V736" s="134"/>
      <c r="W736" s="134"/>
      <c r="X736" s="134"/>
      <c r="Y736" s="134"/>
      <c r="Z736" s="134"/>
    </row>
    <row r="737" ht="15.75" customHeight="1">
      <c r="A737" s="134"/>
      <c r="B737" s="134"/>
      <c r="C737" s="134"/>
      <c r="D737" s="134"/>
      <c r="E737" s="134"/>
      <c r="F737" s="134"/>
      <c r="G737" s="134"/>
      <c r="H737" s="134"/>
      <c r="I737" s="134"/>
      <c r="J737" s="134"/>
      <c r="K737" s="134"/>
      <c r="L737" s="134"/>
      <c r="M737" s="134"/>
      <c r="N737" s="134"/>
      <c r="O737" s="134"/>
      <c r="P737" s="134"/>
      <c r="Q737" s="134"/>
      <c r="R737" s="134"/>
      <c r="S737" s="134"/>
      <c r="T737" s="134"/>
      <c r="U737" s="134"/>
      <c r="V737" s="134"/>
      <c r="W737" s="134"/>
      <c r="X737" s="134"/>
      <c r="Y737" s="134"/>
      <c r="Z737" s="134"/>
    </row>
    <row r="738" ht="15.75" customHeight="1">
      <c r="A738" s="134"/>
      <c r="B738" s="134"/>
      <c r="C738" s="134"/>
      <c r="D738" s="134"/>
      <c r="E738" s="134"/>
      <c r="F738" s="134"/>
      <c r="G738" s="134"/>
      <c r="H738" s="134"/>
      <c r="I738" s="134"/>
      <c r="J738" s="134"/>
      <c r="K738" s="134"/>
      <c r="L738" s="134"/>
      <c r="M738" s="134"/>
      <c r="N738" s="134"/>
      <c r="O738" s="134"/>
      <c r="P738" s="134"/>
      <c r="Q738" s="134"/>
      <c r="R738" s="134"/>
      <c r="S738" s="134"/>
      <c r="T738" s="134"/>
      <c r="U738" s="134"/>
      <c r="V738" s="134"/>
      <c r="W738" s="134"/>
      <c r="X738" s="134"/>
      <c r="Y738" s="134"/>
      <c r="Z738" s="134"/>
    </row>
    <row r="739" ht="15.75" customHeight="1">
      <c r="A739" s="134"/>
      <c r="B739" s="134"/>
      <c r="C739" s="134"/>
      <c r="D739" s="134"/>
      <c r="E739" s="134"/>
      <c r="F739" s="134"/>
      <c r="G739" s="134"/>
      <c r="H739" s="134"/>
      <c r="I739" s="134"/>
      <c r="J739" s="134"/>
      <c r="K739" s="134"/>
      <c r="L739" s="134"/>
      <c r="M739" s="134"/>
      <c r="N739" s="134"/>
      <c r="O739" s="134"/>
      <c r="P739" s="134"/>
      <c r="Q739" s="134"/>
      <c r="R739" s="134"/>
      <c r="S739" s="134"/>
      <c r="T739" s="134"/>
      <c r="U739" s="134"/>
      <c r="V739" s="134"/>
      <c r="W739" s="134"/>
      <c r="X739" s="134"/>
      <c r="Y739" s="134"/>
      <c r="Z739" s="134"/>
    </row>
    <row r="740" ht="15.75" customHeight="1">
      <c r="A740" s="134"/>
      <c r="B740" s="134"/>
      <c r="C740" s="134"/>
      <c r="D740" s="134"/>
      <c r="E740" s="134"/>
      <c r="F740" s="134"/>
      <c r="G740" s="134"/>
      <c r="H740" s="134"/>
      <c r="I740" s="134"/>
      <c r="J740" s="134"/>
      <c r="K740" s="134"/>
      <c r="L740" s="134"/>
      <c r="M740" s="134"/>
      <c r="N740" s="134"/>
      <c r="O740" s="134"/>
      <c r="P740" s="134"/>
      <c r="Q740" s="134"/>
      <c r="R740" s="134"/>
      <c r="S740" s="134"/>
      <c r="T740" s="134"/>
      <c r="U740" s="134"/>
      <c r="V740" s="134"/>
      <c r="W740" s="134"/>
      <c r="X740" s="134"/>
      <c r="Y740" s="134"/>
      <c r="Z740" s="134"/>
    </row>
    <row r="741" ht="15.75" customHeight="1">
      <c r="A741" s="134"/>
      <c r="B741" s="134"/>
      <c r="C741" s="134"/>
      <c r="D741" s="134"/>
      <c r="E741" s="134"/>
      <c r="F741" s="134"/>
      <c r="G741" s="134"/>
      <c r="H741" s="134"/>
      <c r="I741" s="134"/>
      <c r="J741" s="134"/>
      <c r="K741" s="134"/>
      <c r="L741" s="134"/>
      <c r="M741" s="134"/>
      <c r="N741" s="134"/>
      <c r="O741" s="134"/>
      <c r="P741" s="134"/>
      <c r="Q741" s="134"/>
      <c r="R741" s="134"/>
      <c r="S741" s="134"/>
      <c r="T741" s="134"/>
      <c r="U741" s="134"/>
      <c r="V741" s="134"/>
      <c r="W741" s="134"/>
      <c r="X741" s="134"/>
      <c r="Y741" s="134"/>
      <c r="Z741" s="134"/>
    </row>
    <row r="742" ht="15.75" customHeight="1">
      <c r="A742" s="134"/>
      <c r="B742" s="134"/>
      <c r="C742" s="134"/>
      <c r="D742" s="134"/>
      <c r="E742" s="134"/>
      <c r="F742" s="134"/>
      <c r="G742" s="134"/>
      <c r="H742" s="134"/>
      <c r="I742" s="134"/>
      <c r="J742" s="134"/>
      <c r="K742" s="134"/>
      <c r="L742" s="134"/>
      <c r="M742" s="134"/>
      <c r="N742" s="134"/>
      <c r="O742" s="134"/>
      <c r="P742" s="134"/>
      <c r="Q742" s="134"/>
      <c r="R742" s="134"/>
      <c r="S742" s="134"/>
      <c r="T742" s="134"/>
      <c r="U742" s="134"/>
      <c r="V742" s="134"/>
      <c r="W742" s="134"/>
      <c r="X742" s="134"/>
      <c r="Y742" s="134"/>
      <c r="Z742" s="134"/>
    </row>
    <row r="743" ht="15.75" customHeight="1">
      <c r="A743" s="134"/>
      <c r="B743" s="134"/>
      <c r="C743" s="134"/>
      <c r="D743" s="134"/>
      <c r="E743" s="134"/>
      <c r="F743" s="134"/>
      <c r="G743" s="134"/>
      <c r="H743" s="134"/>
      <c r="I743" s="134"/>
      <c r="J743" s="134"/>
      <c r="K743" s="134"/>
      <c r="L743" s="134"/>
      <c r="M743" s="134"/>
      <c r="N743" s="134"/>
      <c r="O743" s="134"/>
      <c r="P743" s="134"/>
      <c r="Q743" s="134"/>
      <c r="R743" s="134"/>
      <c r="S743" s="134"/>
      <c r="T743" s="134"/>
      <c r="U743" s="134"/>
      <c r="V743" s="134"/>
      <c r="W743" s="134"/>
      <c r="X743" s="134"/>
      <c r="Y743" s="134"/>
      <c r="Z743" s="134"/>
    </row>
    <row r="744" ht="15.75" customHeight="1">
      <c r="A744" s="134"/>
      <c r="B744" s="134"/>
      <c r="C744" s="134"/>
      <c r="D744" s="134"/>
      <c r="E744" s="134"/>
      <c r="F744" s="134"/>
      <c r="G744" s="134"/>
      <c r="H744" s="134"/>
      <c r="I744" s="134"/>
      <c r="J744" s="134"/>
      <c r="K744" s="134"/>
      <c r="L744" s="134"/>
      <c r="M744" s="134"/>
      <c r="N744" s="134"/>
      <c r="O744" s="134"/>
      <c r="P744" s="134"/>
      <c r="Q744" s="134"/>
      <c r="R744" s="134"/>
      <c r="S744" s="134"/>
      <c r="T744" s="134"/>
      <c r="U744" s="134"/>
      <c r="V744" s="134"/>
      <c r="W744" s="134"/>
      <c r="X744" s="134"/>
      <c r="Y744" s="134"/>
      <c r="Z744" s="134"/>
    </row>
    <row r="745" ht="15.75" customHeight="1">
      <c r="A745" s="134"/>
      <c r="B745" s="134"/>
      <c r="C745" s="134"/>
      <c r="D745" s="134"/>
      <c r="E745" s="134"/>
      <c r="F745" s="134"/>
      <c r="G745" s="134"/>
      <c r="H745" s="134"/>
      <c r="I745" s="134"/>
      <c r="J745" s="134"/>
      <c r="K745" s="134"/>
      <c r="L745" s="134"/>
      <c r="M745" s="134"/>
      <c r="N745" s="134"/>
      <c r="O745" s="134"/>
      <c r="P745" s="134"/>
      <c r="Q745" s="134"/>
      <c r="R745" s="134"/>
      <c r="S745" s="134"/>
      <c r="T745" s="134"/>
      <c r="U745" s="134"/>
      <c r="V745" s="134"/>
      <c r="W745" s="134"/>
      <c r="X745" s="134"/>
      <c r="Y745" s="134"/>
      <c r="Z745" s="134"/>
    </row>
    <row r="746" ht="15.75" customHeight="1">
      <c r="A746" s="134"/>
      <c r="B746" s="134"/>
      <c r="C746" s="134"/>
      <c r="D746" s="134"/>
      <c r="E746" s="134"/>
      <c r="F746" s="134"/>
      <c r="G746" s="134"/>
      <c r="H746" s="134"/>
      <c r="I746" s="134"/>
      <c r="J746" s="134"/>
      <c r="K746" s="134"/>
      <c r="L746" s="134"/>
      <c r="M746" s="134"/>
      <c r="N746" s="134"/>
      <c r="O746" s="134"/>
      <c r="P746" s="134"/>
      <c r="Q746" s="134"/>
      <c r="R746" s="134"/>
      <c r="S746" s="134"/>
      <c r="T746" s="134"/>
      <c r="U746" s="134"/>
      <c r="V746" s="134"/>
      <c r="W746" s="134"/>
      <c r="X746" s="134"/>
      <c r="Y746" s="134"/>
      <c r="Z746" s="134"/>
    </row>
    <row r="747" ht="15.75" customHeight="1">
      <c r="A747" s="134"/>
      <c r="B747" s="134"/>
      <c r="C747" s="134"/>
      <c r="D747" s="134"/>
      <c r="E747" s="134"/>
      <c r="F747" s="134"/>
      <c r="G747" s="134"/>
      <c r="H747" s="134"/>
      <c r="I747" s="134"/>
      <c r="J747" s="134"/>
      <c r="K747" s="134"/>
      <c r="L747" s="134"/>
      <c r="M747" s="134"/>
      <c r="N747" s="134"/>
      <c r="O747" s="134"/>
      <c r="P747" s="134"/>
      <c r="Q747" s="134"/>
      <c r="R747" s="134"/>
      <c r="S747" s="134"/>
      <c r="T747" s="134"/>
      <c r="U747" s="134"/>
      <c r="V747" s="134"/>
      <c r="W747" s="134"/>
      <c r="X747" s="134"/>
      <c r="Y747" s="134"/>
      <c r="Z747" s="134"/>
    </row>
    <row r="748" ht="15.75" customHeight="1">
      <c r="A748" s="134"/>
      <c r="B748" s="134"/>
      <c r="C748" s="134"/>
      <c r="D748" s="134"/>
      <c r="E748" s="134"/>
      <c r="F748" s="134"/>
      <c r="G748" s="134"/>
      <c r="H748" s="134"/>
      <c r="I748" s="134"/>
      <c r="J748" s="134"/>
      <c r="K748" s="134"/>
      <c r="L748" s="134"/>
      <c r="M748" s="134"/>
      <c r="N748" s="134"/>
      <c r="O748" s="134"/>
      <c r="P748" s="134"/>
      <c r="Q748" s="134"/>
      <c r="R748" s="134"/>
      <c r="S748" s="134"/>
      <c r="T748" s="134"/>
      <c r="U748" s="134"/>
      <c r="V748" s="134"/>
      <c r="W748" s="134"/>
      <c r="X748" s="134"/>
      <c r="Y748" s="134"/>
      <c r="Z748" s="134"/>
    </row>
    <row r="749" ht="15.75" customHeight="1">
      <c r="A749" s="134"/>
      <c r="B749" s="134"/>
      <c r="C749" s="134"/>
      <c r="D749" s="134"/>
      <c r="E749" s="134"/>
      <c r="F749" s="134"/>
      <c r="G749" s="134"/>
      <c r="H749" s="134"/>
      <c r="I749" s="134"/>
      <c r="J749" s="134"/>
      <c r="K749" s="134"/>
      <c r="L749" s="134"/>
      <c r="M749" s="134"/>
      <c r="N749" s="134"/>
      <c r="O749" s="134"/>
      <c r="P749" s="134"/>
      <c r="Q749" s="134"/>
      <c r="R749" s="134"/>
      <c r="S749" s="134"/>
      <c r="T749" s="134"/>
      <c r="U749" s="134"/>
      <c r="V749" s="134"/>
      <c r="W749" s="134"/>
      <c r="X749" s="134"/>
      <c r="Y749" s="134"/>
      <c r="Z749" s="134"/>
    </row>
    <row r="750" ht="15.75" customHeight="1">
      <c r="A750" s="134"/>
      <c r="B750" s="134"/>
      <c r="C750" s="134"/>
      <c r="D750" s="134"/>
      <c r="E750" s="134"/>
      <c r="F750" s="134"/>
      <c r="G750" s="134"/>
      <c r="H750" s="134"/>
      <c r="I750" s="134"/>
      <c r="J750" s="134"/>
      <c r="K750" s="134"/>
      <c r="L750" s="134"/>
      <c r="M750" s="134"/>
      <c r="N750" s="134"/>
      <c r="O750" s="134"/>
      <c r="P750" s="134"/>
      <c r="Q750" s="134"/>
      <c r="R750" s="134"/>
      <c r="S750" s="134"/>
      <c r="T750" s="134"/>
      <c r="U750" s="134"/>
      <c r="V750" s="134"/>
      <c r="W750" s="134"/>
      <c r="X750" s="134"/>
      <c r="Y750" s="134"/>
      <c r="Z750" s="134"/>
    </row>
    <row r="751" ht="15.75" customHeight="1">
      <c r="A751" s="134"/>
      <c r="B751" s="134"/>
      <c r="C751" s="134"/>
      <c r="D751" s="134"/>
      <c r="E751" s="134"/>
      <c r="F751" s="134"/>
      <c r="G751" s="134"/>
      <c r="H751" s="134"/>
      <c r="I751" s="134"/>
      <c r="J751" s="134"/>
      <c r="K751" s="134"/>
      <c r="L751" s="134"/>
      <c r="M751" s="134"/>
      <c r="N751" s="134"/>
      <c r="O751" s="134"/>
      <c r="P751" s="134"/>
      <c r="Q751" s="134"/>
      <c r="R751" s="134"/>
      <c r="S751" s="134"/>
      <c r="T751" s="134"/>
      <c r="U751" s="134"/>
      <c r="V751" s="134"/>
      <c r="W751" s="134"/>
      <c r="X751" s="134"/>
      <c r="Y751" s="134"/>
      <c r="Z751" s="134"/>
    </row>
    <row r="752" ht="15.75" customHeight="1">
      <c r="A752" s="134"/>
      <c r="B752" s="134"/>
      <c r="C752" s="134"/>
      <c r="D752" s="134"/>
      <c r="E752" s="134"/>
      <c r="F752" s="134"/>
      <c r="G752" s="134"/>
      <c r="H752" s="134"/>
      <c r="I752" s="134"/>
      <c r="J752" s="134"/>
      <c r="K752" s="134"/>
      <c r="L752" s="134"/>
      <c r="M752" s="134"/>
      <c r="N752" s="134"/>
      <c r="O752" s="134"/>
      <c r="P752" s="134"/>
      <c r="Q752" s="134"/>
      <c r="R752" s="134"/>
      <c r="S752" s="134"/>
      <c r="T752" s="134"/>
      <c r="U752" s="134"/>
      <c r="V752" s="134"/>
      <c r="W752" s="134"/>
      <c r="X752" s="134"/>
      <c r="Y752" s="134"/>
      <c r="Z752" s="134"/>
    </row>
    <row r="753" ht="15.75" customHeight="1">
      <c r="A753" s="134"/>
      <c r="B753" s="134"/>
      <c r="C753" s="134"/>
      <c r="D753" s="134"/>
      <c r="E753" s="134"/>
      <c r="F753" s="134"/>
      <c r="G753" s="134"/>
      <c r="H753" s="134"/>
      <c r="I753" s="134"/>
      <c r="J753" s="134"/>
      <c r="K753" s="134"/>
      <c r="L753" s="134"/>
      <c r="M753" s="134"/>
      <c r="N753" s="134"/>
      <c r="O753" s="134"/>
      <c r="P753" s="134"/>
      <c r="Q753" s="134"/>
      <c r="R753" s="134"/>
      <c r="S753" s="134"/>
      <c r="T753" s="134"/>
      <c r="U753" s="134"/>
      <c r="V753" s="134"/>
      <c r="W753" s="134"/>
      <c r="X753" s="134"/>
      <c r="Y753" s="134"/>
      <c r="Z753" s="134"/>
    </row>
    <row r="754" ht="15.75" customHeight="1">
      <c r="A754" s="134"/>
      <c r="B754" s="134"/>
      <c r="C754" s="134"/>
      <c r="D754" s="134"/>
      <c r="E754" s="134"/>
      <c r="F754" s="134"/>
      <c r="G754" s="134"/>
      <c r="H754" s="134"/>
      <c r="I754" s="134"/>
      <c r="J754" s="134"/>
      <c r="K754" s="134"/>
      <c r="L754" s="134"/>
      <c r="M754" s="134"/>
      <c r="N754" s="134"/>
      <c r="O754" s="134"/>
      <c r="P754" s="134"/>
      <c r="Q754" s="134"/>
      <c r="R754" s="134"/>
      <c r="S754" s="134"/>
      <c r="T754" s="134"/>
      <c r="U754" s="134"/>
      <c r="V754" s="134"/>
      <c r="W754" s="134"/>
      <c r="X754" s="134"/>
      <c r="Y754" s="134"/>
      <c r="Z754" s="134"/>
    </row>
    <row r="755" ht="15.75" customHeight="1">
      <c r="A755" s="134"/>
      <c r="B755" s="134"/>
      <c r="C755" s="134"/>
      <c r="D755" s="134"/>
      <c r="E755" s="134"/>
      <c r="F755" s="134"/>
      <c r="G755" s="134"/>
      <c r="H755" s="134"/>
      <c r="I755" s="134"/>
      <c r="J755" s="134"/>
      <c r="K755" s="134"/>
      <c r="L755" s="134"/>
      <c r="M755" s="134"/>
      <c r="N755" s="134"/>
      <c r="O755" s="134"/>
      <c r="P755" s="134"/>
      <c r="Q755" s="134"/>
      <c r="R755" s="134"/>
      <c r="S755" s="134"/>
      <c r="T755" s="134"/>
      <c r="U755" s="134"/>
      <c r="V755" s="134"/>
      <c r="W755" s="134"/>
      <c r="X755" s="134"/>
      <c r="Y755" s="134"/>
      <c r="Z755" s="134"/>
    </row>
    <row r="756" ht="15.75" customHeight="1">
      <c r="A756" s="134"/>
      <c r="B756" s="134"/>
      <c r="C756" s="134"/>
      <c r="D756" s="134"/>
      <c r="E756" s="134"/>
      <c r="F756" s="134"/>
      <c r="G756" s="134"/>
      <c r="H756" s="134"/>
      <c r="I756" s="134"/>
      <c r="J756" s="134"/>
      <c r="K756" s="134"/>
      <c r="L756" s="134"/>
      <c r="M756" s="134"/>
      <c r="N756" s="134"/>
      <c r="O756" s="134"/>
      <c r="P756" s="134"/>
      <c r="Q756" s="134"/>
      <c r="R756" s="134"/>
      <c r="S756" s="134"/>
      <c r="T756" s="134"/>
      <c r="U756" s="134"/>
      <c r="V756" s="134"/>
      <c r="W756" s="134"/>
      <c r="X756" s="134"/>
      <c r="Y756" s="134"/>
      <c r="Z756" s="134"/>
    </row>
    <row r="757" ht="15.75" customHeight="1">
      <c r="A757" s="134"/>
      <c r="B757" s="134"/>
      <c r="C757" s="134"/>
      <c r="D757" s="134"/>
      <c r="E757" s="134"/>
      <c r="F757" s="134"/>
      <c r="G757" s="134"/>
      <c r="H757" s="134"/>
      <c r="I757" s="134"/>
      <c r="J757" s="134"/>
      <c r="K757" s="134"/>
      <c r="L757" s="134"/>
      <c r="M757" s="134"/>
      <c r="N757" s="134"/>
      <c r="O757" s="134"/>
      <c r="P757" s="134"/>
      <c r="Q757" s="134"/>
      <c r="R757" s="134"/>
      <c r="S757" s="134"/>
      <c r="T757" s="134"/>
      <c r="U757" s="134"/>
      <c r="V757" s="134"/>
      <c r="W757" s="134"/>
      <c r="X757" s="134"/>
      <c r="Y757" s="134"/>
      <c r="Z757" s="134"/>
    </row>
    <row r="758" ht="15.75" customHeight="1">
      <c r="A758" s="134"/>
      <c r="B758" s="134"/>
      <c r="C758" s="134"/>
      <c r="D758" s="134"/>
      <c r="E758" s="134"/>
      <c r="F758" s="134"/>
      <c r="G758" s="134"/>
      <c r="H758" s="134"/>
      <c r="I758" s="134"/>
      <c r="J758" s="134"/>
      <c r="K758" s="134"/>
      <c r="L758" s="134"/>
      <c r="M758" s="134"/>
      <c r="N758" s="134"/>
      <c r="O758" s="134"/>
      <c r="P758" s="134"/>
      <c r="Q758" s="134"/>
      <c r="R758" s="134"/>
      <c r="S758" s="134"/>
      <c r="T758" s="134"/>
      <c r="U758" s="134"/>
      <c r="V758" s="134"/>
      <c r="W758" s="134"/>
      <c r="X758" s="134"/>
      <c r="Y758" s="134"/>
      <c r="Z758" s="134"/>
    </row>
    <row r="759" ht="15.75" customHeight="1">
      <c r="A759" s="134"/>
      <c r="B759" s="134"/>
      <c r="C759" s="134"/>
      <c r="D759" s="134"/>
      <c r="E759" s="134"/>
      <c r="F759" s="134"/>
      <c r="G759" s="134"/>
      <c r="H759" s="134"/>
      <c r="I759" s="134"/>
      <c r="J759" s="134"/>
      <c r="K759" s="134"/>
      <c r="L759" s="134"/>
      <c r="M759" s="134"/>
      <c r="N759" s="134"/>
      <c r="O759" s="134"/>
      <c r="P759" s="134"/>
      <c r="Q759" s="134"/>
      <c r="R759" s="134"/>
      <c r="S759" s="134"/>
      <c r="T759" s="134"/>
      <c r="U759" s="134"/>
      <c r="V759" s="134"/>
      <c r="W759" s="134"/>
      <c r="X759" s="134"/>
      <c r="Y759" s="134"/>
      <c r="Z759" s="134"/>
    </row>
    <row r="760" ht="15.75" customHeight="1">
      <c r="A760" s="134"/>
      <c r="B760" s="134"/>
      <c r="C760" s="134"/>
      <c r="D760" s="134"/>
      <c r="E760" s="134"/>
      <c r="F760" s="134"/>
      <c r="G760" s="134"/>
      <c r="H760" s="134"/>
      <c r="I760" s="134"/>
      <c r="J760" s="134"/>
      <c r="K760" s="134"/>
      <c r="L760" s="134"/>
      <c r="M760" s="134"/>
      <c r="N760" s="134"/>
      <c r="O760" s="134"/>
      <c r="P760" s="134"/>
      <c r="Q760" s="134"/>
      <c r="R760" s="134"/>
      <c r="S760" s="134"/>
      <c r="T760" s="134"/>
      <c r="U760" s="134"/>
      <c r="V760" s="134"/>
      <c r="W760" s="134"/>
      <c r="X760" s="134"/>
      <c r="Y760" s="134"/>
      <c r="Z760" s="134"/>
    </row>
    <row r="761" ht="15.75" customHeight="1">
      <c r="A761" s="134"/>
      <c r="B761" s="134"/>
      <c r="C761" s="134"/>
      <c r="D761" s="134"/>
      <c r="E761" s="134"/>
      <c r="F761" s="134"/>
      <c r="G761" s="134"/>
      <c r="H761" s="134"/>
      <c r="I761" s="134"/>
      <c r="J761" s="134"/>
      <c r="K761" s="134"/>
      <c r="L761" s="134"/>
      <c r="M761" s="134"/>
      <c r="N761" s="134"/>
      <c r="O761" s="134"/>
      <c r="P761" s="134"/>
      <c r="Q761" s="134"/>
      <c r="R761" s="134"/>
      <c r="S761" s="134"/>
      <c r="T761" s="134"/>
      <c r="U761" s="134"/>
      <c r="V761" s="134"/>
      <c r="W761" s="134"/>
      <c r="X761" s="134"/>
      <c r="Y761" s="134"/>
      <c r="Z761" s="134"/>
    </row>
    <row r="762" ht="15.75" customHeight="1">
      <c r="A762" s="134"/>
      <c r="B762" s="134"/>
      <c r="C762" s="134"/>
      <c r="D762" s="134"/>
      <c r="E762" s="134"/>
      <c r="F762" s="134"/>
      <c r="G762" s="134"/>
      <c r="H762" s="134"/>
      <c r="I762" s="134"/>
      <c r="J762" s="134"/>
      <c r="K762" s="134"/>
      <c r="L762" s="134"/>
      <c r="M762" s="134"/>
      <c r="N762" s="134"/>
      <c r="O762" s="134"/>
      <c r="P762" s="134"/>
      <c r="Q762" s="134"/>
      <c r="R762" s="134"/>
      <c r="S762" s="134"/>
      <c r="T762" s="134"/>
      <c r="U762" s="134"/>
      <c r="V762" s="134"/>
      <c r="W762" s="134"/>
      <c r="X762" s="134"/>
      <c r="Y762" s="134"/>
      <c r="Z762" s="134"/>
    </row>
    <row r="763" ht="15.75" customHeight="1">
      <c r="A763" s="134"/>
      <c r="B763" s="134"/>
      <c r="C763" s="134"/>
      <c r="D763" s="134"/>
      <c r="E763" s="134"/>
      <c r="F763" s="134"/>
      <c r="G763" s="134"/>
      <c r="H763" s="134"/>
      <c r="I763" s="134"/>
      <c r="J763" s="134"/>
      <c r="K763" s="134"/>
      <c r="L763" s="134"/>
      <c r="M763" s="134"/>
      <c r="N763" s="134"/>
      <c r="O763" s="134"/>
      <c r="P763" s="134"/>
      <c r="Q763" s="134"/>
      <c r="R763" s="134"/>
      <c r="S763" s="134"/>
      <c r="T763" s="134"/>
      <c r="U763" s="134"/>
      <c r="V763" s="134"/>
      <c r="W763" s="134"/>
      <c r="X763" s="134"/>
      <c r="Y763" s="134"/>
      <c r="Z763" s="134"/>
    </row>
    <row r="764" ht="15.75" customHeight="1">
      <c r="A764" s="134"/>
      <c r="B764" s="134"/>
      <c r="C764" s="134"/>
      <c r="D764" s="134"/>
      <c r="E764" s="134"/>
      <c r="F764" s="134"/>
      <c r="G764" s="134"/>
      <c r="H764" s="134"/>
      <c r="I764" s="134"/>
      <c r="J764" s="134"/>
      <c r="K764" s="134"/>
      <c r="L764" s="134"/>
      <c r="M764" s="134"/>
      <c r="N764" s="134"/>
      <c r="O764" s="134"/>
      <c r="P764" s="134"/>
      <c r="Q764" s="134"/>
      <c r="R764" s="134"/>
      <c r="S764" s="134"/>
      <c r="T764" s="134"/>
      <c r="U764" s="134"/>
      <c r="V764" s="134"/>
      <c r="W764" s="134"/>
      <c r="X764" s="134"/>
      <c r="Y764" s="134"/>
      <c r="Z764" s="134"/>
    </row>
    <row r="765" ht="15.75" customHeight="1">
      <c r="A765" s="134"/>
      <c r="B765" s="134"/>
      <c r="C765" s="134"/>
      <c r="D765" s="134"/>
      <c r="E765" s="134"/>
      <c r="F765" s="134"/>
      <c r="G765" s="134"/>
      <c r="H765" s="134"/>
      <c r="I765" s="134"/>
      <c r="J765" s="134"/>
      <c r="K765" s="134"/>
      <c r="L765" s="134"/>
      <c r="M765" s="134"/>
      <c r="N765" s="134"/>
      <c r="O765" s="134"/>
      <c r="P765" s="134"/>
      <c r="Q765" s="134"/>
      <c r="R765" s="134"/>
      <c r="S765" s="134"/>
      <c r="T765" s="134"/>
      <c r="U765" s="134"/>
      <c r="V765" s="134"/>
      <c r="W765" s="134"/>
      <c r="X765" s="134"/>
      <c r="Y765" s="134"/>
      <c r="Z765" s="134"/>
    </row>
    <row r="766" ht="15.75" customHeight="1">
      <c r="A766" s="134"/>
      <c r="B766" s="134"/>
      <c r="C766" s="134"/>
      <c r="D766" s="134"/>
      <c r="E766" s="134"/>
      <c r="F766" s="134"/>
      <c r="G766" s="134"/>
      <c r="H766" s="134"/>
      <c r="I766" s="134"/>
      <c r="J766" s="134"/>
      <c r="K766" s="134"/>
      <c r="L766" s="134"/>
      <c r="M766" s="134"/>
      <c r="N766" s="134"/>
      <c r="O766" s="134"/>
      <c r="P766" s="134"/>
      <c r="Q766" s="134"/>
      <c r="R766" s="134"/>
      <c r="S766" s="134"/>
      <c r="T766" s="134"/>
      <c r="U766" s="134"/>
      <c r="V766" s="134"/>
      <c r="W766" s="134"/>
      <c r="X766" s="134"/>
      <c r="Y766" s="134"/>
      <c r="Z766" s="134"/>
    </row>
    <row r="767" ht="15.75" customHeight="1">
      <c r="A767" s="134"/>
      <c r="B767" s="134"/>
      <c r="C767" s="134"/>
      <c r="D767" s="134"/>
      <c r="E767" s="134"/>
      <c r="F767" s="134"/>
      <c r="G767" s="134"/>
      <c r="H767" s="134"/>
      <c r="I767" s="134"/>
      <c r="J767" s="134"/>
      <c r="K767" s="134"/>
      <c r="L767" s="134"/>
      <c r="M767" s="134"/>
      <c r="N767" s="134"/>
      <c r="O767" s="134"/>
      <c r="P767" s="134"/>
      <c r="Q767" s="134"/>
      <c r="R767" s="134"/>
      <c r="S767" s="134"/>
      <c r="T767" s="134"/>
      <c r="U767" s="134"/>
      <c r="V767" s="134"/>
      <c r="W767" s="134"/>
      <c r="X767" s="134"/>
      <c r="Y767" s="134"/>
      <c r="Z767" s="134"/>
    </row>
    <row r="768" ht="15.75" customHeight="1">
      <c r="A768" s="134"/>
      <c r="B768" s="134"/>
      <c r="C768" s="134"/>
      <c r="D768" s="134"/>
      <c r="E768" s="134"/>
      <c r="F768" s="134"/>
      <c r="G768" s="134"/>
      <c r="H768" s="134"/>
      <c r="I768" s="134"/>
      <c r="J768" s="134"/>
      <c r="K768" s="134"/>
      <c r="L768" s="134"/>
      <c r="M768" s="134"/>
      <c r="N768" s="134"/>
      <c r="O768" s="134"/>
      <c r="P768" s="134"/>
      <c r="Q768" s="134"/>
      <c r="R768" s="134"/>
      <c r="S768" s="134"/>
      <c r="T768" s="134"/>
      <c r="U768" s="134"/>
      <c r="V768" s="134"/>
      <c r="W768" s="134"/>
      <c r="X768" s="134"/>
      <c r="Y768" s="134"/>
      <c r="Z768" s="134"/>
    </row>
    <row r="769" ht="15.75" customHeight="1">
      <c r="A769" s="134"/>
      <c r="B769" s="134"/>
      <c r="C769" s="134"/>
      <c r="D769" s="134"/>
      <c r="E769" s="134"/>
      <c r="F769" s="134"/>
      <c r="G769" s="134"/>
      <c r="H769" s="134"/>
      <c r="I769" s="134"/>
      <c r="J769" s="134"/>
      <c r="K769" s="134"/>
      <c r="L769" s="134"/>
      <c r="M769" s="134"/>
      <c r="N769" s="134"/>
      <c r="O769" s="134"/>
      <c r="P769" s="134"/>
      <c r="Q769" s="134"/>
      <c r="R769" s="134"/>
      <c r="S769" s="134"/>
      <c r="T769" s="134"/>
      <c r="U769" s="134"/>
      <c r="V769" s="134"/>
      <c r="W769" s="134"/>
      <c r="X769" s="134"/>
      <c r="Y769" s="134"/>
      <c r="Z769" s="134"/>
    </row>
    <row r="770" ht="15.75" customHeight="1">
      <c r="A770" s="134"/>
      <c r="B770" s="134"/>
      <c r="C770" s="134"/>
      <c r="D770" s="134"/>
      <c r="E770" s="134"/>
      <c r="F770" s="134"/>
      <c r="G770" s="134"/>
      <c r="H770" s="134"/>
      <c r="I770" s="134"/>
      <c r="J770" s="134"/>
      <c r="K770" s="134"/>
      <c r="L770" s="134"/>
      <c r="M770" s="134"/>
      <c r="N770" s="134"/>
      <c r="O770" s="134"/>
      <c r="P770" s="134"/>
      <c r="Q770" s="134"/>
      <c r="R770" s="134"/>
      <c r="S770" s="134"/>
      <c r="T770" s="134"/>
      <c r="U770" s="134"/>
      <c r="V770" s="134"/>
      <c r="W770" s="134"/>
      <c r="X770" s="134"/>
      <c r="Y770" s="134"/>
      <c r="Z770" s="134"/>
    </row>
    <row r="771" ht="15.75" customHeight="1">
      <c r="A771" s="134"/>
      <c r="B771" s="134"/>
      <c r="C771" s="134"/>
      <c r="D771" s="134"/>
      <c r="E771" s="134"/>
      <c r="F771" s="134"/>
      <c r="G771" s="134"/>
      <c r="H771" s="134"/>
      <c r="I771" s="134"/>
      <c r="J771" s="134"/>
      <c r="K771" s="134"/>
      <c r="L771" s="134"/>
      <c r="M771" s="134"/>
      <c r="N771" s="134"/>
      <c r="O771" s="134"/>
      <c r="P771" s="134"/>
      <c r="Q771" s="134"/>
      <c r="R771" s="134"/>
      <c r="S771" s="134"/>
      <c r="T771" s="134"/>
      <c r="U771" s="134"/>
      <c r="V771" s="134"/>
      <c r="W771" s="134"/>
      <c r="X771" s="134"/>
      <c r="Y771" s="134"/>
      <c r="Z771" s="134"/>
    </row>
    <row r="772" ht="15.75" customHeight="1">
      <c r="A772" s="134"/>
      <c r="B772" s="134"/>
      <c r="C772" s="134"/>
      <c r="D772" s="134"/>
      <c r="E772" s="134"/>
      <c r="F772" s="134"/>
      <c r="G772" s="134"/>
      <c r="H772" s="134"/>
      <c r="I772" s="134"/>
      <c r="J772" s="134"/>
      <c r="K772" s="134"/>
      <c r="L772" s="134"/>
      <c r="M772" s="134"/>
      <c r="N772" s="134"/>
      <c r="O772" s="134"/>
      <c r="P772" s="134"/>
      <c r="Q772" s="134"/>
      <c r="R772" s="134"/>
      <c r="S772" s="134"/>
      <c r="T772" s="134"/>
      <c r="U772" s="134"/>
      <c r="V772" s="134"/>
      <c r="W772" s="134"/>
      <c r="X772" s="134"/>
      <c r="Y772" s="134"/>
      <c r="Z772" s="134"/>
    </row>
    <row r="773" ht="15.75" customHeight="1">
      <c r="A773" s="134"/>
      <c r="B773" s="134"/>
      <c r="C773" s="134"/>
      <c r="D773" s="134"/>
      <c r="E773" s="134"/>
      <c r="F773" s="134"/>
      <c r="G773" s="134"/>
      <c r="H773" s="134"/>
      <c r="I773" s="134"/>
      <c r="J773" s="134"/>
      <c r="K773" s="134"/>
      <c r="L773" s="134"/>
      <c r="M773" s="134"/>
      <c r="N773" s="134"/>
      <c r="O773" s="134"/>
      <c r="P773" s="134"/>
      <c r="Q773" s="134"/>
      <c r="R773" s="134"/>
      <c r="S773" s="134"/>
      <c r="T773" s="134"/>
      <c r="U773" s="134"/>
      <c r="V773" s="134"/>
      <c r="W773" s="134"/>
      <c r="X773" s="134"/>
      <c r="Y773" s="134"/>
      <c r="Z773" s="134"/>
    </row>
    <row r="774" ht="15.75" customHeight="1">
      <c r="A774" s="134"/>
      <c r="B774" s="134"/>
      <c r="C774" s="134"/>
      <c r="D774" s="134"/>
      <c r="E774" s="134"/>
      <c r="F774" s="134"/>
      <c r="G774" s="134"/>
      <c r="H774" s="134"/>
      <c r="I774" s="134"/>
      <c r="J774" s="134"/>
      <c r="K774" s="134"/>
      <c r="L774" s="134"/>
      <c r="M774" s="134"/>
      <c r="N774" s="134"/>
      <c r="O774" s="134"/>
      <c r="P774" s="134"/>
      <c r="Q774" s="134"/>
      <c r="R774" s="134"/>
      <c r="S774" s="134"/>
      <c r="T774" s="134"/>
      <c r="U774" s="134"/>
      <c r="V774" s="134"/>
      <c r="W774" s="134"/>
      <c r="X774" s="134"/>
      <c r="Y774" s="134"/>
      <c r="Z774" s="134"/>
    </row>
    <row r="775" ht="15.75" customHeight="1">
      <c r="A775" s="134"/>
      <c r="B775" s="134"/>
      <c r="C775" s="134"/>
      <c r="D775" s="134"/>
      <c r="E775" s="134"/>
      <c r="F775" s="134"/>
      <c r="G775" s="134"/>
      <c r="H775" s="134"/>
      <c r="I775" s="134"/>
      <c r="J775" s="134"/>
      <c r="K775" s="134"/>
      <c r="L775" s="134"/>
      <c r="M775" s="134"/>
      <c r="N775" s="134"/>
      <c r="O775" s="134"/>
      <c r="P775" s="134"/>
      <c r="Q775" s="134"/>
      <c r="R775" s="134"/>
      <c r="S775" s="134"/>
      <c r="T775" s="134"/>
      <c r="U775" s="134"/>
      <c r="V775" s="134"/>
      <c r="W775" s="134"/>
      <c r="X775" s="134"/>
      <c r="Y775" s="134"/>
      <c r="Z775" s="134"/>
    </row>
    <row r="776" ht="15.75" customHeight="1">
      <c r="A776" s="134"/>
      <c r="B776" s="134"/>
      <c r="C776" s="134"/>
      <c r="D776" s="134"/>
      <c r="E776" s="134"/>
      <c r="F776" s="134"/>
      <c r="G776" s="134"/>
      <c r="H776" s="134"/>
      <c r="I776" s="134"/>
      <c r="J776" s="134"/>
      <c r="K776" s="134"/>
      <c r="L776" s="134"/>
      <c r="M776" s="134"/>
      <c r="N776" s="134"/>
      <c r="O776" s="134"/>
      <c r="P776" s="134"/>
      <c r="Q776" s="134"/>
      <c r="R776" s="134"/>
      <c r="S776" s="134"/>
      <c r="T776" s="134"/>
      <c r="U776" s="134"/>
      <c r="V776" s="134"/>
      <c r="W776" s="134"/>
      <c r="X776" s="134"/>
      <c r="Y776" s="134"/>
      <c r="Z776" s="134"/>
    </row>
    <row r="777" ht="15.75" customHeight="1">
      <c r="A777" s="134"/>
      <c r="B777" s="134"/>
      <c r="C777" s="134"/>
      <c r="D777" s="134"/>
      <c r="E777" s="134"/>
      <c r="F777" s="134"/>
      <c r="G777" s="134"/>
      <c r="H777" s="134"/>
      <c r="I777" s="134"/>
      <c r="J777" s="134"/>
      <c r="K777" s="134"/>
      <c r="L777" s="134"/>
      <c r="M777" s="134"/>
      <c r="N777" s="134"/>
      <c r="O777" s="134"/>
      <c r="P777" s="134"/>
      <c r="Q777" s="134"/>
      <c r="R777" s="134"/>
      <c r="S777" s="134"/>
      <c r="T777" s="134"/>
      <c r="U777" s="134"/>
      <c r="V777" s="134"/>
      <c r="W777" s="134"/>
      <c r="X777" s="134"/>
      <c r="Y777" s="134"/>
      <c r="Z777" s="134"/>
    </row>
    <row r="778" ht="15.75" customHeight="1">
      <c r="A778" s="134"/>
      <c r="B778" s="134"/>
      <c r="C778" s="134"/>
      <c r="D778" s="134"/>
      <c r="E778" s="134"/>
      <c r="F778" s="134"/>
      <c r="G778" s="134"/>
      <c r="H778" s="134"/>
      <c r="I778" s="134"/>
      <c r="J778" s="134"/>
      <c r="K778" s="134"/>
      <c r="L778" s="134"/>
      <c r="M778" s="134"/>
      <c r="N778" s="134"/>
      <c r="O778" s="134"/>
      <c r="P778" s="134"/>
      <c r="Q778" s="134"/>
      <c r="R778" s="134"/>
      <c r="S778" s="134"/>
      <c r="T778" s="134"/>
      <c r="U778" s="134"/>
      <c r="V778" s="134"/>
      <c r="W778" s="134"/>
      <c r="X778" s="134"/>
      <c r="Y778" s="134"/>
      <c r="Z778" s="134"/>
    </row>
    <row r="779" ht="15.75" customHeight="1">
      <c r="A779" s="134"/>
      <c r="B779" s="134"/>
      <c r="C779" s="134"/>
      <c r="D779" s="134"/>
      <c r="E779" s="134"/>
      <c r="F779" s="134"/>
      <c r="G779" s="134"/>
      <c r="H779" s="134"/>
      <c r="I779" s="134"/>
      <c r="J779" s="134"/>
      <c r="K779" s="134"/>
      <c r="L779" s="134"/>
      <c r="M779" s="134"/>
      <c r="N779" s="134"/>
      <c r="O779" s="134"/>
      <c r="P779" s="134"/>
      <c r="Q779" s="134"/>
      <c r="R779" s="134"/>
      <c r="S779" s="134"/>
      <c r="T779" s="134"/>
      <c r="U779" s="134"/>
      <c r="V779" s="134"/>
      <c r="W779" s="134"/>
      <c r="X779" s="134"/>
      <c r="Y779" s="134"/>
      <c r="Z779" s="134"/>
    </row>
    <row r="780" ht="15.75" customHeight="1">
      <c r="A780" s="134"/>
      <c r="B780" s="134"/>
      <c r="C780" s="134"/>
      <c r="D780" s="134"/>
      <c r="E780" s="134"/>
      <c r="F780" s="134"/>
      <c r="G780" s="134"/>
      <c r="H780" s="134"/>
      <c r="I780" s="134"/>
      <c r="J780" s="134"/>
      <c r="K780" s="134"/>
      <c r="L780" s="134"/>
      <c r="M780" s="134"/>
      <c r="N780" s="134"/>
      <c r="O780" s="134"/>
      <c r="P780" s="134"/>
      <c r="Q780" s="134"/>
      <c r="R780" s="134"/>
      <c r="S780" s="134"/>
      <c r="T780" s="134"/>
      <c r="U780" s="134"/>
      <c r="V780" s="134"/>
      <c r="W780" s="134"/>
      <c r="X780" s="134"/>
      <c r="Y780" s="134"/>
      <c r="Z780" s="134"/>
    </row>
    <row r="781" ht="15.75" customHeight="1">
      <c r="A781" s="134"/>
      <c r="B781" s="134"/>
      <c r="C781" s="134"/>
      <c r="D781" s="134"/>
      <c r="E781" s="134"/>
      <c r="F781" s="134"/>
      <c r="G781" s="134"/>
      <c r="H781" s="134"/>
      <c r="I781" s="134"/>
      <c r="J781" s="134"/>
      <c r="K781" s="134"/>
      <c r="L781" s="134"/>
      <c r="M781" s="134"/>
      <c r="N781" s="134"/>
      <c r="O781" s="134"/>
      <c r="P781" s="134"/>
      <c r="Q781" s="134"/>
      <c r="R781" s="134"/>
      <c r="S781" s="134"/>
      <c r="T781" s="134"/>
      <c r="U781" s="134"/>
      <c r="V781" s="134"/>
      <c r="W781" s="134"/>
      <c r="X781" s="134"/>
      <c r="Y781" s="134"/>
      <c r="Z781" s="134"/>
    </row>
    <row r="782" ht="15.75" customHeight="1">
      <c r="A782" s="134"/>
      <c r="B782" s="134"/>
      <c r="C782" s="134"/>
      <c r="D782" s="134"/>
      <c r="E782" s="134"/>
      <c r="F782" s="134"/>
      <c r="G782" s="134"/>
      <c r="H782" s="134"/>
      <c r="I782" s="134"/>
      <c r="J782" s="134"/>
      <c r="K782" s="134"/>
      <c r="L782" s="134"/>
      <c r="M782" s="134"/>
      <c r="N782" s="134"/>
      <c r="O782" s="134"/>
      <c r="P782" s="134"/>
      <c r="Q782" s="134"/>
      <c r="R782" s="134"/>
      <c r="S782" s="134"/>
      <c r="T782" s="134"/>
      <c r="U782" s="134"/>
      <c r="V782" s="134"/>
      <c r="W782" s="134"/>
      <c r="X782" s="134"/>
      <c r="Y782" s="134"/>
      <c r="Z782" s="134"/>
    </row>
    <row r="783" ht="15.75" customHeight="1">
      <c r="A783" s="134"/>
      <c r="B783" s="134"/>
      <c r="C783" s="134"/>
      <c r="D783" s="134"/>
      <c r="E783" s="134"/>
      <c r="F783" s="134"/>
      <c r="G783" s="134"/>
      <c r="H783" s="134"/>
      <c r="I783" s="134"/>
      <c r="J783" s="134"/>
      <c r="K783" s="134"/>
      <c r="L783" s="134"/>
      <c r="M783" s="134"/>
      <c r="N783" s="134"/>
      <c r="O783" s="134"/>
      <c r="P783" s="134"/>
      <c r="Q783" s="134"/>
      <c r="R783" s="134"/>
      <c r="S783" s="134"/>
      <c r="T783" s="134"/>
      <c r="U783" s="134"/>
      <c r="V783" s="134"/>
      <c r="W783" s="134"/>
      <c r="X783" s="134"/>
      <c r="Y783" s="134"/>
      <c r="Z783" s="134"/>
    </row>
    <row r="784" ht="15.75" customHeight="1">
      <c r="A784" s="134"/>
      <c r="B784" s="134"/>
      <c r="C784" s="134"/>
      <c r="D784" s="134"/>
      <c r="E784" s="134"/>
      <c r="F784" s="134"/>
      <c r="G784" s="134"/>
      <c r="H784" s="134"/>
      <c r="I784" s="134"/>
      <c r="J784" s="134"/>
      <c r="K784" s="134"/>
      <c r="L784" s="134"/>
      <c r="M784" s="134"/>
      <c r="N784" s="134"/>
      <c r="O784" s="134"/>
      <c r="P784" s="134"/>
      <c r="Q784" s="134"/>
      <c r="R784" s="134"/>
      <c r="S784" s="134"/>
      <c r="T784" s="134"/>
      <c r="U784" s="134"/>
      <c r="V784" s="134"/>
      <c r="W784" s="134"/>
      <c r="X784" s="134"/>
      <c r="Y784" s="134"/>
      <c r="Z784" s="134"/>
    </row>
    <row r="785" ht="15.75" customHeight="1">
      <c r="A785" s="134"/>
      <c r="B785" s="134"/>
      <c r="C785" s="134"/>
      <c r="D785" s="134"/>
      <c r="E785" s="134"/>
      <c r="F785" s="134"/>
      <c r="G785" s="134"/>
      <c r="H785" s="134"/>
      <c r="I785" s="134"/>
      <c r="J785" s="134"/>
      <c r="K785" s="134"/>
      <c r="L785" s="134"/>
      <c r="M785" s="134"/>
      <c r="N785" s="134"/>
      <c r="O785" s="134"/>
      <c r="P785" s="134"/>
      <c r="Q785" s="134"/>
      <c r="R785" s="134"/>
      <c r="S785" s="134"/>
      <c r="T785" s="134"/>
      <c r="U785" s="134"/>
      <c r="V785" s="134"/>
      <c r="W785" s="134"/>
      <c r="X785" s="134"/>
      <c r="Y785" s="134"/>
      <c r="Z785" s="134"/>
    </row>
    <row r="786" ht="15.75" customHeight="1">
      <c r="A786" s="134"/>
      <c r="B786" s="134"/>
      <c r="C786" s="134"/>
      <c r="D786" s="134"/>
      <c r="E786" s="134"/>
      <c r="F786" s="134"/>
      <c r="G786" s="134"/>
      <c r="H786" s="134"/>
      <c r="I786" s="134"/>
      <c r="J786" s="134"/>
      <c r="K786" s="134"/>
      <c r="L786" s="134"/>
      <c r="M786" s="134"/>
      <c r="N786" s="134"/>
      <c r="O786" s="134"/>
      <c r="P786" s="134"/>
      <c r="Q786" s="134"/>
      <c r="R786" s="134"/>
      <c r="S786" s="134"/>
      <c r="T786" s="134"/>
      <c r="U786" s="134"/>
      <c r="V786" s="134"/>
      <c r="W786" s="134"/>
      <c r="X786" s="134"/>
      <c r="Y786" s="134"/>
      <c r="Z786" s="134"/>
    </row>
    <row r="787" ht="15.75" customHeight="1">
      <c r="A787" s="134"/>
      <c r="B787" s="134"/>
      <c r="C787" s="134"/>
      <c r="D787" s="134"/>
      <c r="E787" s="134"/>
      <c r="F787" s="134"/>
      <c r="G787" s="134"/>
      <c r="H787" s="134"/>
      <c r="I787" s="134"/>
      <c r="J787" s="134"/>
      <c r="K787" s="134"/>
      <c r="L787" s="134"/>
      <c r="M787" s="134"/>
      <c r="N787" s="134"/>
      <c r="O787" s="134"/>
      <c r="P787" s="134"/>
      <c r="Q787" s="134"/>
      <c r="R787" s="134"/>
      <c r="S787" s="134"/>
      <c r="T787" s="134"/>
      <c r="U787" s="134"/>
      <c r="V787" s="134"/>
      <c r="W787" s="134"/>
      <c r="X787" s="134"/>
      <c r="Y787" s="134"/>
      <c r="Z787" s="134"/>
    </row>
    <row r="788" ht="15.75" customHeight="1">
      <c r="A788" s="134"/>
      <c r="B788" s="134"/>
      <c r="C788" s="134"/>
      <c r="D788" s="134"/>
      <c r="E788" s="134"/>
      <c r="F788" s="134"/>
      <c r="G788" s="134"/>
      <c r="H788" s="134"/>
      <c r="I788" s="134"/>
      <c r="J788" s="134"/>
      <c r="K788" s="134"/>
      <c r="L788" s="134"/>
      <c r="M788" s="134"/>
      <c r="N788" s="134"/>
      <c r="O788" s="134"/>
      <c r="P788" s="134"/>
      <c r="Q788" s="134"/>
      <c r="R788" s="134"/>
      <c r="S788" s="134"/>
      <c r="T788" s="134"/>
      <c r="U788" s="134"/>
      <c r="V788" s="134"/>
      <c r="W788" s="134"/>
      <c r="X788" s="134"/>
      <c r="Y788" s="134"/>
      <c r="Z788" s="134"/>
    </row>
    <row r="789" ht="15.75" customHeight="1">
      <c r="A789" s="134"/>
      <c r="B789" s="134"/>
      <c r="C789" s="134"/>
      <c r="D789" s="134"/>
      <c r="E789" s="134"/>
      <c r="F789" s="134"/>
      <c r="G789" s="134"/>
      <c r="H789" s="134"/>
      <c r="I789" s="134"/>
      <c r="J789" s="134"/>
      <c r="K789" s="134"/>
      <c r="L789" s="134"/>
      <c r="M789" s="134"/>
      <c r="N789" s="134"/>
      <c r="O789" s="134"/>
      <c r="P789" s="134"/>
      <c r="Q789" s="134"/>
      <c r="R789" s="134"/>
      <c r="S789" s="134"/>
      <c r="T789" s="134"/>
      <c r="U789" s="134"/>
      <c r="V789" s="134"/>
      <c r="W789" s="134"/>
      <c r="X789" s="134"/>
      <c r="Y789" s="134"/>
      <c r="Z789" s="134"/>
    </row>
    <row r="790" ht="15.75" customHeight="1">
      <c r="A790" s="134"/>
      <c r="B790" s="134"/>
      <c r="C790" s="134"/>
      <c r="D790" s="134"/>
      <c r="E790" s="134"/>
      <c r="F790" s="134"/>
      <c r="G790" s="134"/>
      <c r="H790" s="134"/>
      <c r="I790" s="134"/>
      <c r="J790" s="134"/>
      <c r="K790" s="134"/>
      <c r="L790" s="134"/>
      <c r="M790" s="134"/>
      <c r="N790" s="134"/>
      <c r="O790" s="134"/>
      <c r="P790" s="134"/>
      <c r="Q790" s="134"/>
      <c r="R790" s="134"/>
      <c r="S790" s="134"/>
      <c r="T790" s="134"/>
      <c r="U790" s="134"/>
      <c r="V790" s="134"/>
      <c r="W790" s="134"/>
      <c r="X790" s="134"/>
      <c r="Y790" s="134"/>
      <c r="Z790" s="134"/>
    </row>
    <row r="791" ht="15.75" customHeight="1">
      <c r="A791" s="134"/>
      <c r="B791" s="134"/>
      <c r="C791" s="134"/>
      <c r="D791" s="134"/>
      <c r="E791" s="134"/>
      <c r="F791" s="134"/>
      <c r="G791" s="134"/>
      <c r="H791" s="134"/>
      <c r="I791" s="134"/>
      <c r="J791" s="134"/>
      <c r="K791" s="134"/>
      <c r="L791" s="134"/>
      <c r="M791" s="134"/>
      <c r="N791" s="134"/>
      <c r="O791" s="134"/>
      <c r="P791" s="134"/>
      <c r="Q791" s="134"/>
      <c r="R791" s="134"/>
      <c r="S791" s="134"/>
      <c r="T791" s="134"/>
      <c r="U791" s="134"/>
      <c r="V791" s="134"/>
      <c r="W791" s="134"/>
      <c r="X791" s="134"/>
      <c r="Y791" s="134"/>
      <c r="Z791" s="134"/>
    </row>
    <row r="792" ht="15.75" customHeight="1">
      <c r="A792" s="134"/>
      <c r="B792" s="134"/>
      <c r="C792" s="134"/>
      <c r="D792" s="134"/>
      <c r="E792" s="134"/>
      <c r="F792" s="134"/>
      <c r="G792" s="134"/>
      <c r="H792" s="134"/>
      <c r="I792" s="134"/>
      <c r="J792" s="134"/>
      <c r="K792" s="134"/>
      <c r="L792" s="134"/>
      <c r="M792" s="134"/>
      <c r="N792" s="134"/>
      <c r="O792" s="134"/>
      <c r="P792" s="134"/>
      <c r="Q792" s="134"/>
      <c r="R792" s="134"/>
      <c r="S792" s="134"/>
      <c r="T792" s="134"/>
      <c r="U792" s="134"/>
      <c r="V792" s="134"/>
      <c r="W792" s="134"/>
      <c r="X792" s="134"/>
      <c r="Y792" s="134"/>
      <c r="Z792" s="134"/>
    </row>
    <row r="793" ht="15.75" customHeight="1">
      <c r="A793" s="134"/>
      <c r="B793" s="134"/>
      <c r="C793" s="134"/>
      <c r="D793" s="134"/>
      <c r="E793" s="134"/>
      <c r="F793" s="134"/>
      <c r="G793" s="134"/>
      <c r="H793" s="134"/>
      <c r="I793" s="134"/>
      <c r="J793" s="134"/>
      <c r="K793" s="134"/>
      <c r="L793" s="134"/>
      <c r="M793" s="134"/>
      <c r="N793" s="134"/>
      <c r="O793" s="134"/>
      <c r="P793" s="134"/>
      <c r="Q793" s="134"/>
      <c r="R793" s="134"/>
      <c r="S793" s="134"/>
      <c r="T793" s="134"/>
      <c r="U793" s="134"/>
      <c r="V793" s="134"/>
      <c r="W793" s="134"/>
      <c r="X793" s="134"/>
      <c r="Y793" s="134"/>
      <c r="Z793" s="134"/>
    </row>
    <row r="794" ht="15.75" customHeight="1">
      <c r="A794" s="134"/>
      <c r="B794" s="134"/>
      <c r="C794" s="134"/>
      <c r="D794" s="134"/>
      <c r="E794" s="134"/>
      <c r="F794" s="134"/>
      <c r="G794" s="134"/>
      <c r="H794" s="134"/>
      <c r="I794" s="134"/>
      <c r="J794" s="134"/>
      <c r="K794" s="134"/>
      <c r="L794" s="134"/>
      <c r="M794" s="134"/>
      <c r="N794" s="134"/>
      <c r="O794" s="134"/>
      <c r="P794" s="134"/>
      <c r="Q794" s="134"/>
      <c r="R794" s="134"/>
      <c r="S794" s="134"/>
      <c r="T794" s="134"/>
      <c r="U794" s="134"/>
      <c r="V794" s="134"/>
      <c r="W794" s="134"/>
      <c r="X794" s="134"/>
      <c r="Y794" s="134"/>
      <c r="Z794" s="134"/>
    </row>
    <row r="795" ht="15.75" customHeight="1">
      <c r="A795" s="134"/>
      <c r="B795" s="134"/>
      <c r="C795" s="134"/>
      <c r="D795" s="134"/>
      <c r="E795" s="134"/>
      <c r="F795" s="134"/>
      <c r="G795" s="134"/>
      <c r="H795" s="134"/>
      <c r="I795" s="134"/>
      <c r="J795" s="134"/>
      <c r="K795" s="134"/>
      <c r="L795" s="134"/>
      <c r="M795" s="134"/>
      <c r="N795" s="134"/>
      <c r="O795" s="134"/>
      <c r="P795" s="134"/>
      <c r="Q795" s="134"/>
      <c r="R795" s="134"/>
      <c r="S795" s="134"/>
      <c r="T795" s="134"/>
      <c r="U795" s="134"/>
      <c r="V795" s="134"/>
      <c r="W795" s="134"/>
      <c r="X795" s="134"/>
      <c r="Y795" s="134"/>
      <c r="Z795" s="134"/>
    </row>
    <row r="796" ht="15.75" customHeight="1">
      <c r="A796" s="134"/>
      <c r="B796" s="134"/>
      <c r="C796" s="134"/>
      <c r="D796" s="134"/>
      <c r="E796" s="134"/>
      <c r="F796" s="134"/>
      <c r="G796" s="134"/>
      <c r="H796" s="134"/>
      <c r="I796" s="134"/>
      <c r="J796" s="134"/>
      <c r="K796" s="134"/>
      <c r="L796" s="134"/>
      <c r="M796" s="134"/>
      <c r="N796" s="134"/>
      <c r="O796" s="134"/>
      <c r="P796" s="134"/>
      <c r="Q796" s="134"/>
      <c r="R796" s="134"/>
      <c r="S796" s="134"/>
      <c r="T796" s="134"/>
      <c r="U796" s="134"/>
      <c r="V796" s="134"/>
      <c r="W796" s="134"/>
      <c r="X796" s="134"/>
      <c r="Y796" s="134"/>
      <c r="Z796" s="134"/>
    </row>
    <row r="797" ht="15.75" customHeight="1">
      <c r="A797" s="134"/>
      <c r="B797" s="134"/>
      <c r="C797" s="134"/>
      <c r="D797" s="134"/>
      <c r="E797" s="134"/>
      <c r="F797" s="134"/>
      <c r="G797" s="134"/>
      <c r="H797" s="134"/>
      <c r="I797" s="134"/>
      <c r="J797" s="134"/>
      <c r="K797" s="134"/>
      <c r="L797" s="134"/>
      <c r="M797" s="134"/>
      <c r="N797" s="134"/>
      <c r="O797" s="134"/>
      <c r="P797" s="134"/>
      <c r="Q797" s="134"/>
      <c r="R797" s="134"/>
      <c r="S797" s="134"/>
      <c r="T797" s="134"/>
      <c r="U797" s="134"/>
      <c r="V797" s="134"/>
      <c r="W797" s="134"/>
      <c r="X797" s="134"/>
      <c r="Y797" s="134"/>
      <c r="Z797" s="134"/>
    </row>
    <row r="798" ht="15.75" customHeight="1">
      <c r="A798" s="134"/>
      <c r="B798" s="134"/>
      <c r="C798" s="134"/>
      <c r="D798" s="134"/>
      <c r="E798" s="134"/>
      <c r="F798" s="134"/>
      <c r="G798" s="134"/>
      <c r="H798" s="134"/>
      <c r="I798" s="134"/>
      <c r="J798" s="134"/>
      <c r="K798" s="134"/>
      <c r="L798" s="134"/>
      <c r="M798" s="134"/>
      <c r="N798" s="134"/>
      <c r="O798" s="134"/>
      <c r="P798" s="134"/>
      <c r="Q798" s="134"/>
      <c r="R798" s="134"/>
      <c r="S798" s="134"/>
      <c r="T798" s="134"/>
      <c r="U798" s="134"/>
      <c r="V798" s="134"/>
      <c r="W798" s="134"/>
      <c r="X798" s="134"/>
      <c r="Y798" s="134"/>
      <c r="Z798" s="134"/>
    </row>
    <row r="799" ht="15.75" customHeight="1">
      <c r="A799" s="134"/>
      <c r="B799" s="134"/>
      <c r="C799" s="134"/>
      <c r="D799" s="134"/>
      <c r="E799" s="134"/>
      <c r="F799" s="134"/>
      <c r="G799" s="134"/>
      <c r="H799" s="134"/>
      <c r="I799" s="134"/>
      <c r="J799" s="134"/>
      <c r="K799" s="134"/>
      <c r="L799" s="134"/>
      <c r="M799" s="134"/>
      <c r="N799" s="134"/>
      <c r="O799" s="134"/>
      <c r="P799" s="134"/>
      <c r="Q799" s="134"/>
      <c r="R799" s="134"/>
      <c r="S799" s="134"/>
      <c r="T799" s="134"/>
      <c r="U799" s="134"/>
      <c r="V799" s="134"/>
      <c r="W799" s="134"/>
      <c r="X799" s="134"/>
      <c r="Y799" s="134"/>
      <c r="Z799" s="134"/>
    </row>
    <row r="800" ht="15.75" customHeight="1">
      <c r="A800" s="134"/>
      <c r="B800" s="134"/>
      <c r="C800" s="134"/>
      <c r="D800" s="134"/>
      <c r="E800" s="134"/>
      <c r="F800" s="134"/>
      <c r="G800" s="134"/>
      <c r="H800" s="134"/>
      <c r="I800" s="134"/>
      <c r="J800" s="134"/>
      <c r="K800" s="134"/>
      <c r="L800" s="134"/>
      <c r="M800" s="134"/>
      <c r="N800" s="134"/>
      <c r="O800" s="134"/>
      <c r="P800" s="134"/>
      <c r="Q800" s="134"/>
      <c r="R800" s="134"/>
      <c r="S800" s="134"/>
      <c r="T800" s="134"/>
      <c r="U800" s="134"/>
      <c r="V800" s="134"/>
      <c r="W800" s="134"/>
      <c r="X800" s="134"/>
      <c r="Y800" s="134"/>
      <c r="Z800" s="134"/>
    </row>
    <row r="801" ht="15.75" customHeight="1">
      <c r="A801" s="134"/>
      <c r="B801" s="134"/>
      <c r="C801" s="134"/>
      <c r="D801" s="134"/>
      <c r="E801" s="134"/>
      <c r="F801" s="134"/>
      <c r="G801" s="134"/>
      <c r="H801" s="134"/>
      <c r="I801" s="134"/>
      <c r="J801" s="134"/>
      <c r="K801" s="134"/>
      <c r="L801" s="134"/>
      <c r="M801" s="134"/>
      <c r="N801" s="134"/>
      <c r="O801" s="134"/>
      <c r="P801" s="134"/>
      <c r="Q801" s="134"/>
      <c r="R801" s="134"/>
      <c r="S801" s="134"/>
      <c r="T801" s="134"/>
      <c r="U801" s="134"/>
      <c r="V801" s="134"/>
      <c r="W801" s="134"/>
      <c r="X801" s="134"/>
      <c r="Y801" s="134"/>
      <c r="Z801" s="134"/>
    </row>
    <row r="802" ht="15.75" customHeight="1">
      <c r="A802" s="134"/>
      <c r="B802" s="134"/>
      <c r="C802" s="134"/>
      <c r="D802" s="134"/>
      <c r="E802" s="134"/>
      <c r="F802" s="134"/>
      <c r="G802" s="134"/>
      <c r="H802" s="134"/>
      <c r="I802" s="134"/>
      <c r="J802" s="134"/>
      <c r="K802" s="134"/>
      <c r="L802" s="134"/>
      <c r="M802" s="134"/>
      <c r="N802" s="134"/>
      <c r="O802" s="134"/>
      <c r="P802" s="134"/>
      <c r="Q802" s="134"/>
      <c r="R802" s="134"/>
      <c r="S802" s="134"/>
      <c r="T802" s="134"/>
      <c r="U802" s="134"/>
      <c r="V802" s="134"/>
      <c r="W802" s="134"/>
      <c r="X802" s="134"/>
      <c r="Y802" s="134"/>
      <c r="Z802" s="134"/>
    </row>
    <row r="803" ht="15.75" customHeight="1">
      <c r="A803" s="134"/>
      <c r="B803" s="134"/>
      <c r="C803" s="134"/>
      <c r="D803" s="134"/>
      <c r="E803" s="134"/>
      <c r="F803" s="134"/>
      <c r="G803" s="134"/>
      <c r="H803" s="134"/>
      <c r="I803" s="134"/>
      <c r="J803" s="134"/>
      <c r="K803" s="134"/>
      <c r="L803" s="134"/>
      <c r="M803" s="134"/>
      <c r="N803" s="134"/>
      <c r="O803" s="134"/>
      <c r="P803" s="134"/>
      <c r="Q803" s="134"/>
      <c r="R803" s="134"/>
      <c r="S803" s="134"/>
      <c r="T803" s="134"/>
      <c r="U803" s="134"/>
      <c r="V803" s="134"/>
      <c r="W803" s="134"/>
      <c r="X803" s="134"/>
      <c r="Y803" s="134"/>
      <c r="Z803" s="134"/>
    </row>
    <row r="804" ht="15.75" customHeight="1">
      <c r="A804" s="134"/>
      <c r="B804" s="134"/>
      <c r="C804" s="134"/>
      <c r="D804" s="134"/>
      <c r="E804" s="134"/>
      <c r="F804" s="134"/>
      <c r="G804" s="134"/>
      <c r="H804" s="134"/>
      <c r="I804" s="134"/>
      <c r="J804" s="134"/>
      <c r="K804" s="134"/>
      <c r="L804" s="134"/>
      <c r="M804" s="134"/>
      <c r="N804" s="134"/>
      <c r="O804" s="134"/>
      <c r="P804" s="134"/>
      <c r="Q804" s="134"/>
      <c r="R804" s="134"/>
      <c r="S804" s="134"/>
      <c r="T804" s="134"/>
      <c r="U804" s="134"/>
      <c r="V804" s="134"/>
      <c r="W804" s="134"/>
      <c r="X804" s="134"/>
      <c r="Y804" s="134"/>
      <c r="Z804" s="134"/>
    </row>
    <row r="805" ht="15.75" customHeight="1">
      <c r="A805" s="134"/>
      <c r="B805" s="134"/>
      <c r="C805" s="134"/>
      <c r="D805" s="134"/>
      <c r="E805" s="134"/>
      <c r="F805" s="134"/>
      <c r="G805" s="134"/>
      <c r="H805" s="134"/>
      <c r="I805" s="134"/>
      <c r="J805" s="134"/>
      <c r="K805" s="134"/>
      <c r="L805" s="134"/>
      <c r="M805" s="134"/>
      <c r="N805" s="134"/>
      <c r="O805" s="134"/>
      <c r="P805" s="134"/>
      <c r="Q805" s="134"/>
      <c r="R805" s="134"/>
      <c r="S805" s="134"/>
      <c r="T805" s="134"/>
      <c r="U805" s="134"/>
      <c r="V805" s="134"/>
      <c r="W805" s="134"/>
      <c r="X805" s="134"/>
      <c r="Y805" s="134"/>
      <c r="Z805" s="134"/>
    </row>
    <row r="806" ht="15.75" customHeight="1">
      <c r="A806" s="134"/>
      <c r="B806" s="134"/>
      <c r="C806" s="134"/>
      <c r="D806" s="134"/>
      <c r="E806" s="134"/>
      <c r="F806" s="134"/>
      <c r="G806" s="134"/>
      <c r="H806" s="134"/>
      <c r="I806" s="134"/>
      <c r="J806" s="134"/>
      <c r="K806" s="134"/>
      <c r="L806" s="134"/>
      <c r="M806" s="134"/>
      <c r="N806" s="134"/>
      <c r="O806" s="134"/>
      <c r="P806" s="134"/>
      <c r="Q806" s="134"/>
      <c r="R806" s="134"/>
      <c r="S806" s="134"/>
      <c r="T806" s="134"/>
      <c r="U806" s="134"/>
      <c r="V806" s="134"/>
      <c r="W806" s="134"/>
      <c r="X806" s="134"/>
      <c r="Y806" s="134"/>
      <c r="Z806" s="134"/>
    </row>
    <row r="807" ht="15.75" customHeight="1">
      <c r="A807" s="134"/>
      <c r="B807" s="134"/>
      <c r="C807" s="134"/>
      <c r="D807" s="134"/>
      <c r="E807" s="134"/>
      <c r="F807" s="134"/>
      <c r="G807" s="134"/>
      <c r="H807" s="134"/>
      <c r="I807" s="134"/>
      <c r="J807" s="134"/>
      <c r="K807" s="134"/>
      <c r="L807" s="134"/>
      <c r="M807" s="134"/>
      <c r="N807" s="134"/>
      <c r="O807" s="134"/>
      <c r="P807" s="134"/>
      <c r="Q807" s="134"/>
      <c r="R807" s="134"/>
      <c r="S807" s="134"/>
      <c r="T807" s="134"/>
      <c r="U807" s="134"/>
      <c r="V807" s="134"/>
      <c r="W807" s="134"/>
      <c r="X807" s="134"/>
      <c r="Y807" s="134"/>
      <c r="Z807" s="134"/>
    </row>
    <row r="808" ht="15.75" customHeight="1">
      <c r="A808" s="134"/>
      <c r="B808" s="134"/>
      <c r="C808" s="134"/>
      <c r="D808" s="134"/>
      <c r="E808" s="134"/>
      <c r="F808" s="134"/>
      <c r="G808" s="134"/>
      <c r="H808" s="134"/>
      <c r="I808" s="134"/>
      <c r="J808" s="134"/>
      <c r="K808" s="134"/>
      <c r="L808" s="134"/>
      <c r="M808" s="134"/>
      <c r="N808" s="134"/>
      <c r="O808" s="134"/>
      <c r="P808" s="134"/>
      <c r="Q808" s="134"/>
      <c r="R808" s="134"/>
      <c r="S808" s="134"/>
      <c r="T808" s="134"/>
      <c r="U808" s="134"/>
      <c r="V808" s="134"/>
      <c r="W808" s="134"/>
      <c r="X808" s="134"/>
      <c r="Y808" s="134"/>
      <c r="Z808" s="134"/>
    </row>
    <row r="809" ht="15.75" customHeight="1">
      <c r="A809" s="134"/>
      <c r="B809" s="134"/>
      <c r="C809" s="134"/>
      <c r="D809" s="134"/>
      <c r="E809" s="134"/>
      <c r="F809" s="134"/>
      <c r="G809" s="134"/>
      <c r="H809" s="134"/>
      <c r="I809" s="134"/>
      <c r="J809" s="134"/>
      <c r="K809" s="134"/>
      <c r="L809" s="134"/>
      <c r="M809" s="134"/>
      <c r="N809" s="134"/>
      <c r="O809" s="134"/>
      <c r="P809" s="134"/>
      <c r="Q809" s="134"/>
      <c r="R809" s="134"/>
      <c r="S809" s="134"/>
      <c r="T809" s="134"/>
      <c r="U809" s="134"/>
      <c r="V809" s="134"/>
      <c r="W809" s="134"/>
      <c r="X809" s="134"/>
      <c r="Y809" s="134"/>
      <c r="Z809" s="134"/>
    </row>
    <row r="810" ht="15.75" customHeight="1">
      <c r="A810" s="134"/>
      <c r="B810" s="134"/>
      <c r="C810" s="134"/>
      <c r="D810" s="134"/>
      <c r="E810" s="134"/>
      <c r="F810" s="134"/>
      <c r="G810" s="134"/>
      <c r="H810" s="134"/>
      <c r="I810" s="134"/>
      <c r="J810" s="134"/>
      <c r="K810" s="134"/>
      <c r="L810" s="134"/>
      <c r="M810" s="134"/>
      <c r="N810" s="134"/>
      <c r="O810" s="134"/>
      <c r="P810" s="134"/>
      <c r="Q810" s="134"/>
      <c r="R810" s="134"/>
      <c r="S810" s="134"/>
      <c r="T810" s="134"/>
      <c r="U810" s="134"/>
      <c r="V810" s="134"/>
      <c r="W810" s="134"/>
      <c r="X810" s="134"/>
      <c r="Y810" s="134"/>
      <c r="Z810" s="134"/>
    </row>
    <row r="811" ht="15.75" customHeight="1">
      <c r="A811" s="134"/>
      <c r="B811" s="134"/>
      <c r="C811" s="134"/>
      <c r="D811" s="134"/>
      <c r="E811" s="134"/>
      <c r="F811" s="134"/>
      <c r="G811" s="134"/>
      <c r="H811" s="134"/>
      <c r="I811" s="134"/>
      <c r="J811" s="134"/>
      <c r="K811" s="134"/>
      <c r="L811" s="134"/>
      <c r="M811" s="134"/>
      <c r="N811" s="134"/>
      <c r="O811" s="134"/>
      <c r="P811" s="134"/>
      <c r="Q811" s="134"/>
      <c r="R811" s="134"/>
      <c r="S811" s="134"/>
      <c r="T811" s="134"/>
      <c r="U811" s="134"/>
      <c r="V811" s="134"/>
      <c r="W811" s="134"/>
      <c r="X811" s="134"/>
      <c r="Y811" s="134"/>
      <c r="Z811" s="134"/>
    </row>
    <row r="812" ht="15.75" customHeight="1">
      <c r="A812" s="134"/>
      <c r="B812" s="134"/>
      <c r="C812" s="134"/>
      <c r="D812" s="134"/>
      <c r="E812" s="134"/>
      <c r="F812" s="134"/>
      <c r="G812" s="134"/>
      <c r="H812" s="134"/>
      <c r="I812" s="134"/>
      <c r="J812" s="134"/>
      <c r="K812" s="134"/>
      <c r="L812" s="134"/>
      <c r="M812" s="134"/>
      <c r="N812" s="134"/>
      <c r="O812" s="134"/>
      <c r="P812" s="134"/>
      <c r="Q812" s="134"/>
      <c r="R812" s="134"/>
      <c r="S812" s="134"/>
      <c r="T812" s="134"/>
      <c r="U812" s="134"/>
      <c r="V812" s="134"/>
      <c r="W812" s="134"/>
      <c r="X812" s="134"/>
      <c r="Y812" s="134"/>
      <c r="Z812" s="134"/>
    </row>
    <row r="813" ht="15.75" customHeight="1">
      <c r="A813" s="134"/>
      <c r="B813" s="134"/>
      <c r="C813" s="134"/>
      <c r="D813" s="134"/>
      <c r="E813" s="134"/>
      <c r="F813" s="134"/>
      <c r="G813" s="134"/>
      <c r="H813" s="134"/>
      <c r="I813" s="134"/>
      <c r="J813" s="134"/>
      <c r="K813" s="134"/>
      <c r="L813" s="134"/>
      <c r="M813" s="134"/>
      <c r="N813" s="134"/>
      <c r="O813" s="134"/>
      <c r="P813" s="134"/>
      <c r="Q813" s="134"/>
      <c r="R813" s="134"/>
      <c r="S813" s="134"/>
      <c r="T813" s="134"/>
      <c r="U813" s="134"/>
      <c r="V813" s="134"/>
      <c r="W813" s="134"/>
      <c r="X813" s="134"/>
      <c r="Y813" s="134"/>
      <c r="Z813" s="134"/>
    </row>
    <row r="814" ht="15.75" customHeight="1">
      <c r="A814" s="134"/>
      <c r="B814" s="134"/>
      <c r="C814" s="134"/>
      <c r="D814" s="134"/>
      <c r="E814" s="134"/>
      <c r="F814" s="134"/>
      <c r="G814" s="134"/>
      <c r="H814" s="134"/>
      <c r="I814" s="134"/>
      <c r="J814" s="134"/>
      <c r="K814" s="134"/>
      <c r="L814" s="134"/>
      <c r="M814" s="134"/>
      <c r="N814" s="134"/>
      <c r="O814" s="134"/>
      <c r="P814" s="134"/>
      <c r="Q814" s="134"/>
      <c r="R814" s="134"/>
      <c r="S814" s="134"/>
      <c r="T814" s="134"/>
      <c r="U814" s="134"/>
      <c r="V814" s="134"/>
      <c r="W814" s="134"/>
      <c r="X814" s="134"/>
      <c r="Y814" s="134"/>
      <c r="Z814" s="134"/>
    </row>
    <row r="815" ht="15.75" customHeight="1">
      <c r="A815" s="134"/>
      <c r="B815" s="134"/>
      <c r="C815" s="134"/>
      <c r="D815" s="134"/>
      <c r="E815" s="134"/>
      <c r="F815" s="134"/>
      <c r="G815" s="134"/>
      <c r="H815" s="134"/>
      <c r="I815" s="134"/>
      <c r="J815" s="134"/>
      <c r="K815" s="134"/>
      <c r="L815" s="134"/>
      <c r="M815" s="134"/>
      <c r="N815" s="134"/>
      <c r="O815" s="134"/>
      <c r="P815" s="134"/>
      <c r="Q815" s="134"/>
      <c r="R815" s="134"/>
      <c r="S815" s="134"/>
      <c r="T815" s="134"/>
      <c r="U815" s="134"/>
      <c r="V815" s="134"/>
      <c r="W815" s="134"/>
      <c r="X815" s="134"/>
      <c r="Y815" s="134"/>
      <c r="Z815" s="134"/>
    </row>
    <row r="816" ht="15.75" customHeight="1">
      <c r="A816" s="134"/>
      <c r="B816" s="134"/>
      <c r="C816" s="134"/>
      <c r="D816" s="134"/>
      <c r="E816" s="134"/>
      <c r="F816" s="134"/>
      <c r="G816" s="134"/>
      <c r="H816" s="134"/>
      <c r="I816" s="134"/>
      <c r="J816" s="134"/>
      <c r="K816" s="134"/>
      <c r="L816" s="134"/>
      <c r="M816" s="134"/>
      <c r="N816" s="134"/>
      <c r="O816" s="134"/>
      <c r="P816" s="134"/>
      <c r="Q816" s="134"/>
      <c r="R816" s="134"/>
      <c r="S816" s="134"/>
      <c r="T816" s="134"/>
      <c r="U816" s="134"/>
      <c r="V816" s="134"/>
      <c r="W816" s="134"/>
      <c r="X816" s="134"/>
      <c r="Y816" s="134"/>
      <c r="Z816" s="134"/>
    </row>
    <row r="817" ht="15.75" customHeight="1">
      <c r="A817" s="134"/>
      <c r="B817" s="134"/>
      <c r="C817" s="134"/>
      <c r="D817" s="134"/>
      <c r="E817" s="134"/>
      <c r="F817" s="134"/>
      <c r="G817" s="134"/>
      <c r="H817" s="134"/>
      <c r="I817" s="134"/>
      <c r="J817" s="134"/>
      <c r="K817" s="134"/>
      <c r="L817" s="134"/>
      <c r="M817" s="134"/>
      <c r="N817" s="134"/>
      <c r="O817" s="134"/>
      <c r="P817" s="134"/>
      <c r="Q817" s="134"/>
      <c r="R817" s="134"/>
      <c r="S817" s="134"/>
      <c r="T817" s="134"/>
      <c r="U817" s="134"/>
      <c r="V817" s="134"/>
      <c r="W817" s="134"/>
      <c r="X817" s="134"/>
      <c r="Y817" s="134"/>
      <c r="Z817" s="134"/>
    </row>
    <row r="818" ht="15.75" customHeight="1">
      <c r="A818" s="134"/>
      <c r="B818" s="134"/>
      <c r="C818" s="134"/>
      <c r="D818" s="134"/>
      <c r="E818" s="134"/>
      <c r="F818" s="134"/>
      <c r="G818" s="134"/>
      <c r="H818" s="134"/>
      <c r="I818" s="134"/>
      <c r="J818" s="134"/>
      <c r="K818" s="134"/>
      <c r="L818" s="134"/>
      <c r="M818" s="134"/>
      <c r="N818" s="134"/>
      <c r="O818" s="134"/>
      <c r="P818" s="134"/>
      <c r="Q818" s="134"/>
      <c r="R818" s="134"/>
      <c r="S818" s="134"/>
      <c r="T818" s="134"/>
      <c r="U818" s="134"/>
      <c r="V818" s="134"/>
      <c r="W818" s="134"/>
      <c r="X818" s="134"/>
      <c r="Y818" s="134"/>
      <c r="Z818" s="134"/>
    </row>
    <row r="819" ht="15.75" customHeight="1">
      <c r="A819" s="134"/>
      <c r="B819" s="134"/>
      <c r="C819" s="134"/>
      <c r="D819" s="134"/>
      <c r="E819" s="134"/>
      <c r="F819" s="134"/>
      <c r="G819" s="134"/>
      <c r="H819" s="134"/>
      <c r="I819" s="134"/>
      <c r="J819" s="134"/>
      <c r="K819" s="134"/>
      <c r="L819" s="134"/>
      <c r="M819" s="134"/>
      <c r="N819" s="134"/>
      <c r="O819" s="134"/>
      <c r="P819" s="134"/>
      <c r="Q819" s="134"/>
      <c r="R819" s="134"/>
      <c r="S819" s="134"/>
      <c r="T819" s="134"/>
      <c r="U819" s="134"/>
      <c r="V819" s="134"/>
      <c r="W819" s="134"/>
      <c r="X819" s="134"/>
      <c r="Y819" s="134"/>
      <c r="Z819" s="134"/>
    </row>
    <row r="820" ht="15.75" customHeight="1">
      <c r="A820" s="134"/>
      <c r="B820" s="134"/>
      <c r="C820" s="134"/>
      <c r="D820" s="134"/>
      <c r="E820" s="134"/>
      <c r="F820" s="134"/>
      <c r="G820" s="134"/>
      <c r="H820" s="134"/>
      <c r="I820" s="134"/>
      <c r="J820" s="134"/>
      <c r="K820" s="134"/>
      <c r="L820" s="134"/>
      <c r="M820" s="134"/>
      <c r="N820" s="134"/>
      <c r="O820" s="134"/>
      <c r="P820" s="134"/>
      <c r="Q820" s="134"/>
      <c r="R820" s="134"/>
      <c r="S820" s="134"/>
      <c r="T820" s="134"/>
      <c r="U820" s="134"/>
      <c r="V820" s="134"/>
      <c r="W820" s="134"/>
      <c r="X820" s="134"/>
      <c r="Y820" s="134"/>
      <c r="Z820" s="134"/>
    </row>
    <row r="821" ht="15.75" customHeight="1">
      <c r="A821" s="134"/>
      <c r="B821" s="134"/>
      <c r="C821" s="134"/>
      <c r="D821" s="134"/>
      <c r="E821" s="134"/>
      <c r="F821" s="134"/>
      <c r="G821" s="134"/>
      <c r="H821" s="134"/>
      <c r="I821" s="134"/>
      <c r="J821" s="134"/>
      <c r="K821" s="134"/>
      <c r="L821" s="134"/>
      <c r="M821" s="134"/>
      <c r="N821" s="134"/>
      <c r="O821" s="134"/>
      <c r="P821" s="134"/>
      <c r="Q821" s="134"/>
      <c r="R821" s="134"/>
      <c r="S821" s="134"/>
      <c r="T821" s="134"/>
      <c r="U821" s="134"/>
      <c r="V821" s="134"/>
      <c r="W821" s="134"/>
      <c r="X821" s="134"/>
      <c r="Y821" s="134"/>
      <c r="Z821" s="134"/>
    </row>
    <row r="822" ht="15.75" customHeight="1">
      <c r="A822" s="134"/>
      <c r="B822" s="134"/>
      <c r="C822" s="134"/>
      <c r="D822" s="134"/>
      <c r="E822" s="134"/>
      <c r="F822" s="134"/>
      <c r="G822" s="134"/>
      <c r="H822" s="134"/>
      <c r="I822" s="134"/>
      <c r="J822" s="134"/>
      <c r="K822" s="134"/>
      <c r="L822" s="134"/>
      <c r="M822" s="134"/>
      <c r="N822" s="134"/>
      <c r="O822" s="134"/>
      <c r="P822" s="134"/>
      <c r="Q822" s="134"/>
      <c r="R822" s="134"/>
      <c r="S822" s="134"/>
      <c r="T822" s="134"/>
      <c r="U822" s="134"/>
      <c r="V822" s="134"/>
      <c r="W822" s="134"/>
      <c r="X822" s="134"/>
      <c r="Y822" s="134"/>
      <c r="Z822" s="134"/>
    </row>
    <row r="823" ht="15.75" customHeight="1">
      <c r="A823" s="134"/>
      <c r="B823" s="134"/>
      <c r="C823" s="134"/>
      <c r="D823" s="134"/>
      <c r="E823" s="134"/>
      <c r="F823" s="134"/>
      <c r="G823" s="134"/>
      <c r="H823" s="134"/>
      <c r="I823" s="134"/>
      <c r="J823" s="134"/>
      <c r="K823" s="134"/>
      <c r="L823" s="134"/>
      <c r="M823" s="134"/>
      <c r="N823" s="134"/>
      <c r="O823" s="134"/>
      <c r="P823" s="134"/>
      <c r="Q823" s="134"/>
      <c r="R823" s="134"/>
      <c r="S823" s="134"/>
      <c r="T823" s="134"/>
      <c r="U823" s="134"/>
      <c r="V823" s="134"/>
      <c r="W823" s="134"/>
      <c r="X823" s="134"/>
      <c r="Y823" s="134"/>
      <c r="Z823" s="134"/>
    </row>
    <row r="824" ht="15.75" customHeight="1">
      <c r="A824" s="134"/>
      <c r="B824" s="134"/>
      <c r="C824" s="134"/>
      <c r="D824" s="134"/>
      <c r="E824" s="134"/>
      <c r="F824" s="134"/>
      <c r="G824" s="134"/>
      <c r="H824" s="134"/>
      <c r="I824" s="134"/>
      <c r="J824" s="134"/>
      <c r="K824" s="134"/>
      <c r="L824" s="134"/>
      <c r="M824" s="134"/>
      <c r="N824" s="134"/>
      <c r="O824" s="134"/>
      <c r="P824" s="134"/>
      <c r="Q824" s="134"/>
      <c r="R824" s="134"/>
      <c r="S824" s="134"/>
      <c r="T824" s="134"/>
      <c r="U824" s="134"/>
      <c r="V824" s="134"/>
      <c r="W824" s="134"/>
      <c r="X824" s="134"/>
      <c r="Y824" s="134"/>
      <c r="Z824" s="134"/>
    </row>
    <row r="825" ht="15.75" customHeight="1">
      <c r="A825" s="134"/>
      <c r="B825" s="134"/>
      <c r="C825" s="134"/>
      <c r="D825" s="134"/>
      <c r="E825" s="134"/>
      <c r="F825" s="134"/>
      <c r="G825" s="134"/>
      <c r="H825" s="134"/>
      <c r="I825" s="134"/>
      <c r="J825" s="134"/>
      <c r="K825" s="134"/>
      <c r="L825" s="134"/>
      <c r="M825" s="134"/>
      <c r="N825" s="134"/>
      <c r="O825" s="134"/>
      <c r="P825" s="134"/>
      <c r="Q825" s="134"/>
      <c r="R825" s="134"/>
      <c r="S825" s="134"/>
      <c r="T825" s="134"/>
      <c r="U825" s="134"/>
      <c r="V825" s="134"/>
      <c r="W825" s="134"/>
      <c r="X825" s="134"/>
      <c r="Y825" s="134"/>
      <c r="Z825" s="134"/>
    </row>
    <row r="826" ht="15.75" customHeight="1">
      <c r="A826" s="134"/>
      <c r="B826" s="134"/>
      <c r="C826" s="134"/>
      <c r="D826" s="134"/>
      <c r="E826" s="134"/>
      <c r="F826" s="134"/>
      <c r="G826" s="134"/>
      <c r="H826" s="134"/>
      <c r="I826" s="134"/>
      <c r="J826" s="134"/>
      <c r="K826" s="134"/>
      <c r="L826" s="134"/>
      <c r="M826" s="134"/>
      <c r="N826" s="134"/>
      <c r="O826" s="134"/>
      <c r="P826" s="134"/>
      <c r="Q826" s="134"/>
      <c r="R826" s="134"/>
      <c r="S826" s="134"/>
      <c r="T826" s="134"/>
      <c r="U826" s="134"/>
      <c r="V826" s="134"/>
      <c r="W826" s="134"/>
      <c r="X826" s="134"/>
      <c r="Y826" s="134"/>
      <c r="Z826" s="134"/>
    </row>
    <row r="827" ht="15.75" customHeight="1">
      <c r="A827" s="134"/>
      <c r="B827" s="134"/>
      <c r="C827" s="134"/>
      <c r="D827" s="134"/>
      <c r="E827" s="134"/>
      <c r="F827" s="134"/>
      <c r="G827" s="134"/>
      <c r="H827" s="134"/>
      <c r="I827" s="134"/>
      <c r="J827" s="134"/>
      <c r="K827" s="134"/>
      <c r="L827" s="134"/>
      <c r="M827" s="134"/>
      <c r="N827" s="134"/>
      <c r="O827" s="134"/>
      <c r="P827" s="134"/>
      <c r="Q827" s="134"/>
      <c r="R827" s="134"/>
      <c r="S827" s="134"/>
      <c r="T827" s="134"/>
      <c r="U827" s="134"/>
      <c r="V827" s="134"/>
      <c r="W827" s="134"/>
      <c r="X827" s="134"/>
      <c r="Y827" s="134"/>
      <c r="Z827" s="134"/>
    </row>
    <row r="828" ht="15.75" customHeight="1">
      <c r="A828" s="134"/>
      <c r="B828" s="134"/>
      <c r="C828" s="134"/>
      <c r="D828" s="134"/>
      <c r="E828" s="134"/>
      <c r="F828" s="134"/>
      <c r="G828" s="134"/>
      <c r="H828" s="134"/>
      <c r="I828" s="134"/>
      <c r="J828" s="134"/>
      <c r="K828" s="134"/>
      <c r="L828" s="134"/>
      <c r="M828" s="134"/>
      <c r="N828" s="134"/>
      <c r="O828" s="134"/>
      <c r="P828" s="134"/>
      <c r="Q828" s="134"/>
      <c r="R828" s="134"/>
      <c r="S828" s="134"/>
      <c r="T828" s="134"/>
      <c r="U828" s="134"/>
      <c r="V828" s="134"/>
      <c r="W828" s="134"/>
      <c r="X828" s="134"/>
      <c r="Y828" s="134"/>
      <c r="Z828" s="134"/>
    </row>
    <row r="829" ht="15.75" customHeight="1">
      <c r="A829" s="134"/>
      <c r="B829" s="134"/>
      <c r="C829" s="134"/>
      <c r="D829" s="134"/>
      <c r="E829" s="134"/>
      <c r="F829" s="134"/>
      <c r="G829" s="134"/>
      <c r="H829" s="134"/>
      <c r="I829" s="134"/>
      <c r="J829" s="134"/>
      <c r="K829" s="134"/>
      <c r="L829" s="134"/>
      <c r="M829" s="134"/>
      <c r="N829" s="134"/>
      <c r="O829" s="134"/>
      <c r="P829" s="134"/>
      <c r="Q829" s="134"/>
      <c r="R829" s="134"/>
      <c r="S829" s="134"/>
      <c r="T829" s="134"/>
      <c r="U829" s="134"/>
      <c r="V829" s="134"/>
      <c r="W829" s="134"/>
      <c r="X829" s="134"/>
      <c r="Y829" s="134"/>
      <c r="Z829" s="134"/>
    </row>
    <row r="830" ht="15.75" customHeight="1">
      <c r="A830" s="134"/>
      <c r="B830" s="134"/>
      <c r="C830" s="134"/>
      <c r="D830" s="134"/>
      <c r="E830" s="134"/>
      <c r="F830" s="134"/>
      <c r="G830" s="134"/>
      <c r="H830" s="134"/>
      <c r="I830" s="134"/>
      <c r="J830" s="134"/>
      <c r="K830" s="134"/>
      <c r="L830" s="134"/>
      <c r="M830" s="134"/>
      <c r="N830" s="134"/>
      <c r="O830" s="134"/>
      <c r="P830" s="134"/>
      <c r="Q830" s="134"/>
      <c r="R830" s="134"/>
      <c r="S830" s="134"/>
      <c r="T830" s="134"/>
      <c r="U830" s="134"/>
      <c r="V830" s="134"/>
      <c r="W830" s="134"/>
      <c r="X830" s="134"/>
      <c r="Y830" s="134"/>
      <c r="Z830" s="134"/>
    </row>
    <row r="831" ht="15.75" customHeight="1">
      <c r="A831" s="134"/>
      <c r="B831" s="134"/>
      <c r="C831" s="134"/>
      <c r="D831" s="134"/>
      <c r="E831" s="134"/>
      <c r="F831" s="134"/>
      <c r="G831" s="134"/>
      <c r="H831" s="134"/>
      <c r="I831" s="134"/>
      <c r="J831" s="134"/>
      <c r="K831" s="134"/>
      <c r="L831" s="134"/>
      <c r="M831" s="134"/>
      <c r="N831" s="134"/>
      <c r="O831" s="134"/>
      <c r="P831" s="134"/>
      <c r="Q831" s="134"/>
      <c r="R831" s="134"/>
      <c r="S831" s="134"/>
      <c r="T831" s="134"/>
      <c r="U831" s="134"/>
      <c r="V831" s="134"/>
      <c r="W831" s="134"/>
      <c r="X831" s="134"/>
      <c r="Y831" s="134"/>
      <c r="Z831" s="134"/>
    </row>
    <row r="832" ht="15.75" customHeight="1">
      <c r="A832" s="134"/>
      <c r="B832" s="134"/>
      <c r="C832" s="134"/>
      <c r="D832" s="134"/>
      <c r="E832" s="134"/>
      <c r="F832" s="134"/>
      <c r="G832" s="134"/>
      <c r="H832" s="134"/>
      <c r="I832" s="134"/>
      <c r="J832" s="134"/>
      <c r="K832" s="134"/>
      <c r="L832" s="134"/>
      <c r="M832" s="134"/>
      <c r="N832" s="134"/>
      <c r="O832" s="134"/>
      <c r="P832" s="134"/>
      <c r="Q832" s="134"/>
      <c r="R832" s="134"/>
      <c r="S832" s="134"/>
      <c r="T832" s="134"/>
      <c r="U832" s="134"/>
      <c r="V832" s="134"/>
      <c r="W832" s="134"/>
      <c r="X832" s="134"/>
      <c r="Y832" s="134"/>
      <c r="Z832" s="134"/>
    </row>
    <row r="833" ht="15.75" customHeight="1">
      <c r="A833" s="134"/>
      <c r="B833" s="134"/>
      <c r="C833" s="134"/>
      <c r="D833" s="134"/>
      <c r="E833" s="134"/>
      <c r="F833" s="134"/>
      <c r="G833" s="134"/>
      <c r="H833" s="134"/>
      <c r="I833" s="134"/>
      <c r="J833" s="134"/>
      <c r="K833" s="134"/>
      <c r="L833" s="134"/>
      <c r="M833" s="134"/>
      <c r="N833" s="134"/>
      <c r="O833" s="134"/>
      <c r="P833" s="134"/>
      <c r="Q833" s="134"/>
      <c r="R833" s="134"/>
      <c r="S833" s="134"/>
      <c r="T833" s="134"/>
      <c r="U833" s="134"/>
      <c r="V833" s="134"/>
      <c r="W833" s="134"/>
      <c r="X833" s="134"/>
      <c r="Y833" s="134"/>
      <c r="Z833" s="134"/>
    </row>
    <row r="834" ht="15.75" customHeight="1">
      <c r="A834" s="134"/>
      <c r="B834" s="134"/>
      <c r="C834" s="134"/>
      <c r="D834" s="134"/>
      <c r="E834" s="134"/>
      <c r="F834" s="134"/>
      <c r="G834" s="134"/>
      <c r="H834" s="134"/>
      <c r="I834" s="134"/>
      <c r="J834" s="134"/>
      <c r="K834" s="134"/>
      <c r="L834" s="134"/>
      <c r="M834" s="134"/>
      <c r="N834" s="134"/>
      <c r="O834" s="134"/>
      <c r="P834" s="134"/>
      <c r="Q834" s="134"/>
      <c r="R834" s="134"/>
      <c r="S834" s="134"/>
      <c r="T834" s="134"/>
      <c r="U834" s="134"/>
      <c r="V834" s="134"/>
      <c r="W834" s="134"/>
      <c r="X834" s="134"/>
      <c r="Y834" s="134"/>
      <c r="Z834" s="134"/>
    </row>
    <row r="835" ht="15.75" customHeight="1">
      <c r="A835" s="134"/>
      <c r="B835" s="134"/>
      <c r="C835" s="134"/>
      <c r="D835" s="134"/>
      <c r="E835" s="134"/>
      <c r="F835" s="134"/>
      <c r="G835" s="134"/>
      <c r="H835" s="134"/>
      <c r="I835" s="134"/>
      <c r="J835" s="134"/>
      <c r="K835" s="134"/>
      <c r="L835" s="134"/>
      <c r="M835" s="134"/>
      <c r="N835" s="134"/>
      <c r="O835" s="134"/>
      <c r="P835" s="134"/>
      <c r="Q835" s="134"/>
      <c r="R835" s="134"/>
      <c r="S835" s="134"/>
      <c r="T835" s="134"/>
      <c r="U835" s="134"/>
      <c r="V835" s="134"/>
      <c r="W835" s="134"/>
      <c r="X835" s="134"/>
      <c r="Y835" s="134"/>
      <c r="Z835" s="134"/>
    </row>
    <row r="836" ht="15.75" customHeight="1">
      <c r="A836" s="134"/>
      <c r="B836" s="134"/>
      <c r="C836" s="134"/>
      <c r="D836" s="134"/>
      <c r="E836" s="134"/>
      <c r="F836" s="134"/>
      <c r="G836" s="134"/>
      <c r="H836" s="134"/>
      <c r="I836" s="134"/>
      <c r="J836" s="134"/>
      <c r="K836" s="134"/>
      <c r="L836" s="134"/>
      <c r="M836" s="134"/>
      <c r="N836" s="134"/>
      <c r="O836" s="134"/>
      <c r="P836" s="134"/>
      <c r="Q836" s="134"/>
      <c r="R836" s="134"/>
      <c r="S836" s="134"/>
      <c r="T836" s="134"/>
      <c r="U836" s="134"/>
      <c r="V836" s="134"/>
      <c r="W836" s="134"/>
      <c r="X836" s="134"/>
      <c r="Y836" s="134"/>
      <c r="Z836" s="134"/>
    </row>
    <row r="837" ht="15.75" customHeight="1">
      <c r="A837" s="134"/>
      <c r="B837" s="134"/>
      <c r="C837" s="134"/>
      <c r="D837" s="134"/>
      <c r="E837" s="134"/>
      <c r="F837" s="134"/>
      <c r="G837" s="134"/>
      <c r="H837" s="134"/>
      <c r="I837" s="134"/>
      <c r="J837" s="134"/>
      <c r="K837" s="134"/>
      <c r="L837" s="134"/>
      <c r="M837" s="134"/>
      <c r="N837" s="134"/>
      <c r="O837" s="134"/>
      <c r="P837" s="134"/>
      <c r="Q837" s="134"/>
      <c r="R837" s="134"/>
      <c r="S837" s="134"/>
      <c r="T837" s="134"/>
      <c r="U837" s="134"/>
      <c r="V837" s="134"/>
      <c r="W837" s="134"/>
      <c r="X837" s="134"/>
      <c r="Y837" s="134"/>
      <c r="Z837" s="134"/>
    </row>
    <row r="838" ht="15.75" customHeight="1">
      <c r="A838" s="134"/>
      <c r="B838" s="134"/>
      <c r="C838" s="134"/>
      <c r="D838" s="134"/>
      <c r="E838" s="134"/>
      <c r="F838" s="134"/>
      <c r="G838" s="134"/>
      <c r="H838" s="134"/>
      <c r="I838" s="134"/>
      <c r="J838" s="134"/>
      <c r="K838" s="134"/>
      <c r="L838" s="134"/>
      <c r="M838" s="134"/>
      <c r="N838" s="134"/>
      <c r="O838" s="134"/>
      <c r="P838" s="134"/>
      <c r="Q838" s="134"/>
      <c r="R838" s="134"/>
      <c r="S838" s="134"/>
      <c r="T838" s="134"/>
      <c r="U838" s="134"/>
      <c r="V838" s="134"/>
      <c r="W838" s="134"/>
      <c r="X838" s="134"/>
      <c r="Y838" s="134"/>
      <c r="Z838" s="134"/>
    </row>
    <row r="839" ht="15.75" customHeight="1">
      <c r="A839" s="134"/>
      <c r="B839" s="134"/>
      <c r="C839" s="134"/>
      <c r="D839" s="134"/>
      <c r="E839" s="134"/>
      <c r="F839" s="134"/>
      <c r="G839" s="134"/>
      <c r="H839" s="134"/>
      <c r="I839" s="134"/>
      <c r="J839" s="134"/>
      <c r="K839" s="134"/>
      <c r="L839" s="134"/>
      <c r="M839" s="134"/>
      <c r="N839" s="134"/>
      <c r="O839" s="134"/>
      <c r="P839" s="134"/>
      <c r="Q839" s="134"/>
      <c r="R839" s="134"/>
      <c r="S839" s="134"/>
      <c r="T839" s="134"/>
      <c r="U839" s="134"/>
      <c r="V839" s="134"/>
      <c r="W839" s="134"/>
      <c r="X839" s="134"/>
      <c r="Y839" s="134"/>
      <c r="Z839" s="134"/>
    </row>
    <row r="840" ht="15.75" customHeight="1">
      <c r="A840" s="134"/>
      <c r="B840" s="134"/>
      <c r="C840" s="134"/>
      <c r="D840" s="134"/>
      <c r="E840" s="134"/>
      <c r="F840" s="134"/>
      <c r="G840" s="134"/>
      <c r="H840" s="134"/>
      <c r="I840" s="134"/>
      <c r="J840" s="134"/>
      <c r="K840" s="134"/>
      <c r="L840" s="134"/>
      <c r="M840" s="134"/>
      <c r="N840" s="134"/>
      <c r="O840" s="134"/>
      <c r="P840" s="134"/>
      <c r="Q840" s="134"/>
      <c r="R840" s="134"/>
      <c r="S840" s="134"/>
      <c r="T840" s="134"/>
      <c r="U840" s="134"/>
      <c r="V840" s="134"/>
      <c r="W840" s="134"/>
      <c r="X840" s="134"/>
      <c r="Y840" s="134"/>
      <c r="Z840" s="134"/>
    </row>
    <row r="841" ht="15.75" customHeight="1">
      <c r="A841" s="134"/>
      <c r="B841" s="134"/>
      <c r="C841" s="134"/>
      <c r="D841" s="134"/>
      <c r="E841" s="134"/>
      <c r="F841" s="134"/>
      <c r="G841" s="134"/>
      <c r="H841" s="134"/>
      <c r="I841" s="134"/>
      <c r="J841" s="134"/>
      <c r="K841" s="134"/>
      <c r="L841" s="134"/>
      <c r="M841" s="134"/>
      <c r="N841" s="134"/>
      <c r="O841" s="134"/>
      <c r="P841" s="134"/>
      <c r="Q841" s="134"/>
      <c r="R841" s="134"/>
      <c r="S841" s="134"/>
      <c r="T841" s="134"/>
      <c r="U841" s="134"/>
      <c r="V841" s="134"/>
      <c r="W841" s="134"/>
      <c r="X841" s="134"/>
      <c r="Y841" s="134"/>
      <c r="Z841" s="134"/>
    </row>
    <row r="842" ht="15.75" customHeight="1">
      <c r="A842" s="134"/>
      <c r="B842" s="134"/>
      <c r="C842" s="134"/>
      <c r="D842" s="134"/>
      <c r="E842" s="134"/>
      <c r="F842" s="134"/>
      <c r="G842" s="134"/>
      <c r="H842" s="134"/>
      <c r="I842" s="134"/>
      <c r="J842" s="134"/>
      <c r="K842" s="134"/>
      <c r="L842" s="134"/>
      <c r="M842" s="134"/>
      <c r="N842" s="134"/>
      <c r="O842" s="134"/>
      <c r="P842" s="134"/>
      <c r="Q842" s="134"/>
      <c r="R842" s="134"/>
      <c r="S842" s="134"/>
      <c r="T842" s="134"/>
      <c r="U842" s="134"/>
      <c r="V842" s="134"/>
      <c r="W842" s="134"/>
      <c r="X842" s="134"/>
      <c r="Y842" s="134"/>
      <c r="Z842" s="134"/>
    </row>
    <row r="843" ht="15.75" customHeight="1">
      <c r="A843" s="134"/>
      <c r="B843" s="134"/>
      <c r="C843" s="134"/>
      <c r="D843" s="134"/>
      <c r="E843" s="134"/>
      <c r="F843" s="134"/>
      <c r="G843" s="134"/>
      <c r="H843" s="134"/>
      <c r="I843" s="134"/>
      <c r="J843" s="134"/>
      <c r="K843" s="134"/>
      <c r="L843" s="134"/>
      <c r="M843" s="134"/>
      <c r="N843" s="134"/>
      <c r="O843" s="134"/>
      <c r="P843" s="134"/>
      <c r="Q843" s="134"/>
      <c r="R843" s="134"/>
      <c r="S843" s="134"/>
      <c r="T843" s="134"/>
      <c r="U843" s="134"/>
      <c r="V843" s="134"/>
      <c r="W843" s="134"/>
      <c r="X843" s="134"/>
      <c r="Y843" s="134"/>
      <c r="Z843" s="134"/>
    </row>
    <row r="844" ht="15.75" customHeight="1">
      <c r="A844" s="134"/>
      <c r="B844" s="134"/>
      <c r="C844" s="134"/>
      <c r="D844" s="134"/>
      <c r="E844" s="134"/>
      <c r="F844" s="134"/>
      <c r="G844" s="134"/>
      <c r="H844" s="134"/>
      <c r="I844" s="134"/>
      <c r="J844" s="134"/>
      <c r="K844" s="134"/>
      <c r="L844" s="134"/>
      <c r="M844" s="134"/>
      <c r="N844" s="134"/>
      <c r="O844" s="134"/>
      <c r="P844" s="134"/>
      <c r="Q844" s="134"/>
      <c r="R844" s="134"/>
      <c r="S844" s="134"/>
      <c r="T844" s="134"/>
      <c r="U844" s="134"/>
      <c r="V844" s="134"/>
      <c r="W844" s="134"/>
      <c r="X844" s="134"/>
      <c r="Y844" s="134"/>
      <c r="Z844" s="134"/>
    </row>
    <row r="845" ht="15.75" customHeight="1">
      <c r="A845" s="134"/>
      <c r="B845" s="134"/>
      <c r="C845" s="134"/>
      <c r="D845" s="134"/>
      <c r="E845" s="134"/>
      <c r="F845" s="134"/>
      <c r="G845" s="134"/>
      <c r="H845" s="134"/>
      <c r="I845" s="134"/>
      <c r="J845" s="134"/>
      <c r="K845" s="134"/>
      <c r="L845" s="134"/>
      <c r="M845" s="134"/>
      <c r="N845" s="134"/>
      <c r="O845" s="134"/>
      <c r="P845" s="134"/>
      <c r="Q845" s="134"/>
      <c r="R845" s="134"/>
      <c r="S845" s="134"/>
      <c r="T845" s="134"/>
      <c r="U845" s="134"/>
      <c r="V845" s="134"/>
      <c r="W845" s="134"/>
      <c r="X845" s="134"/>
      <c r="Y845" s="134"/>
      <c r="Z845" s="134"/>
    </row>
    <row r="846" ht="15.75" customHeight="1">
      <c r="A846" s="134"/>
      <c r="B846" s="134"/>
      <c r="C846" s="134"/>
      <c r="D846" s="134"/>
      <c r="E846" s="134"/>
      <c r="F846" s="134"/>
      <c r="G846" s="134"/>
      <c r="H846" s="134"/>
      <c r="I846" s="134"/>
      <c r="J846" s="134"/>
      <c r="K846" s="134"/>
      <c r="L846" s="134"/>
      <c r="M846" s="134"/>
      <c r="N846" s="134"/>
      <c r="O846" s="134"/>
      <c r="P846" s="134"/>
      <c r="Q846" s="134"/>
      <c r="R846" s="134"/>
      <c r="S846" s="134"/>
      <c r="T846" s="134"/>
      <c r="U846" s="134"/>
      <c r="V846" s="134"/>
      <c r="W846" s="134"/>
      <c r="X846" s="134"/>
      <c r="Y846" s="134"/>
      <c r="Z846" s="134"/>
    </row>
    <row r="847" ht="15.75" customHeight="1">
      <c r="A847" s="134"/>
      <c r="B847" s="134"/>
      <c r="C847" s="134"/>
      <c r="D847" s="134"/>
      <c r="E847" s="134"/>
      <c r="F847" s="134"/>
      <c r="G847" s="134"/>
      <c r="H847" s="134"/>
      <c r="I847" s="134"/>
      <c r="J847" s="134"/>
      <c r="K847" s="134"/>
      <c r="L847" s="134"/>
      <c r="M847" s="134"/>
      <c r="N847" s="134"/>
      <c r="O847" s="134"/>
      <c r="P847" s="134"/>
      <c r="Q847" s="134"/>
      <c r="R847" s="134"/>
      <c r="S847" s="134"/>
      <c r="T847" s="134"/>
      <c r="U847" s="134"/>
      <c r="V847" s="134"/>
      <c r="W847" s="134"/>
      <c r="X847" s="134"/>
      <c r="Y847" s="134"/>
      <c r="Z847" s="134"/>
    </row>
    <row r="848" ht="15.75" customHeight="1">
      <c r="A848" s="134"/>
      <c r="B848" s="134"/>
      <c r="C848" s="134"/>
      <c r="D848" s="134"/>
      <c r="E848" s="134"/>
      <c r="F848" s="134"/>
      <c r="G848" s="134"/>
      <c r="H848" s="134"/>
      <c r="I848" s="134"/>
      <c r="J848" s="134"/>
      <c r="K848" s="134"/>
      <c r="L848" s="134"/>
      <c r="M848" s="134"/>
      <c r="N848" s="134"/>
      <c r="O848" s="134"/>
      <c r="P848" s="134"/>
      <c r="Q848" s="134"/>
      <c r="R848" s="134"/>
      <c r="S848" s="134"/>
      <c r="T848" s="134"/>
      <c r="U848" s="134"/>
      <c r="V848" s="134"/>
      <c r="W848" s="134"/>
      <c r="X848" s="134"/>
      <c r="Y848" s="134"/>
      <c r="Z848" s="134"/>
    </row>
    <row r="849" ht="15.75" customHeight="1">
      <c r="A849" s="134"/>
      <c r="B849" s="134"/>
      <c r="C849" s="134"/>
      <c r="D849" s="134"/>
      <c r="E849" s="134"/>
      <c r="F849" s="134"/>
      <c r="G849" s="134"/>
      <c r="H849" s="134"/>
      <c r="I849" s="134"/>
      <c r="J849" s="134"/>
      <c r="K849" s="134"/>
      <c r="L849" s="134"/>
      <c r="M849" s="134"/>
      <c r="N849" s="134"/>
      <c r="O849" s="134"/>
      <c r="P849" s="134"/>
      <c r="Q849" s="134"/>
      <c r="R849" s="134"/>
      <c r="S849" s="134"/>
      <c r="T849" s="134"/>
      <c r="U849" s="134"/>
      <c r="V849" s="134"/>
      <c r="W849" s="134"/>
      <c r="X849" s="134"/>
      <c r="Y849" s="134"/>
      <c r="Z849" s="134"/>
    </row>
    <row r="850" ht="15.75" customHeight="1">
      <c r="A850" s="134"/>
      <c r="B850" s="134"/>
      <c r="C850" s="134"/>
      <c r="D850" s="134"/>
      <c r="E850" s="134"/>
      <c r="F850" s="134"/>
      <c r="G850" s="134"/>
      <c r="H850" s="134"/>
      <c r="I850" s="134"/>
      <c r="J850" s="134"/>
      <c r="K850" s="134"/>
      <c r="L850" s="134"/>
      <c r="M850" s="134"/>
      <c r="N850" s="134"/>
      <c r="O850" s="134"/>
      <c r="P850" s="134"/>
      <c r="Q850" s="134"/>
      <c r="R850" s="134"/>
      <c r="S850" s="134"/>
      <c r="T850" s="134"/>
      <c r="U850" s="134"/>
      <c r="V850" s="134"/>
      <c r="W850" s="134"/>
      <c r="X850" s="134"/>
      <c r="Y850" s="134"/>
      <c r="Z850" s="134"/>
    </row>
    <row r="851" ht="15.75" customHeight="1">
      <c r="A851" s="134"/>
      <c r="B851" s="134"/>
      <c r="C851" s="134"/>
      <c r="D851" s="134"/>
      <c r="E851" s="134"/>
      <c r="F851" s="134"/>
      <c r="G851" s="134"/>
      <c r="H851" s="134"/>
      <c r="I851" s="134"/>
      <c r="J851" s="134"/>
      <c r="K851" s="134"/>
      <c r="L851" s="134"/>
      <c r="M851" s="134"/>
      <c r="N851" s="134"/>
      <c r="O851" s="134"/>
      <c r="P851" s="134"/>
      <c r="Q851" s="134"/>
      <c r="R851" s="134"/>
      <c r="S851" s="134"/>
      <c r="T851" s="134"/>
      <c r="U851" s="134"/>
      <c r="V851" s="134"/>
      <c r="W851" s="134"/>
      <c r="X851" s="134"/>
      <c r="Y851" s="134"/>
      <c r="Z851" s="134"/>
    </row>
    <row r="852" ht="15.75" customHeight="1">
      <c r="A852" s="134"/>
      <c r="B852" s="134"/>
      <c r="C852" s="134"/>
      <c r="D852" s="134"/>
      <c r="E852" s="134"/>
      <c r="F852" s="134"/>
      <c r="G852" s="134"/>
      <c r="H852" s="134"/>
      <c r="I852" s="134"/>
      <c r="J852" s="134"/>
      <c r="K852" s="134"/>
      <c r="L852" s="134"/>
      <c r="M852" s="134"/>
      <c r="N852" s="134"/>
      <c r="O852" s="134"/>
      <c r="P852" s="134"/>
      <c r="Q852" s="134"/>
      <c r="R852" s="134"/>
      <c r="S852" s="134"/>
      <c r="T852" s="134"/>
      <c r="U852" s="134"/>
      <c r="V852" s="134"/>
      <c r="W852" s="134"/>
      <c r="X852" s="134"/>
      <c r="Y852" s="134"/>
      <c r="Z852" s="134"/>
    </row>
    <row r="853" ht="15.75" customHeight="1">
      <c r="A853" s="134"/>
      <c r="B853" s="134"/>
      <c r="C853" s="134"/>
      <c r="D853" s="134"/>
      <c r="E853" s="134"/>
      <c r="F853" s="134"/>
      <c r="G853" s="134"/>
      <c r="H853" s="134"/>
      <c r="I853" s="134"/>
      <c r="J853" s="134"/>
      <c r="K853" s="134"/>
      <c r="L853" s="134"/>
      <c r="M853" s="134"/>
      <c r="N853" s="134"/>
      <c r="O853" s="134"/>
      <c r="P853" s="134"/>
      <c r="Q853" s="134"/>
      <c r="R853" s="134"/>
      <c r="S853" s="134"/>
      <c r="T853" s="134"/>
      <c r="U853" s="134"/>
      <c r="V853" s="134"/>
      <c r="W853" s="134"/>
      <c r="X853" s="134"/>
      <c r="Y853" s="134"/>
      <c r="Z853" s="134"/>
    </row>
    <row r="854" ht="15.75" customHeight="1">
      <c r="A854" s="134"/>
      <c r="B854" s="134"/>
      <c r="C854" s="134"/>
      <c r="D854" s="134"/>
      <c r="E854" s="134"/>
      <c r="F854" s="134"/>
      <c r="G854" s="134"/>
      <c r="H854" s="134"/>
      <c r="I854" s="134"/>
      <c r="J854" s="134"/>
      <c r="K854" s="134"/>
      <c r="L854" s="134"/>
      <c r="M854" s="134"/>
      <c r="N854" s="134"/>
      <c r="O854" s="134"/>
      <c r="P854" s="134"/>
      <c r="Q854" s="134"/>
      <c r="R854" s="134"/>
      <c r="S854" s="134"/>
      <c r="T854" s="134"/>
      <c r="U854" s="134"/>
      <c r="V854" s="134"/>
      <c r="W854" s="134"/>
      <c r="X854" s="134"/>
      <c r="Y854" s="134"/>
      <c r="Z854" s="134"/>
    </row>
    <row r="855" ht="15.75" customHeight="1">
      <c r="A855" s="134"/>
      <c r="B855" s="134"/>
      <c r="C855" s="134"/>
      <c r="D855" s="134"/>
      <c r="E855" s="134"/>
      <c r="F855" s="134"/>
      <c r="G855" s="134"/>
      <c r="H855" s="134"/>
      <c r="I855" s="134"/>
      <c r="J855" s="134"/>
      <c r="K855" s="134"/>
      <c r="L855" s="134"/>
      <c r="M855" s="134"/>
      <c r="N855" s="134"/>
      <c r="O855" s="134"/>
      <c r="P855" s="134"/>
      <c r="Q855" s="134"/>
      <c r="R855" s="134"/>
      <c r="S855" s="134"/>
      <c r="T855" s="134"/>
      <c r="U855" s="134"/>
      <c r="V855" s="134"/>
      <c r="W855" s="134"/>
      <c r="X855" s="134"/>
      <c r="Y855" s="134"/>
      <c r="Z855" s="134"/>
    </row>
    <row r="856" ht="15.75" customHeight="1">
      <c r="A856" s="134"/>
      <c r="B856" s="134"/>
      <c r="C856" s="134"/>
      <c r="D856" s="134"/>
      <c r="E856" s="134"/>
      <c r="F856" s="134"/>
      <c r="G856" s="134"/>
      <c r="H856" s="134"/>
      <c r="I856" s="134"/>
      <c r="J856" s="134"/>
      <c r="K856" s="134"/>
      <c r="L856" s="134"/>
      <c r="M856" s="134"/>
      <c r="N856" s="134"/>
      <c r="O856" s="134"/>
      <c r="P856" s="134"/>
      <c r="Q856" s="134"/>
      <c r="R856" s="134"/>
      <c r="S856" s="134"/>
      <c r="T856" s="134"/>
      <c r="U856" s="134"/>
      <c r="V856" s="134"/>
      <c r="W856" s="134"/>
      <c r="X856" s="134"/>
      <c r="Y856" s="134"/>
      <c r="Z856" s="134"/>
    </row>
    <row r="857" ht="15.75" customHeight="1">
      <c r="A857" s="134"/>
      <c r="B857" s="134"/>
      <c r="C857" s="134"/>
      <c r="D857" s="134"/>
      <c r="E857" s="134"/>
      <c r="F857" s="134"/>
      <c r="G857" s="134"/>
      <c r="H857" s="134"/>
      <c r="I857" s="134"/>
      <c r="J857" s="134"/>
      <c r="K857" s="134"/>
      <c r="L857" s="134"/>
      <c r="M857" s="134"/>
      <c r="N857" s="134"/>
      <c r="O857" s="134"/>
      <c r="P857" s="134"/>
      <c r="Q857" s="134"/>
      <c r="R857" s="134"/>
      <c r="S857" s="134"/>
      <c r="T857" s="134"/>
      <c r="U857" s="134"/>
      <c r="V857" s="134"/>
      <c r="W857" s="134"/>
      <c r="X857" s="134"/>
      <c r="Y857" s="134"/>
      <c r="Z857" s="134"/>
    </row>
    <row r="858" ht="15.75" customHeight="1">
      <c r="A858" s="134"/>
      <c r="B858" s="134"/>
      <c r="C858" s="134"/>
      <c r="D858" s="134"/>
      <c r="E858" s="134"/>
      <c r="F858" s="134"/>
      <c r="G858" s="134"/>
      <c r="H858" s="134"/>
      <c r="I858" s="134"/>
      <c r="J858" s="134"/>
      <c r="K858" s="134"/>
      <c r="L858" s="134"/>
      <c r="M858" s="134"/>
      <c r="N858" s="134"/>
      <c r="O858" s="134"/>
      <c r="P858" s="134"/>
      <c r="Q858" s="134"/>
      <c r="R858" s="134"/>
      <c r="S858" s="134"/>
      <c r="T858" s="134"/>
      <c r="U858" s="134"/>
      <c r="V858" s="134"/>
      <c r="W858" s="134"/>
      <c r="X858" s="134"/>
      <c r="Y858" s="134"/>
      <c r="Z858" s="134"/>
    </row>
    <row r="859" ht="15.75" customHeight="1">
      <c r="A859" s="134"/>
      <c r="B859" s="134"/>
      <c r="C859" s="134"/>
      <c r="D859" s="134"/>
      <c r="E859" s="134"/>
      <c r="F859" s="134"/>
      <c r="G859" s="134"/>
      <c r="H859" s="134"/>
      <c r="I859" s="134"/>
      <c r="J859" s="134"/>
      <c r="K859" s="134"/>
      <c r="L859" s="134"/>
      <c r="M859" s="134"/>
      <c r="N859" s="134"/>
      <c r="O859" s="134"/>
      <c r="P859" s="134"/>
      <c r="Q859" s="134"/>
      <c r="R859" s="134"/>
      <c r="S859" s="134"/>
      <c r="T859" s="134"/>
      <c r="U859" s="134"/>
      <c r="V859" s="134"/>
      <c r="W859" s="134"/>
      <c r="X859" s="134"/>
      <c r="Y859" s="134"/>
      <c r="Z859" s="134"/>
    </row>
    <row r="860" ht="15.75" customHeight="1">
      <c r="A860" s="134"/>
      <c r="B860" s="134"/>
      <c r="C860" s="134"/>
      <c r="D860" s="134"/>
      <c r="E860" s="134"/>
      <c r="F860" s="134"/>
      <c r="G860" s="134"/>
      <c r="H860" s="134"/>
      <c r="I860" s="134"/>
      <c r="J860" s="134"/>
      <c r="K860" s="134"/>
      <c r="L860" s="134"/>
      <c r="M860" s="134"/>
      <c r="N860" s="134"/>
      <c r="O860" s="134"/>
      <c r="P860" s="134"/>
      <c r="Q860" s="134"/>
      <c r="R860" s="134"/>
      <c r="S860" s="134"/>
      <c r="T860" s="134"/>
      <c r="U860" s="134"/>
      <c r="V860" s="134"/>
      <c r="W860" s="134"/>
      <c r="X860" s="134"/>
      <c r="Y860" s="134"/>
      <c r="Z860" s="134"/>
    </row>
    <row r="861" ht="15.75" customHeight="1">
      <c r="A861" s="134"/>
      <c r="B861" s="134"/>
      <c r="C861" s="134"/>
      <c r="D861" s="134"/>
      <c r="E861" s="134"/>
      <c r="F861" s="134"/>
      <c r="G861" s="134"/>
      <c r="H861" s="134"/>
      <c r="I861" s="134"/>
      <c r="J861" s="134"/>
      <c r="K861" s="134"/>
      <c r="L861" s="134"/>
      <c r="M861" s="134"/>
      <c r="N861" s="134"/>
      <c r="O861" s="134"/>
      <c r="P861" s="134"/>
      <c r="Q861" s="134"/>
      <c r="R861" s="134"/>
      <c r="S861" s="134"/>
      <c r="T861" s="134"/>
      <c r="U861" s="134"/>
      <c r="V861" s="134"/>
      <c r="W861" s="134"/>
      <c r="X861" s="134"/>
      <c r="Y861" s="134"/>
      <c r="Z861" s="134"/>
    </row>
    <row r="862" ht="15.75" customHeight="1">
      <c r="A862" s="134"/>
      <c r="B862" s="134"/>
      <c r="C862" s="134"/>
      <c r="D862" s="134"/>
      <c r="E862" s="134"/>
      <c r="F862" s="134"/>
      <c r="G862" s="134"/>
      <c r="H862" s="134"/>
      <c r="I862" s="134"/>
      <c r="J862" s="134"/>
      <c r="K862" s="134"/>
      <c r="L862" s="134"/>
      <c r="M862" s="134"/>
      <c r="N862" s="134"/>
      <c r="O862" s="134"/>
      <c r="P862" s="134"/>
      <c r="Q862" s="134"/>
      <c r="R862" s="134"/>
      <c r="S862" s="134"/>
      <c r="T862" s="134"/>
      <c r="U862" s="134"/>
      <c r="V862" s="134"/>
      <c r="W862" s="134"/>
      <c r="X862" s="134"/>
      <c r="Y862" s="134"/>
      <c r="Z862" s="134"/>
    </row>
    <row r="863" ht="15.75" customHeight="1">
      <c r="A863" s="134"/>
      <c r="B863" s="134"/>
      <c r="C863" s="134"/>
      <c r="D863" s="134"/>
      <c r="E863" s="134"/>
      <c r="F863" s="134"/>
      <c r="G863" s="134"/>
      <c r="H863" s="134"/>
      <c r="I863" s="134"/>
      <c r="J863" s="134"/>
      <c r="K863" s="134"/>
      <c r="L863" s="134"/>
      <c r="M863" s="134"/>
      <c r="N863" s="134"/>
      <c r="O863" s="134"/>
      <c r="P863" s="134"/>
      <c r="Q863" s="134"/>
      <c r="R863" s="134"/>
      <c r="S863" s="134"/>
      <c r="T863" s="134"/>
      <c r="U863" s="134"/>
      <c r="V863" s="134"/>
      <c r="W863" s="134"/>
      <c r="X863" s="134"/>
      <c r="Y863" s="134"/>
      <c r="Z863" s="134"/>
    </row>
    <row r="864" ht="15.75" customHeight="1">
      <c r="A864" s="134"/>
      <c r="B864" s="134"/>
      <c r="C864" s="134"/>
      <c r="D864" s="134"/>
      <c r="E864" s="134"/>
      <c r="F864" s="134"/>
      <c r="G864" s="134"/>
      <c r="H864" s="134"/>
      <c r="I864" s="134"/>
      <c r="J864" s="134"/>
      <c r="K864" s="134"/>
      <c r="L864" s="134"/>
      <c r="M864" s="134"/>
      <c r="N864" s="134"/>
      <c r="O864" s="134"/>
      <c r="P864" s="134"/>
      <c r="Q864" s="134"/>
      <c r="R864" s="134"/>
      <c r="S864" s="134"/>
      <c r="T864" s="134"/>
      <c r="U864" s="134"/>
      <c r="V864" s="134"/>
      <c r="W864" s="134"/>
      <c r="X864" s="134"/>
      <c r="Y864" s="134"/>
      <c r="Z864" s="134"/>
    </row>
    <row r="865" ht="15.75" customHeight="1">
      <c r="A865" s="134"/>
      <c r="B865" s="134"/>
      <c r="C865" s="134"/>
      <c r="D865" s="134"/>
      <c r="E865" s="134"/>
      <c r="F865" s="134"/>
      <c r="G865" s="134"/>
      <c r="H865" s="134"/>
      <c r="I865" s="134"/>
      <c r="J865" s="134"/>
      <c r="K865" s="134"/>
      <c r="L865" s="134"/>
      <c r="M865" s="134"/>
      <c r="N865" s="134"/>
      <c r="O865" s="134"/>
      <c r="P865" s="134"/>
      <c r="Q865" s="134"/>
      <c r="R865" s="134"/>
      <c r="S865" s="134"/>
      <c r="T865" s="134"/>
      <c r="U865" s="134"/>
      <c r="V865" s="134"/>
      <c r="W865" s="134"/>
      <c r="X865" s="134"/>
      <c r="Y865" s="134"/>
      <c r="Z865" s="134"/>
    </row>
    <row r="866" ht="15.75" customHeight="1">
      <c r="A866" s="134"/>
      <c r="B866" s="134"/>
      <c r="C866" s="134"/>
      <c r="D866" s="134"/>
      <c r="E866" s="134"/>
      <c r="F866" s="134"/>
      <c r="G866" s="134"/>
      <c r="H866" s="134"/>
      <c r="I866" s="134"/>
      <c r="J866" s="134"/>
      <c r="K866" s="134"/>
      <c r="L866" s="134"/>
      <c r="M866" s="134"/>
      <c r="N866" s="134"/>
      <c r="O866" s="134"/>
      <c r="P866" s="134"/>
      <c r="Q866" s="134"/>
      <c r="R866" s="134"/>
      <c r="S866" s="134"/>
      <c r="T866" s="134"/>
      <c r="U866" s="134"/>
      <c r="V866" s="134"/>
      <c r="W866" s="134"/>
      <c r="X866" s="134"/>
      <c r="Y866" s="134"/>
      <c r="Z866" s="134"/>
    </row>
    <row r="867" ht="15.75" customHeight="1">
      <c r="A867" s="134"/>
      <c r="B867" s="134"/>
      <c r="C867" s="134"/>
      <c r="D867" s="134"/>
      <c r="E867" s="134"/>
      <c r="F867" s="134"/>
      <c r="G867" s="134"/>
      <c r="H867" s="134"/>
      <c r="I867" s="134"/>
      <c r="J867" s="134"/>
      <c r="K867" s="134"/>
      <c r="L867" s="134"/>
      <c r="M867" s="134"/>
      <c r="N867" s="134"/>
      <c r="O867" s="134"/>
      <c r="P867" s="134"/>
      <c r="Q867" s="134"/>
      <c r="R867" s="134"/>
      <c r="S867" s="134"/>
      <c r="T867" s="134"/>
      <c r="U867" s="134"/>
      <c r="V867" s="134"/>
      <c r="W867" s="134"/>
      <c r="X867" s="134"/>
      <c r="Y867" s="134"/>
      <c r="Z867" s="134"/>
    </row>
    <row r="868" ht="15.75" customHeight="1">
      <c r="A868" s="134"/>
      <c r="B868" s="134"/>
      <c r="C868" s="134"/>
      <c r="D868" s="134"/>
      <c r="E868" s="134"/>
      <c r="F868" s="134"/>
      <c r="G868" s="134"/>
      <c r="H868" s="134"/>
      <c r="I868" s="134"/>
      <c r="J868" s="134"/>
      <c r="K868" s="134"/>
      <c r="L868" s="134"/>
      <c r="M868" s="134"/>
      <c r="N868" s="134"/>
      <c r="O868" s="134"/>
      <c r="P868" s="134"/>
      <c r="Q868" s="134"/>
      <c r="R868" s="134"/>
      <c r="S868" s="134"/>
      <c r="T868" s="134"/>
      <c r="U868" s="134"/>
      <c r="V868" s="134"/>
      <c r="W868" s="134"/>
      <c r="X868" s="134"/>
      <c r="Y868" s="134"/>
      <c r="Z868" s="134"/>
    </row>
    <row r="869" ht="15.75" customHeight="1">
      <c r="A869" s="134"/>
      <c r="B869" s="134"/>
      <c r="C869" s="134"/>
      <c r="D869" s="134"/>
      <c r="E869" s="134"/>
      <c r="F869" s="134"/>
      <c r="G869" s="134"/>
      <c r="H869" s="134"/>
      <c r="I869" s="134"/>
      <c r="J869" s="134"/>
      <c r="K869" s="134"/>
      <c r="L869" s="134"/>
      <c r="M869" s="134"/>
      <c r="N869" s="134"/>
      <c r="O869" s="134"/>
      <c r="P869" s="134"/>
      <c r="Q869" s="134"/>
      <c r="R869" s="134"/>
      <c r="S869" s="134"/>
      <c r="T869" s="134"/>
      <c r="U869" s="134"/>
      <c r="V869" s="134"/>
      <c r="W869" s="134"/>
      <c r="X869" s="134"/>
      <c r="Y869" s="134"/>
      <c r="Z869" s="134"/>
    </row>
    <row r="870" ht="15.75" customHeight="1">
      <c r="A870" s="134"/>
      <c r="B870" s="134"/>
      <c r="C870" s="134"/>
      <c r="D870" s="134"/>
      <c r="E870" s="134"/>
      <c r="F870" s="134"/>
      <c r="G870" s="134"/>
      <c r="H870" s="134"/>
      <c r="I870" s="134"/>
      <c r="J870" s="134"/>
      <c r="K870" s="134"/>
      <c r="L870" s="134"/>
      <c r="M870" s="134"/>
      <c r="N870" s="134"/>
      <c r="O870" s="134"/>
      <c r="P870" s="134"/>
      <c r="Q870" s="134"/>
      <c r="R870" s="134"/>
      <c r="S870" s="134"/>
      <c r="T870" s="134"/>
      <c r="U870" s="134"/>
      <c r="V870" s="134"/>
      <c r="W870" s="134"/>
      <c r="X870" s="134"/>
      <c r="Y870" s="134"/>
      <c r="Z870" s="134"/>
    </row>
    <row r="871" ht="15.75" customHeight="1">
      <c r="A871" s="134"/>
      <c r="B871" s="134"/>
      <c r="C871" s="134"/>
      <c r="D871" s="134"/>
      <c r="E871" s="134"/>
      <c r="F871" s="134"/>
      <c r="G871" s="134"/>
      <c r="H871" s="134"/>
      <c r="I871" s="134"/>
      <c r="J871" s="134"/>
      <c r="K871" s="134"/>
      <c r="L871" s="134"/>
      <c r="M871" s="134"/>
      <c r="N871" s="134"/>
      <c r="O871" s="134"/>
      <c r="P871" s="134"/>
      <c r="Q871" s="134"/>
      <c r="R871" s="134"/>
      <c r="S871" s="134"/>
      <c r="T871" s="134"/>
      <c r="U871" s="134"/>
      <c r="V871" s="134"/>
      <c r="W871" s="134"/>
      <c r="X871" s="134"/>
      <c r="Y871" s="134"/>
      <c r="Z871" s="134"/>
    </row>
    <row r="872" ht="15.75" customHeight="1">
      <c r="A872" s="134"/>
      <c r="B872" s="134"/>
      <c r="C872" s="134"/>
      <c r="D872" s="134"/>
      <c r="E872" s="134"/>
      <c r="F872" s="134"/>
      <c r="G872" s="134"/>
      <c r="H872" s="134"/>
      <c r="I872" s="134"/>
      <c r="J872" s="134"/>
      <c r="K872" s="134"/>
      <c r="L872" s="134"/>
      <c r="M872" s="134"/>
      <c r="N872" s="134"/>
      <c r="O872" s="134"/>
      <c r="P872" s="134"/>
      <c r="Q872" s="134"/>
      <c r="R872" s="134"/>
      <c r="S872" s="134"/>
      <c r="T872" s="134"/>
      <c r="U872" s="134"/>
      <c r="V872" s="134"/>
      <c r="W872" s="134"/>
      <c r="X872" s="134"/>
      <c r="Y872" s="134"/>
      <c r="Z872" s="134"/>
    </row>
    <row r="873" ht="15.75" customHeight="1">
      <c r="A873" s="134"/>
      <c r="B873" s="134"/>
      <c r="C873" s="134"/>
      <c r="D873" s="134"/>
      <c r="E873" s="134"/>
      <c r="F873" s="134"/>
      <c r="G873" s="134"/>
      <c r="H873" s="134"/>
      <c r="I873" s="134"/>
      <c r="J873" s="134"/>
      <c r="K873" s="134"/>
      <c r="L873" s="134"/>
      <c r="M873" s="134"/>
      <c r="N873" s="134"/>
      <c r="O873" s="134"/>
      <c r="P873" s="134"/>
      <c r="Q873" s="134"/>
      <c r="R873" s="134"/>
      <c r="S873" s="134"/>
      <c r="T873" s="134"/>
      <c r="U873" s="134"/>
      <c r="V873" s="134"/>
      <c r="W873" s="134"/>
      <c r="X873" s="134"/>
      <c r="Y873" s="134"/>
      <c r="Z873" s="134"/>
    </row>
    <row r="874" ht="15.75" customHeight="1">
      <c r="A874" s="134"/>
      <c r="B874" s="134"/>
      <c r="C874" s="134"/>
      <c r="D874" s="134"/>
      <c r="E874" s="134"/>
      <c r="F874" s="134"/>
      <c r="G874" s="134"/>
      <c r="H874" s="134"/>
      <c r="I874" s="134"/>
      <c r="J874" s="134"/>
      <c r="K874" s="134"/>
      <c r="L874" s="134"/>
      <c r="M874" s="134"/>
      <c r="N874" s="134"/>
      <c r="O874" s="134"/>
      <c r="P874" s="134"/>
      <c r="Q874" s="134"/>
      <c r="R874" s="134"/>
      <c r="S874" s="134"/>
      <c r="T874" s="134"/>
      <c r="U874" s="134"/>
      <c r="V874" s="134"/>
      <c r="W874" s="134"/>
      <c r="X874" s="134"/>
      <c r="Y874" s="134"/>
      <c r="Z874" s="134"/>
    </row>
    <row r="875" ht="15.75" customHeight="1">
      <c r="A875" s="134"/>
      <c r="B875" s="134"/>
      <c r="C875" s="134"/>
      <c r="D875" s="134"/>
      <c r="E875" s="134"/>
      <c r="F875" s="134"/>
      <c r="G875" s="134"/>
      <c r="H875" s="134"/>
      <c r="I875" s="134"/>
      <c r="J875" s="134"/>
      <c r="K875" s="134"/>
      <c r="L875" s="134"/>
      <c r="M875" s="134"/>
      <c r="N875" s="134"/>
      <c r="O875" s="134"/>
      <c r="P875" s="134"/>
      <c r="Q875" s="134"/>
      <c r="R875" s="134"/>
      <c r="S875" s="134"/>
      <c r="T875" s="134"/>
      <c r="U875" s="134"/>
      <c r="V875" s="134"/>
      <c r="W875" s="134"/>
      <c r="X875" s="134"/>
      <c r="Y875" s="134"/>
      <c r="Z875" s="134"/>
    </row>
    <row r="876" ht="15.75" customHeight="1">
      <c r="A876" s="134"/>
      <c r="B876" s="134"/>
      <c r="C876" s="134"/>
      <c r="D876" s="134"/>
      <c r="E876" s="134"/>
      <c r="F876" s="134"/>
      <c r="G876" s="134"/>
      <c r="H876" s="134"/>
      <c r="I876" s="134"/>
      <c r="J876" s="134"/>
      <c r="K876" s="134"/>
      <c r="L876" s="134"/>
      <c r="M876" s="134"/>
      <c r="N876" s="134"/>
      <c r="O876" s="134"/>
      <c r="P876" s="134"/>
      <c r="Q876" s="134"/>
      <c r="R876" s="134"/>
      <c r="S876" s="134"/>
      <c r="T876" s="134"/>
      <c r="U876" s="134"/>
      <c r="V876" s="134"/>
      <c r="W876" s="134"/>
      <c r="X876" s="134"/>
      <c r="Y876" s="134"/>
      <c r="Z876" s="134"/>
    </row>
    <row r="877" ht="15.75" customHeight="1">
      <c r="A877" s="134"/>
      <c r="B877" s="134"/>
      <c r="C877" s="134"/>
      <c r="D877" s="134"/>
      <c r="E877" s="134"/>
      <c r="F877" s="134"/>
      <c r="G877" s="134"/>
      <c r="H877" s="134"/>
      <c r="I877" s="134"/>
      <c r="J877" s="134"/>
      <c r="K877" s="134"/>
      <c r="L877" s="134"/>
      <c r="M877" s="134"/>
      <c r="N877" s="134"/>
      <c r="O877" s="134"/>
      <c r="P877" s="134"/>
      <c r="Q877" s="134"/>
      <c r="R877" s="134"/>
      <c r="S877" s="134"/>
      <c r="T877" s="134"/>
      <c r="U877" s="134"/>
      <c r="V877" s="134"/>
      <c r="W877" s="134"/>
      <c r="X877" s="134"/>
      <c r="Y877" s="134"/>
      <c r="Z877" s="134"/>
    </row>
    <row r="878" ht="15.75" customHeight="1">
      <c r="A878" s="134"/>
      <c r="B878" s="134"/>
      <c r="C878" s="134"/>
      <c r="D878" s="134"/>
      <c r="E878" s="134"/>
      <c r="F878" s="134"/>
      <c r="G878" s="134"/>
      <c r="H878" s="134"/>
      <c r="I878" s="134"/>
      <c r="J878" s="134"/>
      <c r="K878" s="134"/>
      <c r="L878" s="134"/>
      <c r="M878" s="134"/>
      <c r="N878" s="134"/>
      <c r="O878" s="134"/>
      <c r="P878" s="134"/>
      <c r="Q878" s="134"/>
      <c r="R878" s="134"/>
      <c r="S878" s="134"/>
      <c r="T878" s="134"/>
      <c r="U878" s="134"/>
      <c r="V878" s="134"/>
      <c r="W878" s="134"/>
      <c r="X878" s="134"/>
      <c r="Y878" s="134"/>
      <c r="Z878" s="134"/>
    </row>
    <row r="879" ht="15.75" customHeight="1">
      <c r="A879" s="134"/>
      <c r="B879" s="134"/>
      <c r="C879" s="134"/>
      <c r="D879" s="134"/>
      <c r="E879" s="134"/>
      <c r="F879" s="134"/>
      <c r="G879" s="134"/>
      <c r="H879" s="134"/>
      <c r="I879" s="134"/>
      <c r="J879" s="134"/>
      <c r="K879" s="134"/>
      <c r="L879" s="134"/>
      <c r="M879" s="134"/>
      <c r="N879" s="134"/>
      <c r="O879" s="134"/>
      <c r="P879" s="134"/>
      <c r="Q879" s="134"/>
      <c r="R879" s="134"/>
      <c r="S879" s="134"/>
      <c r="T879" s="134"/>
      <c r="U879" s="134"/>
      <c r="V879" s="134"/>
      <c r="W879" s="134"/>
      <c r="X879" s="134"/>
      <c r="Y879" s="134"/>
      <c r="Z879" s="134"/>
    </row>
    <row r="880" ht="15.75" customHeight="1">
      <c r="A880" s="134"/>
      <c r="B880" s="134"/>
      <c r="C880" s="134"/>
      <c r="D880" s="134"/>
      <c r="E880" s="134"/>
      <c r="F880" s="134"/>
      <c r="G880" s="134"/>
      <c r="H880" s="134"/>
      <c r="I880" s="134"/>
      <c r="J880" s="134"/>
      <c r="K880" s="134"/>
      <c r="L880" s="134"/>
      <c r="M880" s="134"/>
      <c r="N880" s="134"/>
      <c r="O880" s="134"/>
      <c r="P880" s="134"/>
      <c r="Q880" s="134"/>
      <c r="R880" s="134"/>
      <c r="S880" s="134"/>
      <c r="T880" s="134"/>
      <c r="U880" s="134"/>
      <c r="V880" s="134"/>
      <c r="W880" s="134"/>
      <c r="X880" s="134"/>
      <c r="Y880" s="134"/>
      <c r="Z880" s="134"/>
    </row>
    <row r="881" ht="15.75" customHeight="1">
      <c r="A881" s="134"/>
      <c r="B881" s="134"/>
      <c r="C881" s="134"/>
      <c r="D881" s="134"/>
      <c r="E881" s="134"/>
      <c r="F881" s="134"/>
      <c r="G881" s="134"/>
      <c r="H881" s="134"/>
      <c r="I881" s="134"/>
      <c r="J881" s="134"/>
      <c r="K881" s="134"/>
      <c r="L881" s="134"/>
      <c r="M881" s="134"/>
      <c r="N881" s="134"/>
      <c r="O881" s="134"/>
      <c r="P881" s="134"/>
      <c r="Q881" s="134"/>
      <c r="R881" s="134"/>
      <c r="S881" s="134"/>
      <c r="T881" s="134"/>
      <c r="U881" s="134"/>
      <c r="V881" s="134"/>
      <c r="W881" s="134"/>
      <c r="X881" s="134"/>
      <c r="Y881" s="134"/>
      <c r="Z881" s="134"/>
    </row>
    <row r="882" ht="15.75" customHeight="1">
      <c r="A882" s="134"/>
      <c r="B882" s="134"/>
      <c r="C882" s="134"/>
      <c r="D882" s="134"/>
      <c r="E882" s="134"/>
      <c r="F882" s="134"/>
      <c r="G882" s="134"/>
      <c r="H882" s="134"/>
      <c r="I882" s="134"/>
      <c r="J882" s="134"/>
      <c r="K882" s="134"/>
      <c r="L882" s="134"/>
      <c r="M882" s="134"/>
      <c r="N882" s="134"/>
      <c r="O882" s="134"/>
      <c r="P882" s="134"/>
      <c r="Q882" s="134"/>
      <c r="R882" s="134"/>
      <c r="S882" s="134"/>
      <c r="T882" s="134"/>
      <c r="U882" s="134"/>
      <c r="V882" s="134"/>
      <c r="W882" s="134"/>
      <c r="X882" s="134"/>
      <c r="Y882" s="134"/>
      <c r="Z882" s="134"/>
    </row>
    <row r="883" ht="15.75" customHeight="1">
      <c r="A883" s="134"/>
      <c r="B883" s="134"/>
      <c r="C883" s="134"/>
      <c r="D883" s="134"/>
      <c r="E883" s="134"/>
      <c r="F883" s="134"/>
      <c r="G883" s="134"/>
      <c r="H883" s="134"/>
      <c r="I883" s="134"/>
      <c r="J883" s="134"/>
      <c r="K883" s="134"/>
      <c r="L883" s="134"/>
      <c r="M883" s="134"/>
      <c r="N883" s="134"/>
      <c r="O883" s="134"/>
      <c r="P883" s="134"/>
      <c r="Q883" s="134"/>
      <c r="R883" s="134"/>
      <c r="S883" s="134"/>
      <c r="T883" s="134"/>
      <c r="U883" s="134"/>
      <c r="V883" s="134"/>
      <c r="W883" s="134"/>
      <c r="X883" s="134"/>
      <c r="Y883" s="134"/>
      <c r="Z883" s="134"/>
    </row>
    <row r="884" ht="15.75" customHeight="1">
      <c r="A884" s="134"/>
      <c r="B884" s="134"/>
      <c r="C884" s="134"/>
      <c r="D884" s="134"/>
      <c r="E884" s="134"/>
      <c r="F884" s="134"/>
      <c r="G884" s="134"/>
      <c r="H884" s="134"/>
      <c r="I884" s="134"/>
      <c r="J884" s="134"/>
      <c r="K884" s="134"/>
      <c r="L884" s="134"/>
      <c r="M884" s="134"/>
      <c r="N884" s="134"/>
      <c r="O884" s="134"/>
      <c r="P884" s="134"/>
      <c r="Q884" s="134"/>
      <c r="R884" s="134"/>
      <c r="S884" s="134"/>
      <c r="T884" s="134"/>
      <c r="U884" s="134"/>
      <c r="V884" s="134"/>
      <c r="W884" s="134"/>
      <c r="X884" s="134"/>
      <c r="Y884" s="134"/>
      <c r="Z884" s="134"/>
    </row>
    <row r="885" ht="15.75" customHeight="1">
      <c r="A885" s="134"/>
      <c r="B885" s="134"/>
      <c r="C885" s="134"/>
      <c r="D885" s="134"/>
      <c r="E885" s="134"/>
      <c r="F885" s="134"/>
      <c r="G885" s="134"/>
      <c r="H885" s="134"/>
      <c r="I885" s="134"/>
      <c r="J885" s="134"/>
      <c r="K885" s="134"/>
      <c r="L885" s="134"/>
      <c r="M885" s="134"/>
      <c r="N885" s="134"/>
      <c r="O885" s="134"/>
      <c r="P885" s="134"/>
      <c r="Q885" s="134"/>
      <c r="R885" s="134"/>
      <c r="S885" s="134"/>
      <c r="T885" s="134"/>
      <c r="U885" s="134"/>
      <c r="V885" s="134"/>
      <c r="W885" s="134"/>
      <c r="X885" s="134"/>
      <c r="Y885" s="134"/>
      <c r="Z885" s="134"/>
    </row>
    <row r="886" ht="15.75" customHeight="1">
      <c r="A886" s="134"/>
      <c r="B886" s="134"/>
      <c r="C886" s="134"/>
      <c r="D886" s="134"/>
      <c r="E886" s="134"/>
      <c r="F886" s="134"/>
      <c r="G886" s="134"/>
      <c r="H886" s="134"/>
      <c r="I886" s="134"/>
      <c r="J886" s="134"/>
      <c r="K886" s="134"/>
      <c r="L886" s="134"/>
      <c r="M886" s="134"/>
      <c r="N886" s="134"/>
      <c r="O886" s="134"/>
      <c r="P886" s="134"/>
      <c r="Q886" s="134"/>
      <c r="R886" s="134"/>
      <c r="S886" s="134"/>
      <c r="T886" s="134"/>
      <c r="U886" s="134"/>
      <c r="V886" s="134"/>
      <c r="W886" s="134"/>
      <c r="X886" s="134"/>
      <c r="Y886" s="134"/>
      <c r="Z886" s="134"/>
    </row>
    <row r="887" ht="15.75" customHeight="1">
      <c r="A887" s="134"/>
      <c r="B887" s="134"/>
      <c r="C887" s="134"/>
      <c r="D887" s="134"/>
      <c r="E887" s="134"/>
      <c r="F887" s="134"/>
      <c r="G887" s="134"/>
      <c r="H887" s="134"/>
      <c r="I887" s="134"/>
      <c r="J887" s="134"/>
      <c r="K887" s="134"/>
      <c r="L887" s="134"/>
      <c r="M887" s="134"/>
      <c r="N887" s="134"/>
      <c r="O887" s="134"/>
      <c r="P887" s="134"/>
      <c r="Q887" s="134"/>
      <c r="R887" s="134"/>
      <c r="S887" s="134"/>
      <c r="T887" s="134"/>
      <c r="U887" s="134"/>
      <c r="V887" s="134"/>
      <c r="W887" s="134"/>
      <c r="X887" s="134"/>
      <c r="Y887" s="134"/>
      <c r="Z887" s="134"/>
    </row>
    <row r="888" ht="15.75" customHeight="1">
      <c r="A888" s="134"/>
      <c r="B888" s="134"/>
      <c r="C888" s="134"/>
      <c r="D888" s="134"/>
      <c r="E888" s="134"/>
      <c r="F888" s="134"/>
      <c r="G888" s="134"/>
      <c r="H888" s="134"/>
      <c r="I888" s="134"/>
      <c r="J888" s="134"/>
      <c r="K888" s="134"/>
      <c r="L888" s="134"/>
      <c r="M888" s="134"/>
      <c r="N888" s="134"/>
      <c r="O888" s="134"/>
      <c r="P888" s="134"/>
      <c r="Q888" s="134"/>
      <c r="R888" s="134"/>
      <c r="S888" s="134"/>
      <c r="T888" s="134"/>
      <c r="U888" s="134"/>
      <c r="V888" s="134"/>
      <c r="W888" s="134"/>
      <c r="X888" s="134"/>
      <c r="Y888" s="134"/>
      <c r="Z888" s="134"/>
    </row>
    <row r="889" ht="15.75" customHeight="1">
      <c r="A889" s="134"/>
      <c r="B889" s="134"/>
      <c r="C889" s="134"/>
      <c r="D889" s="134"/>
      <c r="E889" s="134"/>
      <c r="F889" s="134"/>
      <c r="G889" s="134"/>
      <c r="H889" s="134"/>
      <c r="I889" s="134"/>
      <c r="J889" s="134"/>
      <c r="K889" s="134"/>
      <c r="L889" s="134"/>
      <c r="M889" s="134"/>
      <c r="N889" s="134"/>
      <c r="O889" s="134"/>
      <c r="P889" s="134"/>
      <c r="Q889" s="134"/>
      <c r="R889" s="134"/>
      <c r="S889" s="134"/>
      <c r="T889" s="134"/>
      <c r="U889" s="134"/>
      <c r="V889" s="134"/>
      <c r="W889" s="134"/>
      <c r="X889" s="134"/>
      <c r="Y889" s="134"/>
      <c r="Z889" s="134"/>
    </row>
    <row r="890" ht="15.75" customHeight="1">
      <c r="A890" s="134"/>
      <c r="B890" s="134"/>
      <c r="C890" s="134"/>
      <c r="D890" s="134"/>
      <c r="E890" s="134"/>
      <c r="F890" s="134"/>
      <c r="G890" s="134"/>
      <c r="H890" s="134"/>
      <c r="I890" s="134"/>
      <c r="J890" s="134"/>
      <c r="K890" s="134"/>
      <c r="L890" s="134"/>
      <c r="M890" s="134"/>
      <c r="N890" s="134"/>
      <c r="O890" s="134"/>
      <c r="P890" s="134"/>
      <c r="Q890" s="134"/>
      <c r="R890" s="134"/>
      <c r="S890" s="134"/>
      <c r="T890" s="134"/>
      <c r="U890" s="134"/>
      <c r="V890" s="134"/>
      <c r="W890" s="134"/>
      <c r="X890" s="134"/>
      <c r="Y890" s="134"/>
      <c r="Z890" s="134"/>
    </row>
    <row r="891" ht="15.75" customHeight="1">
      <c r="A891" s="134"/>
      <c r="B891" s="134"/>
      <c r="C891" s="134"/>
      <c r="D891" s="134"/>
      <c r="E891" s="134"/>
      <c r="F891" s="134"/>
      <c r="G891" s="134"/>
      <c r="H891" s="134"/>
      <c r="I891" s="134"/>
      <c r="J891" s="134"/>
      <c r="K891" s="134"/>
      <c r="L891" s="134"/>
      <c r="M891" s="134"/>
      <c r="N891" s="134"/>
      <c r="O891" s="134"/>
      <c r="P891" s="134"/>
      <c r="Q891" s="134"/>
      <c r="R891" s="134"/>
      <c r="S891" s="134"/>
      <c r="T891" s="134"/>
      <c r="U891" s="134"/>
      <c r="V891" s="134"/>
      <c r="W891" s="134"/>
      <c r="X891" s="134"/>
      <c r="Y891" s="134"/>
      <c r="Z891" s="134"/>
    </row>
    <row r="892" ht="15.75" customHeight="1">
      <c r="A892" s="134"/>
      <c r="B892" s="134"/>
      <c r="C892" s="134"/>
      <c r="D892" s="134"/>
      <c r="E892" s="134"/>
      <c r="F892" s="134"/>
      <c r="G892" s="134"/>
      <c r="H892" s="134"/>
      <c r="I892" s="134"/>
      <c r="J892" s="134"/>
      <c r="K892" s="134"/>
      <c r="L892" s="134"/>
      <c r="M892" s="134"/>
      <c r="N892" s="134"/>
      <c r="O892" s="134"/>
      <c r="P892" s="134"/>
      <c r="Q892" s="134"/>
      <c r="R892" s="134"/>
      <c r="S892" s="134"/>
      <c r="T892" s="134"/>
      <c r="U892" s="134"/>
      <c r="V892" s="134"/>
      <c r="W892" s="134"/>
      <c r="X892" s="134"/>
      <c r="Y892" s="134"/>
      <c r="Z892" s="134"/>
    </row>
    <row r="893" ht="15.75" customHeight="1">
      <c r="A893" s="134"/>
      <c r="B893" s="134"/>
      <c r="C893" s="134"/>
      <c r="D893" s="134"/>
      <c r="E893" s="134"/>
      <c r="F893" s="134"/>
      <c r="G893" s="134"/>
      <c r="H893" s="134"/>
      <c r="I893" s="134"/>
      <c r="J893" s="134"/>
      <c r="K893" s="134"/>
      <c r="L893" s="134"/>
      <c r="M893" s="134"/>
      <c r="N893" s="134"/>
      <c r="O893" s="134"/>
      <c r="P893" s="134"/>
      <c r="Q893" s="134"/>
      <c r="R893" s="134"/>
      <c r="S893" s="134"/>
      <c r="T893" s="134"/>
      <c r="U893" s="134"/>
      <c r="V893" s="134"/>
      <c r="W893" s="134"/>
      <c r="X893" s="134"/>
      <c r="Y893" s="134"/>
      <c r="Z893" s="134"/>
    </row>
    <row r="894" ht="15.75" customHeight="1">
      <c r="A894" s="134"/>
      <c r="B894" s="134"/>
      <c r="C894" s="134"/>
      <c r="D894" s="134"/>
      <c r="E894" s="134"/>
      <c r="F894" s="134"/>
      <c r="G894" s="134"/>
      <c r="H894" s="134"/>
      <c r="I894" s="134"/>
      <c r="J894" s="134"/>
      <c r="K894" s="134"/>
      <c r="L894" s="134"/>
      <c r="M894" s="134"/>
      <c r="N894" s="134"/>
      <c r="O894" s="134"/>
      <c r="P894" s="134"/>
      <c r="Q894" s="134"/>
      <c r="R894" s="134"/>
      <c r="S894" s="134"/>
      <c r="T894" s="134"/>
      <c r="U894" s="134"/>
      <c r="V894" s="134"/>
      <c r="W894" s="134"/>
      <c r="X894" s="134"/>
      <c r="Y894" s="134"/>
      <c r="Z894" s="134"/>
    </row>
    <row r="895" ht="15.75" customHeight="1">
      <c r="A895" s="134"/>
      <c r="B895" s="134"/>
      <c r="C895" s="134"/>
      <c r="D895" s="134"/>
      <c r="E895" s="134"/>
      <c r="F895" s="134"/>
      <c r="G895" s="134"/>
      <c r="H895" s="134"/>
      <c r="I895" s="134"/>
      <c r="J895" s="134"/>
      <c r="K895" s="134"/>
      <c r="L895" s="134"/>
      <c r="M895" s="134"/>
      <c r="N895" s="134"/>
      <c r="O895" s="134"/>
      <c r="P895" s="134"/>
      <c r="Q895" s="134"/>
      <c r="R895" s="134"/>
      <c r="S895" s="134"/>
      <c r="T895" s="134"/>
      <c r="U895" s="134"/>
      <c r="V895" s="134"/>
      <c r="W895" s="134"/>
      <c r="X895" s="134"/>
      <c r="Y895" s="134"/>
      <c r="Z895" s="134"/>
    </row>
    <row r="896" ht="15.75" customHeight="1">
      <c r="A896" s="134"/>
      <c r="B896" s="134"/>
      <c r="C896" s="134"/>
      <c r="D896" s="134"/>
      <c r="E896" s="134"/>
      <c r="F896" s="134"/>
      <c r="G896" s="134"/>
      <c r="H896" s="134"/>
      <c r="I896" s="134"/>
      <c r="J896" s="134"/>
      <c r="K896" s="134"/>
      <c r="L896" s="134"/>
      <c r="M896" s="134"/>
      <c r="N896" s="134"/>
      <c r="O896" s="134"/>
      <c r="P896" s="134"/>
      <c r="Q896" s="134"/>
      <c r="R896" s="134"/>
      <c r="S896" s="134"/>
      <c r="T896" s="134"/>
      <c r="U896" s="134"/>
      <c r="V896" s="134"/>
      <c r="W896" s="134"/>
      <c r="X896" s="134"/>
      <c r="Y896" s="134"/>
      <c r="Z896" s="134"/>
    </row>
    <row r="897" ht="15.75" customHeight="1">
      <c r="A897" s="134"/>
      <c r="B897" s="134"/>
      <c r="C897" s="134"/>
      <c r="D897" s="134"/>
      <c r="E897" s="134"/>
      <c r="F897" s="134"/>
      <c r="G897" s="134"/>
      <c r="H897" s="134"/>
      <c r="I897" s="134"/>
      <c r="J897" s="134"/>
      <c r="K897" s="134"/>
      <c r="L897" s="134"/>
      <c r="M897" s="134"/>
      <c r="N897" s="134"/>
      <c r="O897" s="134"/>
      <c r="P897" s="134"/>
      <c r="Q897" s="134"/>
      <c r="R897" s="134"/>
      <c r="S897" s="134"/>
      <c r="T897" s="134"/>
      <c r="U897" s="134"/>
      <c r="V897" s="134"/>
      <c r="W897" s="134"/>
      <c r="X897" s="134"/>
      <c r="Y897" s="134"/>
      <c r="Z897" s="134"/>
    </row>
    <row r="898" ht="15.75" customHeight="1">
      <c r="A898" s="134"/>
      <c r="B898" s="134"/>
      <c r="C898" s="134"/>
      <c r="D898" s="134"/>
      <c r="E898" s="134"/>
      <c r="F898" s="134"/>
      <c r="G898" s="134"/>
      <c r="H898" s="134"/>
      <c r="I898" s="134"/>
      <c r="J898" s="134"/>
      <c r="K898" s="134"/>
      <c r="L898" s="134"/>
      <c r="M898" s="134"/>
      <c r="N898" s="134"/>
      <c r="O898" s="134"/>
      <c r="P898" s="134"/>
      <c r="Q898" s="134"/>
      <c r="R898" s="134"/>
      <c r="S898" s="134"/>
      <c r="T898" s="134"/>
      <c r="U898" s="134"/>
      <c r="V898" s="134"/>
      <c r="W898" s="134"/>
      <c r="X898" s="134"/>
      <c r="Y898" s="134"/>
      <c r="Z898" s="134"/>
    </row>
    <row r="899" ht="15.75" customHeight="1">
      <c r="A899" s="134"/>
      <c r="B899" s="134"/>
      <c r="C899" s="134"/>
      <c r="D899" s="134"/>
      <c r="E899" s="134"/>
      <c r="F899" s="134"/>
      <c r="G899" s="134"/>
      <c r="H899" s="134"/>
      <c r="I899" s="134"/>
      <c r="J899" s="134"/>
      <c r="K899" s="134"/>
      <c r="L899" s="134"/>
      <c r="M899" s="134"/>
      <c r="N899" s="134"/>
      <c r="O899" s="134"/>
      <c r="P899" s="134"/>
      <c r="Q899" s="134"/>
      <c r="R899" s="134"/>
      <c r="S899" s="134"/>
      <c r="T899" s="134"/>
      <c r="U899" s="134"/>
      <c r="V899" s="134"/>
      <c r="W899" s="134"/>
      <c r="X899" s="134"/>
      <c r="Y899" s="134"/>
      <c r="Z899" s="134"/>
    </row>
    <row r="900" ht="15.75" customHeight="1">
      <c r="A900" s="134"/>
      <c r="B900" s="134"/>
      <c r="C900" s="134"/>
      <c r="D900" s="134"/>
      <c r="E900" s="134"/>
      <c r="F900" s="134"/>
      <c r="G900" s="134"/>
      <c r="H900" s="134"/>
      <c r="I900" s="134"/>
      <c r="J900" s="134"/>
      <c r="K900" s="134"/>
      <c r="L900" s="134"/>
      <c r="M900" s="134"/>
      <c r="N900" s="134"/>
      <c r="O900" s="134"/>
      <c r="P900" s="134"/>
      <c r="Q900" s="134"/>
      <c r="R900" s="134"/>
      <c r="S900" s="134"/>
      <c r="T900" s="134"/>
      <c r="U900" s="134"/>
      <c r="V900" s="134"/>
      <c r="W900" s="134"/>
      <c r="X900" s="134"/>
      <c r="Y900" s="134"/>
      <c r="Z900" s="134"/>
    </row>
    <row r="901" ht="15.75" customHeight="1">
      <c r="A901" s="134"/>
      <c r="B901" s="134"/>
      <c r="C901" s="134"/>
      <c r="D901" s="134"/>
      <c r="E901" s="134"/>
      <c r="F901" s="134"/>
      <c r="G901" s="134"/>
      <c r="H901" s="134"/>
      <c r="I901" s="134"/>
      <c r="J901" s="134"/>
      <c r="K901" s="134"/>
      <c r="L901" s="134"/>
      <c r="M901" s="134"/>
      <c r="N901" s="134"/>
      <c r="O901" s="134"/>
      <c r="P901" s="134"/>
      <c r="Q901" s="134"/>
      <c r="R901" s="134"/>
      <c r="S901" s="134"/>
      <c r="T901" s="134"/>
      <c r="U901" s="134"/>
      <c r="V901" s="134"/>
      <c r="W901" s="134"/>
      <c r="X901" s="134"/>
      <c r="Y901" s="134"/>
      <c r="Z901" s="134"/>
    </row>
    <row r="902" ht="15.75" customHeight="1">
      <c r="A902" s="134"/>
      <c r="B902" s="134"/>
      <c r="C902" s="134"/>
      <c r="D902" s="134"/>
      <c r="E902" s="134"/>
      <c r="F902" s="134"/>
      <c r="G902" s="134"/>
      <c r="H902" s="134"/>
      <c r="I902" s="134"/>
      <c r="J902" s="134"/>
      <c r="K902" s="134"/>
      <c r="L902" s="134"/>
      <c r="M902" s="134"/>
      <c r="N902" s="134"/>
      <c r="O902" s="134"/>
      <c r="P902" s="134"/>
      <c r="Q902" s="134"/>
      <c r="R902" s="134"/>
      <c r="S902" s="134"/>
      <c r="T902" s="134"/>
      <c r="U902" s="134"/>
      <c r="V902" s="134"/>
      <c r="W902" s="134"/>
      <c r="X902" s="134"/>
      <c r="Y902" s="134"/>
      <c r="Z902" s="134"/>
    </row>
    <row r="903" ht="15.75" customHeight="1">
      <c r="A903" s="134"/>
      <c r="B903" s="134"/>
      <c r="C903" s="134"/>
      <c r="D903" s="134"/>
      <c r="E903" s="134"/>
      <c r="F903" s="134"/>
      <c r="G903" s="134"/>
      <c r="H903" s="134"/>
      <c r="I903" s="134"/>
      <c r="J903" s="134"/>
      <c r="K903" s="134"/>
      <c r="L903" s="134"/>
      <c r="M903" s="134"/>
      <c r="N903" s="134"/>
      <c r="O903" s="134"/>
      <c r="P903" s="134"/>
      <c r="Q903" s="134"/>
      <c r="R903" s="134"/>
      <c r="S903" s="134"/>
      <c r="T903" s="134"/>
      <c r="U903" s="134"/>
      <c r="V903" s="134"/>
      <c r="W903" s="134"/>
      <c r="X903" s="134"/>
      <c r="Y903" s="134"/>
      <c r="Z903" s="134"/>
    </row>
    <row r="904" ht="15.75" customHeight="1">
      <c r="A904" s="134"/>
      <c r="B904" s="134"/>
      <c r="C904" s="134"/>
      <c r="D904" s="134"/>
      <c r="E904" s="134"/>
      <c r="F904" s="134"/>
      <c r="G904" s="134"/>
      <c r="H904" s="134"/>
      <c r="I904" s="134"/>
      <c r="J904" s="134"/>
      <c r="K904" s="134"/>
      <c r="L904" s="134"/>
      <c r="M904" s="134"/>
      <c r="N904" s="134"/>
      <c r="O904" s="134"/>
      <c r="P904" s="134"/>
      <c r="Q904" s="134"/>
      <c r="R904" s="134"/>
      <c r="S904" s="134"/>
      <c r="T904" s="134"/>
      <c r="U904" s="134"/>
      <c r="V904" s="134"/>
      <c r="W904" s="134"/>
      <c r="X904" s="134"/>
      <c r="Y904" s="134"/>
      <c r="Z904" s="134"/>
    </row>
    <row r="905" ht="15.75" customHeight="1">
      <c r="A905" s="134"/>
      <c r="B905" s="134"/>
      <c r="C905" s="134"/>
      <c r="D905" s="134"/>
      <c r="E905" s="134"/>
      <c r="F905" s="134"/>
      <c r="G905" s="134"/>
      <c r="H905" s="134"/>
      <c r="I905" s="134"/>
      <c r="J905" s="134"/>
      <c r="K905" s="134"/>
      <c r="L905" s="134"/>
      <c r="M905" s="134"/>
      <c r="N905" s="134"/>
      <c r="O905" s="134"/>
      <c r="P905" s="134"/>
      <c r="Q905" s="134"/>
      <c r="R905" s="134"/>
      <c r="S905" s="134"/>
      <c r="T905" s="134"/>
      <c r="U905" s="134"/>
      <c r="V905" s="134"/>
      <c r="W905" s="134"/>
      <c r="X905" s="134"/>
      <c r="Y905" s="134"/>
      <c r="Z905" s="134"/>
    </row>
    <row r="906" ht="15.75" customHeight="1">
      <c r="A906" s="134"/>
      <c r="B906" s="134"/>
      <c r="C906" s="134"/>
      <c r="D906" s="134"/>
      <c r="E906" s="134"/>
      <c r="F906" s="134"/>
      <c r="G906" s="134"/>
      <c r="H906" s="134"/>
      <c r="I906" s="134"/>
      <c r="J906" s="134"/>
      <c r="K906" s="134"/>
      <c r="L906" s="134"/>
      <c r="M906" s="134"/>
      <c r="N906" s="134"/>
      <c r="O906" s="134"/>
      <c r="P906" s="134"/>
      <c r="Q906" s="134"/>
      <c r="R906" s="134"/>
      <c r="S906" s="134"/>
      <c r="T906" s="134"/>
      <c r="U906" s="134"/>
      <c r="V906" s="134"/>
      <c r="W906" s="134"/>
      <c r="X906" s="134"/>
      <c r="Y906" s="134"/>
      <c r="Z906" s="134"/>
    </row>
    <row r="907" ht="15.75" customHeight="1">
      <c r="A907" s="134"/>
      <c r="B907" s="134"/>
      <c r="C907" s="134"/>
      <c r="D907" s="134"/>
      <c r="E907" s="134"/>
      <c r="F907" s="134"/>
      <c r="G907" s="134"/>
      <c r="H907" s="134"/>
      <c r="I907" s="134"/>
      <c r="J907" s="134"/>
      <c r="K907" s="134"/>
      <c r="L907" s="134"/>
      <c r="M907" s="134"/>
      <c r="N907" s="134"/>
      <c r="O907" s="134"/>
      <c r="P907" s="134"/>
      <c r="Q907" s="134"/>
      <c r="R907" s="134"/>
      <c r="S907" s="134"/>
      <c r="T907" s="134"/>
      <c r="U907" s="134"/>
      <c r="V907" s="134"/>
      <c r="W907" s="134"/>
      <c r="X907" s="134"/>
      <c r="Y907" s="134"/>
      <c r="Z907" s="134"/>
    </row>
    <row r="908" ht="15.75" customHeight="1">
      <c r="A908" s="134"/>
      <c r="B908" s="134"/>
      <c r="C908" s="134"/>
      <c r="D908" s="134"/>
      <c r="E908" s="134"/>
      <c r="F908" s="134"/>
      <c r="G908" s="134"/>
      <c r="H908" s="134"/>
      <c r="I908" s="134"/>
      <c r="J908" s="134"/>
      <c r="K908" s="134"/>
      <c r="L908" s="134"/>
      <c r="M908" s="134"/>
      <c r="N908" s="134"/>
      <c r="O908" s="134"/>
      <c r="P908" s="134"/>
      <c r="Q908" s="134"/>
      <c r="R908" s="134"/>
      <c r="S908" s="134"/>
      <c r="T908" s="134"/>
      <c r="U908" s="134"/>
      <c r="V908" s="134"/>
      <c r="W908" s="134"/>
      <c r="X908" s="134"/>
      <c r="Y908" s="134"/>
      <c r="Z908" s="134"/>
    </row>
    <row r="909" ht="15.75" customHeight="1">
      <c r="A909" s="134"/>
      <c r="B909" s="134"/>
      <c r="C909" s="134"/>
      <c r="D909" s="134"/>
      <c r="E909" s="134"/>
      <c r="F909" s="134"/>
      <c r="G909" s="134"/>
      <c r="H909" s="134"/>
      <c r="I909" s="134"/>
      <c r="J909" s="134"/>
      <c r="K909" s="134"/>
      <c r="L909" s="134"/>
      <c r="M909" s="134"/>
      <c r="N909" s="134"/>
      <c r="O909" s="134"/>
      <c r="P909" s="134"/>
      <c r="Q909" s="134"/>
      <c r="R909" s="134"/>
      <c r="S909" s="134"/>
      <c r="T909" s="134"/>
      <c r="U909" s="134"/>
      <c r="V909" s="134"/>
      <c r="W909" s="134"/>
      <c r="X909" s="134"/>
      <c r="Y909" s="134"/>
      <c r="Z909" s="134"/>
    </row>
    <row r="910" ht="15.75" customHeight="1">
      <c r="A910" s="134"/>
      <c r="B910" s="134"/>
      <c r="C910" s="134"/>
      <c r="D910" s="134"/>
      <c r="E910" s="134"/>
      <c r="F910" s="134"/>
      <c r="G910" s="134"/>
      <c r="H910" s="134"/>
      <c r="I910" s="134"/>
      <c r="J910" s="134"/>
      <c r="K910" s="134"/>
      <c r="L910" s="134"/>
      <c r="M910" s="134"/>
      <c r="N910" s="134"/>
      <c r="O910" s="134"/>
      <c r="P910" s="134"/>
      <c r="Q910" s="134"/>
      <c r="R910" s="134"/>
      <c r="S910" s="134"/>
      <c r="T910" s="134"/>
      <c r="U910" s="134"/>
      <c r="V910" s="134"/>
      <c r="W910" s="134"/>
      <c r="X910" s="134"/>
      <c r="Y910" s="134"/>
      <c r="Z910" s="134"/>
    </row>
    <row r="911" ht="15.75" customHeight="1">
      <c r="A911" s="134"/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</row>
    <row r="912" ht="15.75" customHeight="1">
      <c r="A912" s="134"/>
      <c r="B912" s="134"/>
      <c r="C912" s="134"/>
      <c r="D912" s="134"/>
      <c r="E912" s="134"/>
      <c r="F912" s="134"/>
      <c r="G912" s="134"/>
      <c r="H912" s="134"/>
      <c r="I912" s="134"/>
      <c r="J912" s="134"/>
      <c r="K912" s="134"/>
      <c r="L912" s="134"/>
      <c r="M912" s="134"/>
      <c r="N912" s="134"/>
      <c r="O912" s="134"/>
      <c r="P912" s="134"/>
      <c r="Q912" s="134"/>
      <c r="R912" s="134"/>
      <c r="S912" s="134"/>
      <c r="T912" s="134"/>
      <c r="U912" s="134"/>
      <c r="V912" s="134"/>
      <c r="W912" s="134"/>
      <c r="X912" s="134"/>
      <c r="Y912" s="134"/>
      <c r="Z912" s="134"/>
    </row>
    <row r="913" ht="15.75" customHeight="1">
      <c r="A913" s="134"/>
      <c r="B913" s="134"/>
      <c r="C913" s="134"/>
      <c r="D913" s="134"/>
      <c r="E913" s="134"/>
      <c r="F913" s="134"/>
      <c r="G913" s="134"/>
      <c r="H913" s="134"/>
      <c r="I913" s="134"/>
      <c r="J913" s="134"/>
      <c r="K913" s="134"/>
      <c r="L913" s="134"/>
      <c r="M913" s="134"/>
      <c r="N913" s="134"/>
      <c r="O913" s="134"/>
      <c r="P913" s="134"/>
      <c r="Q913" s="134"/>
      <c r="R913" s="134"/>
      <c r="S913" s="134"/>
      <c r="T913" s="134"/>
      <c r="U913" s="134"/>
      <c r="V913" s="134"/>
      <c r="W913" s="134"/>
      <c r="X913" s="134"/>
      <c r="Y913" s="134"/>
      <c r="Z913" s="134"/>
    </row>
    <row r="914" ht="15.75" customHeight="1">
      <c r="A914" s="134"/>
      <c r="B914" s="134"/>
      <c r="C914" s="134"/>
      <c r="D914" s="134"/>
      <c r="E914" s="134"/>
      <c r="F914" s="134"/>
      <c r="G914" s="134"/>
      <c r="H914" s="134"/>
      <c r="I914" s="134"/>
      <c r="J914" s="134"/>
      <c r="K914" s="134"/>
      <c r="L914" s="134"/>
      <c r="M914" s="134"/>
      <c r="N914" s="134"/>
      <c r="O914" s="134"/>
      <c r="P914" s="134"/>
      <c r="Q914" s="134"/>
      <c r="R914" s="134"/>
      <c r="S914" s="134"/>
      <c r="T914" s="134"/>
      <c r="U914" s="134"/>
      <c r="V914" s="134"/>
      <c r="W914" s="134"/>
      <c r="X914" s="134"/>
      <c r="Y914" s="134"/>
      <c r="Z914" s="134"/>
    </row>
    <row r="915" ht="15.75" customHeight="1">
      <c r="A915" s="134"/>
      <c r="B915" s="134"/>
      <c r="C915" s="134"/>
      <c r="D915" s="134"/>
      <c r="E915" s="134"/>
      <c r="F915" s="134"/>
      <c r="G915" s="134"/>
      <c r="H915" s="134"/>
      <c r="I915" s="134"/>
      <c r="J915" s="134"/>
      <c r="K915" s="134"/>
      <c r="L915" s="134"/>
      <c r="M915" s="134"/>
      <c r="N915" s="134"/>
      <c r="O915" s="134"/>
      <c r="P915" s="134"/>
      <c r="Q915" s="134"/>
      <c r="R915" s="134"/>
      <c r="S915" s="134"/>
      <c r="T915" s="134"/>
      <c r="U915" s="134"/>
      <c r="V915" s="134"/>
      <c r="W915" s="134"/>
      <c r="X915" s="134"/>
      <c r="Y915" s="134"/>
      <c r="Z915" s="134"/>
    </row>
    <row r="916" ht="15.75" customHeight="1">
      <c r="A916" s="134"/>
      <c r="B916" s="134"/>
      <c r="C916" s="134"/>
      <c r="D916" s="134"/>
      <c r="E916" s="134"/>
      <c r="F916" s="134"/>
      <c r="G916" s="134"/>
      <c r="H916" s="134"/>
      <c r="I916" s="134"/>
      <c r="J916" s="134"/>
      <c r="K916" s="134"/>
      <c r="L916" s="134"/>
      <c r="M916" s="134"/>
      <c r="N916" s="134"/>
      <c r="O916" s="134"/>
      <c r="P916" s="134"/>
      <c r="Q916" s="134"/>
      <c r="R916" s="134"/>
      <c r="S916" s="134"/>
      <c r="T916" s="134"/>
      <c r="U916" s="134"/>
      <c r="V916" s="134"/>
      <c r="W916" s="134"/>
      <c r="X916" s="134"/>
      <c r="Y916" s="134"/>
      <c r="Z916" s="134"/>
    </row>
    <row r="917" ht="15.75" customHeight="1">
      <c r="A917" s="134"/>
      <c r="B917" s="134"/>
      <c r="C917" s="134"/>
      <c r="D917" s="134"/>
      <c r="E917" s="134"/>
      <c r="F917" s="134"/>
      <c r="G917" s="134"/>
      <c r="H917" s="134"/>
      <c r="I917" s="134"/>
      <c r="J917" s="134"/>
      <c r="K917" s="134"/>
      <c r="L917" s="134"/>
      <c r="M917" s="134"/>
      <c r="N917" s="134"/>
      <c r="O917" s="134"/>
      <c r="P917" s="134"/>
      <c r="Q917" s="134"/>
      <c r="R917" s="134"/>
      <c r="S917" s="134"/>
      <c r="T917" s="134"/>
      <c r="U917" s="134"/>
      <c r="V917" s="134"/>
      <c r="W917" s="134"/>
      <c r="X917" s="134"/>
      <c r="Y917" s="134"/>
      <c r="Z917" s="134"/>
    </row>
    <row r="918" ht="15.75" customHeight="1">
      <c r="A918" s="134"/>
      <c r="B918" s="134"/>
      <c r="C918" s="134"/>
      <c r="D918" s="134"/>
      <c r="E918" s="134"/>
      <c r="F918" s="134"/>
      <c r="G918" s="134"/>
      <c r="H918" s="134"/>
      <c r="I918" s="134"/>
      <c r="J918" s="134"/>
      <c r="K918" s="134"/>
      <c r="L918" s="134"/>
      <c r="M918" s="134"/>
      <c r="N918" s="134"/>
      <c r="O918" s="134"/>
      <c r="P918" s="134"/>
      <c r="Q918" s="134"/>
      <c r="R918" s="134"/>
      <c r="S918" s="134"/>
      <c r="T918" s="134"/>
      <c r="U918" s="134"/>
      <c r="V918" s="134"/>
      <c r="W918" s="134"/>
      <c r="X918" s="134"/>
      <c r="Y918" s="134"/>
      <c r="Z918" s="134"/>
    </row>
    <row r="919" ht="15.75" customHeight="1">
      <c r="A919" s="134"/>
      <c r="B919" s="134"/>
      <c r="C919" s="134"/>
      <c r="D919" s="134"/>
      <c r="E919" s="134"/>
      <c r="F919" s="134"/>
      <c r="G919" s="134"/>
      <c r="H919" s="134"/>
      <c r="I919" s="134"/>
      <c r="J919" s="134"/>
      <c r="K919" s="134"/>
      <c r="L919" s="134"/>
      <c r="M919" s="134"/>
      <c r="N919" s="134"/>
      <c r="O919" s="134"/>
      <c r="P919" s="134"/>
      <c r="Q919" s="134"/>
      <c r="R919" s="134"/>
      <c r="S919" s="134"/>
      <c r="T919" s="134"/>
      <c r="U919" s="134"/>
      <c r="V919" s="134"/>
      <c r="W919" s="134"/>
      <c r="X919" s="134"/>
      <c r="Y919" s="134"/>
      <c r="Z919" s="134"/>
    </row>
    <row r="920" ht="15.75" customHeight="1">
      <c r="A920" s="134"/>
      <c r="B920" s="134"/>
      <c r="C920" s="134"/>
      <c r="D920" s="134"/>
      <c r="E920" s="134"/>
      <c r="F920" s="134"/>
      <c r="G920" s="134"/>
      <c r="H920" s="134"/>
      <c r="I920" s="134"/>
      <c r="J920" s="134"/>
      <c r="K920" s="134"/>
      <c r="L920" s="134"/>
      <c r="M920" s="134"/>
      <c r="N920" s="134"/>
      <c r="O920" s="134"/>
      <c r="P920" s="134"/>
      <c r="Q920" s="134"/>
      <c r="R920" s="134"/>
      <c r="S920" s="134"/>
      <c r="T920" s="134"/>
      <c r="U920" s="134"/>
      <c r="V920" s="134"/>
      <c r="W920" s="134"/>
      <c r="X920" s="134"/>
      <c r="Y920" s="134"/>
      <c r="Z920" s="134"/>
    </row>
    <row r="921" ht="15.75" customHeight="1">
      <c r="A921" s="134"/>
      <c r="B921" s="134"/>
      <c r="C921" s="134"/>
      <c r="D921" s="134"/>
      <c r="E921" s="134"/>
      <c r="F921" s="134"/>
      <c r="G921" s="134"/>
      <c r="H921" s="134"/>
      <c r="I921" s="134"/>
      <c r="J921" s="134"/>
      <c r="K921" s="134"/>
      <c r="L921" s="134"/>
      <c r="M921" s="134"/>
      <c r="N921" s="134"/>
      <c r="O921" s="134"/>
      <c r="P921" s="134"/>
      <c r="Q921" s="134"/>
      <c r="R921" s="134"/>
      <c r="S921" s="134"/>
      <c r="T921" s="134"/>
      <c r="U921" s="134"/>
      <c r="V921" s="134"/>
      <c r="W921" s="134"/>
      <c r="X921" s="134"/>
      <c r="Y921" s="134"/>
      <c r="Z921" s="134"/>
    </row>
    <row r="922" ht="15.75" customHeight="1">
      <c r="A922" s="134"/>
      <c r="B922" s="134"/>
      <c r="C922" s="134"/>
      <c r="D922" s="134"/>
      <c r="E922" s="134"/>
      <c r="F922" s="134"/>
      <c r="G922" s="134"/>
      <c r="H922" s="134"/>
      <c r="I922" s="134"/>
      <c r="J922" s="134"/>
      <c r="K922" s="134"/>
      <c r="L922" s="134"/>
      <c r="M922" s="134"/>
      <c r="N922" s="134"/>
      <c r="O922" s="134"/>
      <c r="P922" s="134"/>
      <c r="Q922" s="134"/>
      <c r="R922" s="134"/>
      <c r="S922" s="134"/>
      <c r="T922" s="134"/>
      <c r="U922" s="134"/>
      <c r="V922" s="134"/>
      <c r="W922" s="134"/>
      <c r="X922" s="134"/>
      <c r="Y922" s="134"/>
      <c r="Z922" s="134"/>
    </row>
    <row r="923" ht="15.75" customHeight="1">
      <c r="A923" s="134"/>
      <c r="B923" s="134"/>
      <c r="C923" s="134"/>
      <c r="D923" s="134"/>
      <c r="E923" s="134"/>
      <c r="F923" s="134"/>
      <c r="G923" s="134"/>
      <c r="H923" s="134"/>
      <c r="I923" s="134"/>
      <c r="J923" s="134"/>
      <c r="K923" s="134"/>
      <c r="L923" s="134"/>
      <c r="M923" s="134"/>
      <c r="N923" s="134"/>
      <c r="O923" s="134"/>
      <c r="P923" s="134"/>
      <c r="Q923" s="134"/>
      <c r="R923" s="134"/>
      <c r="S923" s="134"/>
      <c r="T923" s="134"/>
      <c r="U923" s="134"/>
      <c r="V923" s="134"/>
      <c r="W923" s="134"/>
      <c r="X923" s="134"/>
      <c r="Y923" s="134"/>
      <c r="Z923" s="134"/>
    </row>
    <row r="924" ht="15.75" customHeight="1">
      <c r="A924" s="134"/>
      <c r="B924" s="134"/>
      <c r="C924" s="134"/>
      <c r="D924" s="134"/>
      <c r="E924" s="134"/>
      <c r="F924" s="134"/>
      <c r="G924" s="134"/>
      <c r="H924" s="134"/>
      <c r="I924" s="134"/>
      <c r="J924" s="134"/>
      <c r="K924" s="134"/>
      <c r="L924" s="134"/>
      <c r="M924" s="134"/>
      <c r="N924" s="134"/>
      <c r="O924" s="134"/>
      <c r="P924" s="134"/>
      <c r="Q924" s="134"/>
      <c r="R924" s="134"/>
      <c r="S924" s="134"/>
      <c r="T924" s="134"/>
      <c r="U924" s="134"/>
      <c r="V924" s="134"/>
      <c r="W924" s="134"/>
      <c r="X924" s="134"/>
      <c r="Y924" s="134"/>
      <c r="Z924" s="134"/>
    </row>
    <row r="925" ht="15.75" customHeight="1">
      <c r="A925" s="134"/>
      <c r="B925" s="134"/>
      <c r="C925" s="134"/>
      <c r="D925" s="134"/>
      <c r="E925" s="134"/>
      <c r="F925" s="134"/>
      <c r="G925" s="134"/>
      <c r="H925" s="134"/>
      <c r="I925" s="134"/>
      <c r="J925" s="134"/>
      <c r="K925" s="134"/>
      <c r="L925" s="134"/>
      <c r="M925" s="134"/>
      <c r="N925" s="134"/>
      <c r="O925" s="134"/>
      <c r="P925" s="134"/>
      <c r="Q925" s="134"/>
      <c r="R925" s="134"/>
      <c r="S925" s="134"/>
      <c r="T925" s="134"/>
      <c r="U925" s="134"/>
      <c r="V925" s="134"/>
      <c r="W925" s="134"/>
      <c r="X925" s="134"/>
      <c r="Y925" s="134"/>
      <c r="Z925" s="134"/>
    </row>
    <row r="926" ht="15.75" customHeight="1">
      <c r="A926" s="134"/>
      <c r="B926" s="134"/>
      <c r="C926" s="134"/>
      <c r="D926" s="134"/>
      <c r="E926" s="134"/>
      <c r="F926" s="134"/>
      <c r="G926" s="134"/>
      <c r="H926" s="134"/>
      <c r="I926" s="134"/>
      <c r="J926" s="134"/>
      <c r="K926" s="134"/>
      <c r="L926" s="134"/>
      <c r="M926" s="134"/>
      <c r="N926" s="134"/>
      <c r="O926" s="134"/>
      <c r="P926" s="134"/>
      <c r="Q926" s="134"/>
      <c r="R926" s="134"/>
      <c r="S926" s="134"/>
      <c r="T926" s="134"/>
      <c r="U926" s="134"/>
      <c r="V926" s="134"/>
      <c r="W926" s="134"/>
      <c r="X926" s="134"/>
      <c r="Y926" s="134"/>
      <c r="Z926" s="134"/>
    </row>
    <row r="927" ht="15.75" customHeight="1">
      <c r="A927" s="134"/>
      <c r="B927" s="134"/>
      <c r="C927" s="134"/>
      <c r="D927" s="134"/>
      <c r="E927" s="134"/>
      <c r="F927" s="134"/>
      <c r="G927" s="134"/>
      <c r="H927" s="134"/>
      <c r="I927" s="134"/>
      <c r="J927" s="134"/>
      <c r="K927" s="134"/>
      <c r="L927" s="134"/>
      <c r="M927" s="134"/>
      <c r="N927" s="134"/>
      <c r="O927" s="134"/>
      <c r="P927" s="134"/>
      <c r="Q927" s="134"/>
      <c r="R927" s="134"/>
      <c r="S927" s="134"/>
      <c r="T927" s="134"/>
      <c r="U927" s="134"/>
      <c r="V927" s="134"/>
      <c r="W927" s="134"/>
      <c r="X927" s="134"/>
      <c r="Y927" s="134"/>
      <c r="Z927" s="134"/>
    </row>
    <row r="928" ht="15.75" customHeight="1">
      <c r="A928" s="134"/>
      <c r="B928" s="134"/>
      <c r="C928" s="134"/>
      <c r="D928" s="134"/>
      <c r="E928" s="134"/>
      <c r="F928" s="134"/>
      <c r="G928" s="134"/>
      <c r="H928" s="134"/>
      <c r="I928" s="134"/>
      <c r="J928" s="134"/>
      <c r="K928" s="134"/>
      <c r="L928" s="134"/>
      <c r="M928" s="134"/>
      <c r="N928" s="134"/>
      <c r="O928" s="134"/>
      <c r="P928" s="134"/>
      <c r="Q928" s="134"/>
      <c r="R928" s="134"/>
      <c r="S928" s="134"/>
      <c r="T928" s="134"/>
      <c r="U928" s="134"/>
      <c r="V928" s="134"/>
      <c r="W928" s="134"/>
      <c r="X928" s="134"/>
      <c r="Y928" s="134"/>
      <c r="Z928" s="134"/>
    </row>
    <row r="929" ht="15.75" customHeight="1">
      <c r="A929" s="134"/>
      <c r="B929" s="134"/>
      <c r="C929" s="134"/>
      <c r="D929" s="134"/>
      <c r="E929" s="134"/>
      <c r="F929" s="134"/>
      <c r="G929" s="134"/>
      <c r="H929" s="134"/>
      <c r="I929" s="134"/>
      <c r="J929" s="134"/>
      <c r="K929" s="134"/>
      <c r="L929" s="134"/>
      <c r="M929" s="134"/>
      <c r="N929" s="134"/>
      <c r="O929" s="134"/>
      <c r="P929" s="134"/>
      <c r="Q929" s="134"/>
      <c r="R929" s="134"/>
      <c r="S929" s="134"/>
      <c r="T929" s="134"/>
      <c r="U929" s="134"/>
      <c r="V929" s="134"/>
      <c r="W929" s="134"/>
      <c r="X929" s="134"/>
      <c r="Y929" s="134"/>
      <c r="Z929" s="134"/>
    </row>
    <row r="930" ht="15.75" customHeight="1">
      <c r="A930" s="134"/>
      <c r="B930" s="134"/>
      <c r="C930" s="134"/>
      <c r="D930" s="134"/>
      <c r="E930" s="134"/>
      <c r="F930" s="134"/>
      <c r="G930" s="134"/>
      <c r="H930" s="134"/>
      <c r="I930" s="134"/>
      <c r="J930" s="134"/>
      <c r="K930" s="134"/>
      <c r="L930" s="134"/>
      <c r="M930" s="134"/>
      <c r="N930" s="134"/>
      <c r="O930" s="134"/>
      <c r="P930" s="134"/>
      <c r="Q930" s="134"/>
      <c r="R930" s="134"/>
      <c r="S930" s="134"/>
      <c r="T930" s="134"/>
      <c r="U930" s="134"/>
      <c r="V930" s="134"/>
      <c r="W930" s="134"/>
      <c r="X930" s="134"/>
      <c r="Y930" s="134"/>
      <c r="Z930" s="134"/>
    </row>
    <row r="931" ht="15.75" customHeight="1">
      <c r="A931" s="134"/>
      <c r="B931" s="134"/>
      <c r="C931" s="134"/>
      <c r="D931" s="134"/>
      <c r="E931" s="134"/>
      <c r="F931" s="134"/>
      <c r="G931" s="134"/>
      <c r="H931" s="134"/>
      <c r="I931" s="134"/>
      <c r="J931" s="134"/>
      <c r="K931" s="134"/>
      <c r="L931" s="134"/>
      <c r="M931" s="134"/>
      <c r="N931" s="134"/>
      <c r="O931" s="134"/>
      <c r="P931" s="134"/>
      <c r="Q931" s="134"/>
      <c r="R931" s="134"/>
      <c r="S931" s="134"/>
      <c r="T931" s="134"/>
      <c r="U931" s="134"/>
      <c r="V931" s="134"/>
      <c r="W931" s="134"/>
      <c r="X931" s="134"/>
      <c r="Y931" s="134"/>
      <c r="Z931" s="134"/>
    </row>
    <row r="932" ht="15.75" customHeight="1">
      <c r="A932" s="134"/>
      <c r="B932" s="134"/>
      <c r="C932" s="134"/>
      <c r="D932" s="134"/>
      <c r="E932" s="134"/>
      <c r="F932" s="134"/>
      <c r="G932" s="134"/>
      <c r="H932" s="134"/>
      <c r="I932" s="134"/>
      <c r="J932" s="134"/>
      <c r="K932" s="134"/>
      <c r="L932" s="134"/>
      <c r="M932" s="134"/>
      <c r="N932" s="134"/>
      <c r="O932" s="134"/>
      <c r="P932" s="134"/>
      <c r="Q932" s="134"/>
      <c r="R932" s="134"/>
      <c r="S932" s="134"/>
      <c r="T932" s="134"/>
      <c r="U932" s="134"/>
      <c r="V932" s="134"/>
      <c r="W932" s="134"/>
      <c r="X932" s="134"/>
      <c r="Y932" s="134"/>
      <c r="Z932" s="134"/>
    </row>
    <row r="933" ht="15.75" customHeight="1">
      <c r="A933" s="134"/>
      <c r="B933" s="134"/>
      <c r="C933" s="134"/>
      <c r="D933" s="134"/>
      <c r="E933" s="134"/>
      <c r="F933" s="134"/>
      <c r="G933" s="134"/>
      <c r="H933" s="134"/>
      <c r="I933" s="134"/>
      <c r="J933" s="134"/>
      <c r="K933" s="134"/>
      <c r="L933" s="134"/>
      <c r="M933" s="134"/>
      <c r="N933" s="134"/>
      <c r="O933" s="134"/>
      <c r="P933" s="134"/>
      <c r="Q933" s="134"/>
      <c r="R933" s="134"/>
      <c r="S933" s="134"/>
      <c r="T933" s="134"/>
      <c r="U933" s="134"/>
      <c r="V933" s="134"/>
      <c r="W933" s="134"/>
      <c r="X933" s="134"/>
      <c r="Y933" s="134"/>
      <c r="Z933" s="134"/>
    </row>
    <row r="934" ht="15.75" customHeight="1">
      <c r="A934" s="134"/>
      <c r="B934" s="134"/>
      <c r="C934" s="134"/>
      <c r="D934" s="134"/>
      <c r="E934" s="134"/>
      <c r="F934" s="134"/>
      <c r="G934" s="134"/>
      <c r="H934" s="134"/>
      <c r="I934" s="134"/>
      <c r="J934" s="134"/>
      <c r="K934" s="134"/>
      <c r="L934" s="134"/>
      <c r="M934" s="134"/>
      <c r="N934" s="134"/>
      <c r="O934" s="134"/>
      <c r="P934" s="134"/>
      <c r="Q934" s="134"/>
      <c r="R934" s="134"/>
      <c r="S934" s="134"/>
      <c r="T934" s="134"/>
      <c r="U934" s="134"/>
      <c r="V934" s="134"/>
      <c r="W934" s="134"/>
      <c r="X934" s="134"/>
      <c r="Y934" s="134"/>
      <c r="Z934" s="134"/>
    </row>
    <row r="935" ht="15.75" customHeight="1">
      <c r="A935" s="134"/>
      <c r="B935" s="134"/>
      <c r="C935" s="134"/>
      <c r="D935" s="134"/>
      <c r="E935" s="134"/>
      <c r="F935" s="134"/>
      <c r="G935" s="134"/>
      <c r="H935" s="134"/>
      <c r="I935" s="134"/>
      <c r="J935" s="134"/>
      <c r="K935" s="134"/>
      <c r="L935" s="134"/>
      <c r="M935" s="134"/>
      <c r="N935" s="134"/>
      <c r="O935" s="134"/>
      <c r="P935" s="134"/>
      <c r="Q935" s="134"/>
      <c r="R935" s="134"/>
      <c r="S935" s="134"/>
      <c r="T935" s="134"/>
      <c r="U935" s="134"/>
      <c r="V935" s="134"/>
      <c r="W935" s="134"/>
      <c r="X935" s="134"/>
      <c r="Y935" s="134"/>
      <c r="Z935" s="134"/>
    </row>
    <row r="936" ht="15.75" customHeight="1">
      <c r="A936" s="134"/>
      <c r="B936" s="134"/>
      <c r="C936" s="134"/>
      <c r="D936" s="134"/>
      <c r="E936" s="134"/>
      <c r="F936" s="134"/>
      <c r="G936" s="134"/>
      <c r="H936" s="134"/>
      <c r="I936" s="134"/>
      <c r="J936" s="134"/>
      <c r="K936" s="134"/>
      <c r="L936" s="134"/>
      <c r="M936" s="134"/>
      <c r="N936" s="134"/>
      <c r="O936" s="134"/>
      <c r="P936" s="134"/>
      <c r="Q936" s="134"/>
      <c r="R936" s="134"/>
      <c r="S936" s="134"/>
      <c r="T936" s="134"/>
      <c r="U936" s="134"/>
      <c r="V936" s="134"/>
      <c r="W936" s="134"/>
      <c r="X936" s="134"/>
      <c r="Y936" s="134"/>
      <c r="Z936" s="134"/>
    </row>
    <row r="937" ht="15.75" customHeight="1">
      <c r="A937" s="134"/>
      <c r="B937" s="134"/>
      <c r="C937" s="134"/>
      <c r="D937" s="134"/>
      <c r="E937" s="134"/>
      <c r="F937" s="134"/>
      <c r="G937" s="134"/>
      <c r="H937" s="134"/>
      <c r="I937" s="134"/>
      <c r="J937" s="134"/>
      <c r="K937" s="134"/>
      <c r="L937" s="134"/>
      <c r="M937" s="134"/>
      <c r="N937" s="134"/>
      <c r="O937" s="134"/>
      <c r="P937" s="134"/>
      <c r="Q937" s="134"/>
      <c r="R937" s="134"/>
      <c r="S937" s="134"/>
      <c r="T937" s="134"/>
      <c r="U937" s="134"/>
      <c r="V937" s="134"/>
      <c r="W937" s="134"/>
      <c r="X937" s="134"/>
      <c r="Y937" s="134"/>
      <c r="Z937" s="134"/>
    </row>
    <row r="938" ht="15.75" customHeight="1">
      <c r="A938" s="134"/>
      <c r="B938" s="134"/>
      <c r="C938" s="134"/>
      <c r="D938" s="134"/>
      <c r="E938" s="134"/>
      <c r="F938" s="134"/>
      <c r="G938" s="134"/>
      <c r="H938" s="134"/>
      <c r="I938" s="134"/>
      <c r="J938" s="134"/>
      <c r="K938" s="134"/>
      <c r="L938" s="134"/>
      <c r="M938" s="134"/>
      <c r="N938" s="134"/>
      <c r="O938" s="134"/>
      <c r="P938" s="134"/>
      <c r="Q938" s="134"/>
      <c r="R938" s="134"/>
      <c r="S938" s="134"/>
      <c r="T938" s="134"/>
      <c r="U938" s="134"/>
      <c r="V938" s="134"/>
      <c r="W938" s="134"/>
      <c r="X938" s="134"/>
      <c r="Y938" s="134"/>
      <c r="Z938" s="134"/>
    </row>
    <row r="939" ht="15.75" customHeight="1">
      <c r="A939" s="134"/>
      <c r="B939" s="134"/>
      <c r="C939" s="134"/>
      <c r="D939" s="134"/>
      <c r="E939" s="134"/>
      <c r="F939" s="134"/>
      <c r="G939" s="134"/>
      <c r="H939" s="134"/>
      <c r="I939" s="134"/>
      <c r="J939" s="134"/>
      <c r="K939" s="134"/>
      <c r="L939" s="134"/>
      <c r="M939" s="134"/>
      <c r="N939" s="134"/>
      <c r="O939" s="134"/>
      <c r="P939" s="134"/>
      <c r="Q939" s="134"/>
      <c r="R939" s="134"/>
      <c r="S939" s="134"/>
      <c r="T939" s="134"/>
      <c r="U939" s="134"/>
      <c r="V939" s="134"/>
      <c r="W939" s="134"/>
      <c r="X939" s="134"/>
      <c r="Y939" s="134"/>
      <c r="Z939" s="134"/>
    </row>
    <row r="940" ht="15.75" customHeight="1">
      <c r="A940" s="134"/>
      <c r="B940" s="134"/>
      <c r="C940" s="134"/>
      <c r="D940" s="134"/>
      <c r="E940" s="134"/>
      <c r="F940" s="134"/>
      <c r="G940" s="134"/>
      <c r="H940" s="134"/>
      <c r="I940" s="134"/>
      <c r="J940" s="134"/>
      <c r="K940" s="134"/>
      <c r="L940" s="134"/>
      <c r="M940" s="134"/>
      <c r="N940" s="134"/>
      <c r="O940" s="134"/>
      <c r="P940" s="134"/>
      <c r="Q940" s="134"/>
      <c r="R940" s="134"/>
      <c r="S940" s="134"/>
      <c r="T940" s="134"/>
      <c r="U940" s="134"/>
      <c r="V940" s="134"/>
      <c r="W940" s="134"/>
      <c r="X940" s="134"/>
      <c r="Y940" s="134"/>
      <c r="Z940" s="134"/>
    </row>
    <row r="941" ht="15.75" customHeight="1">
      <c r="A941" s="134"/>
      <c r="B941" s="134"/>
      <c r="C941" s="134"/>
      <c r="D941" s="134"/>
      <c r="E941" s="134"/>
      <c r="F941" s="134"/>
      <c r="G941" s="134"/>
      <c r="H941" s="134"/>
      <c r="I941" s="134"/>
      <c r="J941" s="134"/>
      <c r="K941" s="134"/>
      <c r="L941" s="134"/>
      <c r="M941" s="134"/>
      <c r="N941" s="134"/>
      <c r="O941" s="134"/>
      <c r="P941" s="134"/>
      <c r="Q941" s="134"/>
      <c r="R941" s="134"/>
      <c r="S941" s="134"/>
      <c r="T941" s="134"/>
      <c r="U941" s="134"/>
      <c r="V941" s="134"/>
      <c r="W941" s="134"/>
      <c r="X941" s="134"/>
      <c r="Y941" s="134"/>
      <c r="Z941" s="134"/>
    </row>
    <row r="942" ht="15.75" customHeight="1">
      <c r="A942" s="134"/>
      <c r="B942" s="134"/>
      <c r="C942" s="134"/>
      <c r="D942" s="134"/>
      <c r="E942" s="134"/>
      <c r="F942" s="134"/>
      <c r="G942" s="134"/>
      <c r="H942" s="134"/>
      <c r="I942" s="134"/>
      <c r="J942" s="134"/>
      <c r="K942" s="134"/>
      <c r="L942" s="134"/>
      <c r="M942" s="134"/>
      <c r="N942" s="134"/>
      <c r="O942" s="134"/>
      <c r="P942" s="134"/>
      <c r="Q942" s="134"/>
      <c r="R942" s="134"/>
      <c r="S942" s="134"/>
      <c r="T942" s="134"/>
      <c r="U942" s="134"/>
      <c r="V942" s="134"/>
      <c r="W942" s="134"/>
      <c r="X942" s="134"/>
      <c r="Y942" s="134"/>
      <c r="Z942" s="134"/>
    </row>
    <row r="943" ht="15.75" customHeight="1">
      <c r="A943" s="134"/>
      <c r="B943" s="134"/>
      <c r="C943" s="134"/>
      <c r="D943" s="134"/>
      <c r="E943" s="134"/>
      <c r="F943" s="134"/>
      <c r="G943" s="134"/>
      <c r="H943" s="134"/>
      <c r="I943" s="134"/>
      <c r="J943" s="134"/>
      <c r="K943" s="134"/>
      <c r="L943" s="134"/>
      <c r="M943" s="134"/>
      <c r="N943" s="134"/>
      <c r="O943" s="134"/>
      <c r="P943" s="134"/>
      <c r="Q943" s="134"/>
      <c r="R943" s="134"/>
      <c r="S943" s="134"/>
      <c r="T943" s="134"/>
      <c r="U943" s="134"/>
      <c r="V943" s="134"/>
      <c r="W943" s="134"/>
      <c r="X943" s="134"/>
      <c r="Y943" s="134"/>
      <c r="Z943" s="134"/>
    </row>
    <row r="944" ht="15.75" customHeight="1">
      <c r="A944" s="134"/>
      <c r="B944" s="134"/>
      <c r="C944" s="134"/>
      <c r="D944" s="134"/>
      <c r="E944" s="134"/>
      <c r="F944" s="134"/>
      <c r="G944" s="134"/>
      <c r="H944" s="134"/>
      <c r="I944" s="134"/>
      <c r="J944" s="134"/>
      <c r="K944" s="134"/>
      <c r="L944" s="134"/>
      <c r="M944" s="134"/>
      <c r="N944" s="134"/>
      <c r="O944" s="134"/>
      <c r="P944" s="134"/>
      <c r="Q944" s="134"/>
      <c r="R944" s="134"/>
      <c r="S944" s="134"/>
      <c r="T944" s="134"/>
      <c r="U944" s="134"/>
      <c r="V944" s="134"/>
      <c r="W944" s="134"/>
      <c r="X944" s="134"/>
      <c r="Y944" s="134"/>
      <c r="Z944" s="134"/>
    </row>
    <row r="945" ht="15.75" customHeight="1">
      <c r="A945" s="134"/>
      <c r="B945" s="134"/>
      <c r="C945" s="134"/>
      <c r="D945" s="134"/>
      <c r="E945" s="134"/>
      <c r="F945" s="134"/>
      <c r="G945" s="134"/>
      <c r="H945" s="134"/>
      <c r="I945" s="134"/>
      <c r="J945" s="134"/>
      <c r="K945" s="134"/>
      <c r="L945" s="134"/>
      <c r="M945" s="134"/>
      <c r="N945" s="134"/>
      <c r="O945" s="134"/>
      <c r="P945" s="134"/>
      <c r="Q945" s="134"/>
      <c r="R945" s="134"/>
      <c r="S945" s="134"/>
      <c r="T945" s="134"/>
      <c r="U945" s="134"/>
      <c r="V945" s="134"/>
      <c r="W945" s="134"/>
      <c r="X945" s="134"/>
      <c r="Y945" s="134"/>
      <c r="Z945" s="134"/>
    </row>
    <row r="946" ht="15.75" customHeight="1">
      <c r="A946" s="134"/>
      <c r="B946" s="134"/>
      <c r="C946" s="134"/>
      <c r="D946" s="134"/>
      <c r="E946" s="134"/>
      <c r="F946" s="134"/>
      <c r="G946" s="134"/>
      <c r="H946" s="134"/>
      <c r="I946" s="134"/>
      <c r="J946" s="134"/>
      <c r="K946" s="134"/>
      <c r="L946" s="134"/>
      <c r="M946" s="134"/>
      <c r="N946" s="134"/>
      <c r="O946" s="134"/>
      <c r="P946" s="134"/>
      <c r="Q946" s="134"/>
      <c r="R946" s="134"/>
      <c r="S946" s="134"/>
      <c r="T946" s="134"/>
      <c r="U946" s="134"/>
      <c r="V946" s="134"/>
      <c r="W946" s="134"/>
      <c r="X946" s="134"/>
      <c r="Y946" s="134"/>
      <c r="Z946" s="134"/>
    </row>
    <row r="947" ht="15.75" customHeight="1">
      <c r="A947" s="134"/>
      <c r="B947" s="134"/>
      <c r="C947" s="134"/>
      <c r="D947" s="134"/>
      <c r="E947" s="134"/>
      <c r="F947" s="134"/>
      <c r="G947" s="134"/>
      <c r="H947" s="134"/>
      <c r="I947" s="134"/>
      <c r="J947" s="134"/>
      <c r="K947" s="134"/>
      <c r="L947" s="134"/>
      <c r="M947" s="134"/>
      <c r="N947" s="134"/>
      <c r="O947" s="134"/>
      <c r="P947" s="134"/>
      <c r="Q947" s="134"/>
      <c r="R947" s="134"/>
      <c r="S947" s="134"/>
      <c r="T947" s="134"/>
      <c r="U947" s="134"/>
      <c r="V947" s="134"/>
      <c r="W947" s="134"/>
      <c r="X947" s="134"/>
      <c r="Y947" s="134"/>
      <c r="Z947" s="134"/>
    </row>
    <row r="948" ht="15.75" customHeight="1">
      <c r="A948" s="134"/>
      <c r="B948" s="134"/>
      <c r="C948" s="134"/>
      <c r="D948" s="134"/>
      <c r="E948" s="134"/>
      <c r="F948" s="134"/>
      <c r="G948" s="134"/>
      <c r="H948" s="134"/>
      <c r="I948" s="134"/>
      <c r="J948" s="134"/>
      <c r="K948" s="134"/>
      <c r="L948" s="134"/>
      <c r="M948" s="134"/>
      <c r="N948" s="134"/>
      <c r="O948" s="134"/>
      <c r="P948" s="134"/>
      <c r="Q948" s="134"/>
      <c r="R948" s="134"/>
      <c r="S948" s="134"/>
      <c r="T948" s="134"/>
      <c r="U948" s="134"/>
      <c r="V948" s="134"/>
      <c r="W948" s="134"/>
      <c r="X948" s="134"/>
      <c r="Y948" s="134"/>
      <c r="Z948" s="134"/>
    </row>
    <row r="949" ht="15.75" customHeight="1">
      <c r="A949" s="134"/>
      <c r="B949" s="134"/>
      <c r="C949" s="134"/>
      <c r="D949" s="134"/>
      <c r="E949" s="134"/>
      <c r="F949" s="134"/>
      <c r="G949" s="134"/>
      <c r="H949" s="134"/>
      <c r="I949" s="134"/>
      <c r="J949" s="134"/>
      <c r="K949" s="134"/>
      <c r="L949" s="134"/>
      <c r="M949" s="134"/>
      <c r="N949" s="134"/>
      <c r="O949" s="134"/>
      <c r="P949" s="134"/>
      <c r="Q949" s="134"/>
      <c r="R949" s="134"/>
      <c r="S949" s="134"/>
      <c r="T949" s="134"/>
      <c r="U949" s="134"/>
      <c r="V949" s="134"/>
      <c r="W949" s="134"/>
      <c r="X949" s="134"/>
      <c r="Y949" s="134"/>
      <c r="Z949" s="134"/>
    </row>
    <row r="950" ht="15.75" customHeight="1">
      <c r="A950" s="134"/>
      <c r="B950" s="134"/>
      <c r="C950" s="134"/>
      <c r="D950" s="134"/>
      <c r="E950" s="134"/>
      <c r="F950" s="134"/>
      <c r="G950" s="134"/>
      <c r="H950" s="134"/>
      <c r="I950" s="134"/>
      <c r="J950" s="134"/>
      <c r="K950" s="134"/>
      <c r="L950" s="134"/>
      <c r="M950" s="134"/>
      <c r="N950" s="134"/>
      <c r="O950" s="134"/>
      <c r="P950" s="134"/>
      <c r="Q950" s="134"/>
      <c r="R950" s="134"/>
      <c r="S950" s="134"/>
      <c r="T950" s="134"/>
      <c r="U950" s="134"/>
      <c r="V950" s="134"/>
      <c r="W950" s="134"/>
      <c r="X950" s="134"/>
      <c r="Y950" s="134"/>
      <c r="Z950" s="134"/>
    </row>
    <row r="951" ht="15.75" customHeight="1">
      <c r="A951" s="134"/>
      <c r="B951" s="134"/>
      <c r="C951" s="134"/>
      <c r="D951" s="134"/>
      <c r="E951" s="134"/>
      <c r="F951" s="134"/>
      <c r="G951" s="134"/>
      <c r="H951" s="134"/>
      <c r="I951" s="134"/>
      <c r="J951" s="134"/>
      <c r="K951" s="134"/>
      <c r="L951" s="134"/>
      <c r="M951" s="134"/>
      <c r="N951" s="134"/>
      <c r="O951" s="134"/>
      <c r="P951" s="134"/>
      <c r="Q951" s="134"/>
      <c r="R951" s="134"/>
      <c r="S951" s="134"/>
      <c r="T951" s="134"/>
      <c r="U951" s="134"/>
      <c r="V951" s="134"/>
      <c r="W951" s="134"/>
      <c r="X951" s="134"/>
      <c r="Y951" s="134"/>
      <c r="Z951" s="134"/>
    </row>
    <row r="952" ht="15.75" customHeight="1">
      <c r="A952" s="134"/>
      <c r="B952" s="134"/>
      <c r="C952" s="134"/>
      <c r="D952" s="134"/>
      <c r="E952" s="134"/>
      <c r="F952" s="134"/>
      <c r="G952" s="134"/>
      <c r="H952" s="134"/>
      <c r="I952" s="134"/>
      <c r="J952" s="134"/>
      <c r="K952" s="134"/>
      <c r="L952" s="134"/>
      <c r="M952" s="134"/>
      <c r="N952" s="134"/>
      <c r="O952" s="134"/>
      <c r="P952" s="134"/>
      <c r="Q952" s="134"/>
      <c r="R952" s="134"/>
      <c r="S952" s="134"/>
      <c r="T952" s="134"/>
      <c r="U952" s="134"/>
      <c r="V952" s="134"/>
      <c r="W952" s="134"/>
      <c r="X952" s="134"/>
      <c r="Y952" s="134"/>
      <c r="Z952" s="134"/>
    </row>
    <row r="953" ht="15.75" customHeight="1">
      <c r="A953" s="134"/>
      <c r="B953" s="134"/>
      <c r="C953" s="134"/>
      <c r="D953" s="134"/>
      <c r="E953" s="134"/>
      <c r="F953" s="134"/>
      <c r="G953" s="134"/>
      <c r="H953" s="134"/>
      <c r="I953" s="134"/>
      <c r="J953" s="134"/>
      <c r="K953" s="134"/>
      <c r="L953" s="134"/>
      <c r="M953" s="134"/>
      <c r="N953" s="134"/>
      <c r="O953" s="134"/>
      <c r="P953" s="134"/>
      <c r="Q953" s="134"/>
      <c r="R953" s="134"/>
      <c r="S953" s="134"/>
      <c r="T953" s="134"/>
      <c r="U953" s="134"/>
      <c r="V953" s="134"/>
      <c r="W953" s="134"/>
      <c r="X953" s="134"/>
      <c r="Y953" s="134"/>
      <c r="Z953" s="134"/>
    </row>
    <row r="954" ht="15.75" customHeight="1">
      <c r="A954" s="134"/>
      <c r="B954" s="134"/>
      <c r="C954" s="134"/>
      <c r="D954" s="134"/>
      <c r="E954" s="134"/>
      <c r="F954" s="134"/>
      <c r="G954" s="134"/>
      <c r="H954" s="134"/>
      <c r="I954" s="134"/>
      <c r="J954" s="134"/>
      <c r="K954" s="134"/>
      <c r="L954" s="134"/>
      <c r="M954" s="134"/>
      <c r="N954" s="134"/>
      <c r="O954" s="134"/>
      <c r="P954" s="134"/>
      <c r="Q954" s="134"/>
      <c r="R954" s="134"/>
      <c r="S954" s="134"/>
      <c r="T954" s="134"/>
      <c r="U954" s="134"/>
      <c r="V954" s="134"/>
      <c r="W954" s="134"/>
      <c r="X954" s="134"/>
      <c r="Y954" s="134"/>
      <c r="Z954" s="134"/>
    </row>
    <row r="955" ht="15.75" customHeight="1">
      <c r="A955" s="134"/>
      <c r="B955" s="134"/>
      <c r="C955" s="134"/>
      <c r="D955" s="134"/>
      <c r="E955" s="134"/>
      <c r="F955" s="134"/>
      <c r="G955" s="134"/>
      <c r="H955" s="134"/>
      <c r="I955" s="134"/>
      <c r="J955" s="134"/>
      <c r="K955" s="134"/>
      <c r="L955" s="134"/>
      <c r="M955" s="134"/>
      <c r="N955" s="134"/>
      <c r="O955" s="134"/>
      <c r="P955" s="134"/>
      <c r="Q955" s="134"/>
      <c r="R955" s="134"/>
      <c r="S955" s="134"/>
      <c r="T955" s="134"/>
      <c r="U955" s="134"/>
      <c r="V955" s="134"/>
      <c r="W955" s="134"/>
      <c r="X955" s="134"/>
      <c r="Y955" s="134"/>
      <c r="Z955" s="134"/>
    </row>
    <row r="956" ht="15.75" customHeight="1">
      <c r="A956" s="134"/>
      <c r="B956" s="134"/>
      <c r="C956" s="134"/>
      <c r="D956" s="134"/>
      <c r="E956" s="134"/>
      <c r="F956" s="134"/>
      <c r="G956" s="134"/>
      <c r="H956" s="134"/>
      <c r="I956" s="134"/>
      <c r="J956" s="134"/>
      <c r="K956" s="134"/>
      <c r="L956" s="134"/>
      <c r="M956" s="134"/>
      <c r="N956" s="134"/>
      <c r="O956" s="134"/>
      <c r="P956" s="134"/>
      <c r="Q956" s="134"/>
      <c r="R956" s="134"/>
      <c r="S956" s="134"/>
      <c r="T956" s="134"/>
      <c r="U956" s="134"/>
      <c r="V956" s="134"/>
      <c r="W956" s="134"/>
      <c r="X956" s="134"/>
      <c r="Y956" s="134"/>
      <c r="Z956" s="134"/>
    </row>
    <row r="957" ht="15.75" customHeight="1">
      <c r="A957" s="134"/>
      <c r="B957" s="134"/>
      <c r="C957" s="134"/>
      <c r="D957" s="134"/>
      <c r="E957" s="134"/>
      <c r="F957" s="134"/>
      <c r="G957" s="134"/>
      <c r="H957" s="134"/>
      <c r="I957" s="134"/>
      <c r="J957" s="134"/>
      <c r="K957" s="134"/>
      <c r="L957" s="134"/>
      <c r="M957" s="134"/>
      <c r="N957" s="134"/>
      <c r="O957" s="134"/>
      <c r="P957" s="134"/>
      <c r="Q957" s="134"/>
      <c r="R957" s="134"/>
      <c r="S957" s="134"/>
      <c r="T957" s="134"/>
      <c r="U957" s="134"/>
      <c r="V957" s="134"/>
      <c r="W957" s="134"/>
      <c r="X957" s="134"/>
      <c r="Y957" s="134"/>
      <c r="Z957" s="134"/>
    </row>
    <row r="958" ht="15.75" customHeight="1">
      <c r="A958" s="134"/>
      <c r="B958" s="134"/>
      <c r="C958" s="134"/>
      <c r="D958" s="134"/>
      <c r="E958" s="134"/>
      <c r="F958" s="134"/>
      <c r="G958" s="134"/>
      <c r="H958" s="134"/>
      <c r="I958" s="134"/>
      <c r="J958" s="134"/>
      <c r="K958" s="134"/>
      <c r="L958" s="134"/>
      <c r="M958" s="134"/>
      <c r="N958" s="134"/>
      <c r="O958" s="134"/>
      <c r="P958" s="134"/>
      <c r="Q958" s="134"/>
      <c r="R958" s="134"/>
      <c r="S958" s="134"/>
      <c r="T958" s="134"/>
      <c r="U958" s="134"/>
      <c r="V958" s="134"/>
      <c r="W958" s="134"/>
      <c r="X958" s="134"/>
      <c r="Y958" s="134"/>
      <c r="Z958" s="134"/>
    </row>
    <row r="959" ht="15.75" customHeight="1">
      <c r="A959" s="134"/>
      <c r="B959" s="134"/>
      <c r="C959" s="134"/>
      <c r="D959" s="134"/>
      <c r="E959" s="134"/>
      <c r="F959" s="134"/>
      <c r="G959" s="134"/>
      <c r="H959" s="134"/>
      <c r="I959" s="134"/>
      <c r="J959" s="134"/>
      <c r="K959" s="134"/>
      <c r="L959" s="134"/>
      <c r="M959" s="134"/>
      <c r="N959" s="134"/>
      <c r="O959" s="134"/>
      <c r="P959" s="134"/>
      <c r="Q959" s="134"/>
      <c r="R959" s="134"/>
      <c r="S959" s="134"/>
      <c r="T959" s="134"/>
      <c r="U959" s="134"/>
      <c r="V959" s="134"/>
      <c r="W959" s="134"/>
      <c r="X959" s="134"/>
      <c r="Y959" s="134"/>
      <c r="Z959" s="134"/>
    </row>
    <row r="960" ht="15.75" customHeight="1">
      <c r="A960" s="134"/>
      <c r="B960" s="134"/>
      <c r="C960" s="134"/>
      <c r="D960" s="134"/>
      <c r="E960" s="134"/>
      <c r="F960" s="134"/>
      <c r="G960" s="134"/>
      <c r="H960" s="134"/>
      <c r="I960" s="134"/>
      <c r="J960" s="134"/>
      <c r="K960" s="134"/>
      <c r="L960" s="134"/>
      <c r="M960" s="134"/>
      <c r="N960" s="134"/>
      <c r="O960" s="134"/>
      <c r="P960" s="134"/>
      <c r="Q960" s="134"/>
      <c r="R960" s="134"/>
      <c r="S960" s="134"/>
      <c r="T960" s="134"/>
      <c r="U960" s="134"/>
      <c r="V960" s="134"/>
      <c r="W960" s="134"/>
      <c r="X960" s="134"/>
      <c r="Y960" s="134"/>
      <c r="Z960" s="134"/>
    </row>
    <row r="961" ht="15.75" customHeight="1">
      <c r="A961" s="134"/>
      <c r="B961" s="134"/>
      <c r="C961" s="134"/>
      <c r="D961" s="134"/>
      <c r="E961" s="134"/>
      <c r="F961" s="134"/>
      <c r="G961" s="134"/>
      <c r="H961" s="134"/>
      <c r="I961" s="134"/>
      <c r="J961" s="134"/>
      <c r="K961" s="134"/>
      <c r="L961" s="134"/>
      <c r="M961" s="134"/>
      <c r="N961" s="134"/>
      <c r="O961" s="134"/>
      <c r="P961" s="134"/>
      <c r="Q961" s="134"/>
      <c r="R961" s="134"/>
      <c r="S961" s="134"/>
      <c r="T961" s="134"/>
      <c r="U961" s="134"/>
      <c r="V961" s="134"/>
      <c r="W961" s="134"/>
      <c r="X961" s="134"/>
      <c r="Y961" s="134"/>
      <c r="Z961" s="134"/>
    </row>
    <row r="962" ht="15.75" customHeight="1">
      <c r="A962" s="134"/>
      <c r="B962" s="134"/>
      <c r="C962" s="134"/>
      <c r="D962" s="134"/>
      <c r="E962" s="134"/>
      <c r="F962" s="134"/>
      <c r="G962" s="134"/>
      <c r="H962" s="134"/>
      <c r="I962" s="134"/>
      <c r="J962" s="134"/>
      <c r="K962" s="134"/>
      <c r="L962" s="134"/>
      <c r="M962" s="134"/>
      <c r="N962" s="134"/>
      <c r="O962" s="134"/>
      <c r="P962" s="134"/>
      <c r="Q962" s="134"/>
      <c r="R962" s="134"/>
      <c r="S962" s="134"/>
      <c r="T962" s="134"/>
      <c r="U962" s="134"/>
      <c r="V962" s="134"/>
      <c r="W962" s="134"/>
      <c r="X962" s="134"/>
      <c r="Y962" s="134"/>
      <c r="Z962" s="134"/>
    </row>
    <row r="963" ht="15.75" customHeight="1">
      <c r="A963" s="134"/>
      <c r="B963" s="134"/>
      <c r="C963" s="134"/>
      <c r="D963" s="134"/>
      <c r="E963" s="134"/>
      <c r="F963" s="134"/>
      <c r="G963" s="134"/>
      <c r="H963" s="134"/>
      <c r="I963" s="134"/>
      <c r="J963" s="134"/>
      <c r="K963" s="134"/>
      <c r="L963" s="134"/>
      <c r="M963" s="134"/>
      <c r="N963" s="134"/>
      <c r="O963" s="134"/>
      <c r="P963" s="134"/>
      <c r="Q963" s="134"/>
      <c r="R963" s="134"/>
      <c r="S963" s="134"/>
      <c r="T963" s="134"/>
      <c r="U963" s="134"/>
      <c r="V963" s="134"/>
      <c r="W963" s="134"/>
      <c r="X963" s="134"/>
      <c r="Y963" s="134"/>
      <c r="Z963" s="134"/>
    </row>
    <row r="964" ht="15.75" customHeight="1">
      <c r="A964" s="134"/>
      <c r="B964" s="134"/>
      <c r="C964" s="134"/>
      <c r="D964" s="134"/>
      <c r="E964" s="134"/>
      <c r="F964" s="134"/>
      <c r="G964" s="134"/>
      <c r="H964" s="134"/>
      <c r="I964" s="134"/>
      <c r="J964" s="134"/>
      <c r="K964" s="134"/>
      <c r="L964" s="134"/>
      <c r="M964" s="134"/>
      <c r="N964" s="134"/>
      <c r="O964" s="134"/>
      <c r="P964" s="134"/>
      <c r="Q964" s="134"/>
      <c r="R964" s="134"/>
      <c r="S964" s="134"/>
      <c r="T964" s="134"/>
      <c r="U964" s="134"/>
      <c r="V964" s="134"/>
      <c r="W964" s="134"/>
      <c r="X964" s="134"/>
      <c r="Y964" s="134"/>
      <c r="Z964" s="134"/>
    </row>
    <row r="965" ht="15.75" customHeight="1">
      <c r="A965" s="134"/>
      <c r="B965" s="134"/>
      <c r="C965" s="134"/>
      <c r="D965" s="134"/>
      <c r="E965" s="134"/>
      <c r="F965" s="134"/>
      <c r="G965" s="134"/>
      <c r="H965" s="134"/>
      <c r="I965" s="134"/>
      <c r="J965" s="134"/>
      <c r="K965" s="134"/>
      <c r="L965" s="134"/>
      <c r="M965" s="134"/>
      <c r="N965" s="134"/>
      <c r="O965" s="134"/>
      <c r="P965" s="134"/>
      <c r="Q965" s="134"/>
      <c r="R965" s="134"/>
      <c r="S965" s="134"/>
      <c r="T965" s="134"/>
      <c r="U965" s="134"/>
      <c r="V965" s="134"/>
      <c r="W965" s="134"/>
      <c r="X965" s="134"/>
      <c r="Y965" s="134"/>
      <c r="Z965" s="134"/>
    </row>
    <row r="966" ht="15.75" customHeight="1">
      <c r="A966" s="134"/>
      <c r="B966" s="134"/>
      <c r="C966" s="134"/>
      <c r="D966" s="134"/>
      <c r="E966" s="134"/>
      <c r="F966" s="134"/>
      <c r="G966" s="134"/>
      <c r="H966" s="134"/>
      <c r="I966" s="134"/>
      <c r="J966" s="134"/>
      <c r="K966" s="134"/>
      <c r="L966" s="134"/>
      <c r="M966" s="134"/>
      <c r="N966" s="134"/>
      <c r="O966" s="134"/>
      <c r="P966" s="134"/>
      <c r="Q966" s="134"/>
      <c r="R966" s="134"/>
      <c r="S966" s="134"/>
      <c r="T966" s="134"/>
      <c r="U966" s="134"/>
      <c r="V966" s="134"/>
      <c r="W966" s="134"/>
      <c r="X966" s="134"/>
      <c r="Y966" s="134"/>
      <c r="Z966" s="134"/>
    </row>
    <row r="967" ht="15.75" customHeight="1">
      <c r="A967" s="134"/>
      <c r="B967" s="134"/>
      <c r="C967" s="134"/>
      <c r="D967" s="134"/>
      <c r="E967" s="134"/>
      <c r="F967" s="134"/>
      <c r="G967" s="134"/>
      <c r="H967" s="134"/>
      <c r="I967" s="134"/>
      <c r="J967" s="134"/>
      <c r="K967" s="134"/>
      <c r="L967" s="134"/>
      <c r="M967" s="134"/>
      <c r="N967" s="134"/>
      <c r="O967" s="134"/>
      <c r="P967" s="134"/>
      <c r="Q967" s="134"/>
      <c r="R967" s="134"/>
      <c r="S967" s="134"/>
      <c r="T967" s="134"/>
      <c r="U967" s="134"/>
      <c r="V967" s="134"/>
      <c r="W967" s="134"/>
      <c r="X967" s="134"/>
      <c r="Y967" s="134"/>
      <c r="Z967" s="134"/>
    </row>
    <row r="968" ht="15.75" customHeight="1">
      <c r="A968" s="134"/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4"/>
      <c r="N968" s="134"/>
      <c r="O968" s="134"/>
      <c r="P968" s="134"/>
      <c r="Q968" s="134"/>
      <c r="R968" s="134"/>
      <c r="S968" s="134"/>
      <c r="T968" s="134"/>
      <c r="U968" s="134"/>
      <c r="V968" s="134"/>
      <c r="W968" s="134"/>
      <c r="X968" s="134"/>
      <c r="Y968" s="134"/>
      <c r="Z968" s="134"/>
    </row>
    <row r="969" ht="15.75" customHeight="1">
      <c r="A969" s="134"/>
      <c r="B969" s="134"/>
      <c r="C969" s="134"/>
      <c r="D969" s="134"/>
      <c r="E969" s="134"/>
      <c r="F969" s="134"/>
      <c r="G969" s="134"/>
      <c r="H969" s="134"/>
      <c r="I969" s="134"/>
      <c r="J969" s="134"/>
      <c r="K969" s="134"/>
      <c r="L969" s="134"/>
      <c r="M969" s="134"/>
      <c r="N969" s="134"/>
      <c r="O969" s="134"/>
      <c r="P969" s="134"/>
      <c r="Q969" s="134"/>
      <c r="R969" s="134"/>
      <c r="S969" s="134"/>
      <c r="T969" s="134"/>
      <c r="U969" s="134"/>
      <c r="V969" s="134"/>
      <c r="W969" s="134"/>
      <c r="X969" s="134"/>
      <c r="Y969" s="134"/>
      <c r="Z969" s="134"/>
    </row>
    <row r="970" ht="15.75" customHeight="1">
      <c r="A970" s="134"/>
      <c r="B970" s="134"/>
      <c r="C970" s="134"/>
      <c r="D970" s="134"/>
      <c r="E970" s="134"/>
      <c r="F970" s="134"/>
      <c r="G970" s="134"/>
      <c r="H970" s="134"/>
      <c r="I970" s="134"/>
      <c r="J970" s="134"/>
      <c r="K970" s="134"/>
      <c r="L970" s="134"/>
      <c r="M970" s="134"/>
      <c r="N970" s="134"/>
      <c r="O970" s="134"/>
      <c r="P970" s="134"/>
      <c r="Q970" s="134"/>
      <c r="R970" s="134"/>
      <c r="S970" s="134"/>
      <c r="T970" s="134"/>
      <c r="U970" s="134"/>
      <c r="V970" s="134"/>
      <c r="W970" s="134"/>
      <c r="X970" s="134"/>
      <c r="Y970" s="134"/>
      <c r="Z970" s="134"/>
    </row>
    <row r="971" ht="15.75" customHeight="1">
      <c r="A971" s="134"/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4"/>
      <c r="N971" s="134"/>
      <c r="O971" s="134"/>
      <c r="P971" s="134"/>
      <c r="Q971" s="134"/>
      <c r="R971" s="134"/>
      <c r="S971" s="134"/>
      <c r="T971" s="134"/>
      <c r="U971" s="134"/>
      <c r="V971" s="134"/>
      <c r="W971" s="134"/>
      <c r="X971" s="134"/>
      <c r="Y971" s="134"/>
      <c r="Z971" s="134"/>
    </row>
    <row r="972" ht="15.75" customHeight="1">
      <c r="A972" s="134"/>
      <c r="B972" s="134"/>
      <c r="C972" s="134"/>
      <c r="D972" s="134"/>
      <c r="E972" s="134"/>
      <c r="F972" s="134"/>
      <c r="G972" s="134"/>
      <c r="H972" s="134"/>
      <c r="I972" s="134"/>
      <c r="J972" s="134"/>
      <c r="K972" s="134"/>
      <c r="L972" s="134"/>
      <c r="M972" s="134"/>
      <c r="N972" s="134"/>
      <c r="O972" s="134"/>
      <c r="P972" s="134"/>
      <c r="Q972" s="134"/>
      <c r="R972" s="134"/>
      <c r="S972" s="134"/>
      <c r="T972" s="134"/>
      <c r="U972" s="134"/>
      <c r="V972" s="134"/>
      <c r="W972" s="134"/>
      <c r="X972" s="134"/>
      <c r="Y972" s="134"/>
      <c r="Z972" s="134"/>
    </row>
    <row r="973" ht="15.75" customHeight="1">
      <c r="A973" s="134"/>
      <c r="B973" s="134"/>
      <c r="C973" s="134"/>
      <c r="D973" s="134"/>
      <c r="E973" s="134"/>
      <c r="F973" s="134"/>
      <c r="G973" s="134"/>
      <c r="H973" s="134"/>
      <c r="I973" s="134"/>
      <c r="J973" s="134"/>
      <c r="K973" s="134"/>
      <c r="L973" s="134"/>
      <c r="M973" s="134"/>
      <c r="N973" s="134"/>
      <c r="O973" s="134"/>
      <c r="P973" s="134"/>
      <c r="Q973" s="134"/>
      <c r="R973" s="134"/>
      <c r="S973" s="134"/>
      <c r="T973" s="134"/>
      <c r="U973" s="134"/>
      <c r="V973" s="134"/>
      <c r="W973" s="134"/>
      <c r="X973" s="134"/>
      <c r="Y973" s="134"/>
      <c r="Z973" s="134"/>
    </row>
    <row r="974" ht="15.75" customHeight="1">
      <c r="A974" s="134"/>
      <c r="B974" s="134"/>
      <c r="C974" s="134"/>
      <c r="D974" s="134"/>
      <c r="E974" s="134"/>
      <c r="F974" s="134"/>
      <c r="G974" s="134"/>
      <c r="H974" s="134"/>
      <c r="I974" s="134"/>
      <c r="J974" s="134"/>
      <c r="K974" s="134"/>
      <c r="L974" s="134"/>
      <c r="M974" s="134"/>
      <c r="N974" s="134"/>
      <c r="O974" s="134"/>
      <c r="P974" s="134"/>
      <c r="Q974" s="134"/>
      <c r="R974" s="134"/>
      <c r="S974" s="134"/>
      <c r="T974" s="134"/>
      <c r="U974" s="134"/>
      <c r="V974" s="134"/>
      <c r="W974" s="134"/>
      <c r="X974" s="134"/>
      <c r="Y974" s="134"/>
      <c r="Z974" s="134"/>
    </row>
    <row r="975" ht="15.75" customHeight="1">
      <c r="A975" s="134"/>
      <c r="B975" s="134"/>
      <c r="C975" s="134"/>
      <c r="D975" s="134"/>
      <c r="E975" s="134"/>
      <c r="F975" s="134"/>
      <c r="G975" s="134"/>
      <c r="H975" s="134"/>
      <c r="I975" s="134"/>
      <c r="J975" s="134"/>
      <c r="K975" s="134"/>
      <c r="L975" s="134"/>
      <c r="M975" s="134"/>
      <c r="N975" s="134"/>
      <c r="O975" s="134"/>
      <c r="P975" s="134"/>
      <c r="Q975" s="134"/>
      <c r="R975" s="134"/>
      <c r="S975" s="134"/>
      <c r="T975" s="134"/>
      <c r="U975" s="134"/>
      <c r="V975" s="134"/>
      <c r="W975" s="134"/>
      <c r="X975" s="134"/>
      <c r="Y975" s="134"/>
      <c r="Z975" s="134"/>
    </row>
    <row r="976" ht="15.75" customHeight="1">
      <c r="A976" s="134"/>
      <c r="B976" s="134"/>
      <c r="C976" s="134"/>
      <c r="D976" s="134"/>
      <c r="E976" s="134"/>
      <c r="F976" s="134"/>
      <c r="G976" s="134"/>
      <c r="H976" s="134"/>
      <c r="I976" s="134"/>
      <c r="J976" s="134"/>
      <c r="K976" s="134"/>
      <c r="L976" s="134"/>
      <c r="M976" s="134"/>
      <c r="N976" s="134"/>
      <c r="O976" s="134"/>
      <c r="P976" s="134"/>
      <c r="Q976" s="134"/>
      <c r="R976" s="134"/>
      <c r="S976" s="134"/>
      <c r="T976" s="134"/>
      <c r="U976" s="134"/>
      <c r="V976" s="134"/>
      <c r="W976" s="134"/>
      <c r="X976" s="134"/>
      <c r="Y976" s="134"/>
      <c r="Z976" s="134"/>
    </row>
    <row r="977" ht="15.75" customHeight="1">
      <c r="A977" s="134"/>
      <c r="B977" s="134"/>
      <c r="C977" s="134"/>
      <c r="D977" s="134"/>
      <c r="E977" s="134"/>
      <c r="F977" s="134"/>
      <c r="G977" s="134"/>
      <c r="H977" s="134"/>
      <c r="I977" s="134"/>
      <c r="J977" s="134"/>
      <c r="K977" s="134"/>
      <c r="L977" s="134"/>
      <c r="M977" s="134"/>
      <c r="N977" s="134"/>
      <c r="O977" s="134"/>
      <c r="P977" s="134"/>
      <c r="Q977" s="134"/>
      <c r="R977" s="134"/>
      <c r="S977" s="134"/>
      <c r="T977" s="134"/>
      <c r="U977" s="134"/>
      <c r="V977" s="134"/>
      <c r="W977" s="134"/>
      <c r="X977" s="134"/>
      <c r="Y977" s="134"/>
      <c r="Z977" s="134"/>
    </row>
    <row r="978" ht="15.75" customHeight="1">
      <c r="A978" s="134"/>
      <c r="B978" s="134"/>
      <c r="C978" s="134"/>
      <c r="D978" s="134"/>
      <c r="E978" s="134"/>
      <c r="F978" s="134"/>
      <c r="G978" s="134"/>
      <c r="H978" s="134"/>
      <c r="I978" s="134"/>
      <c r="J978" s="134"/>
      <c r="K978" s="134"/>
      <c r="L978" s="134"/>
      <c r="M978" s="134"/>
      <c r="N978" s="134"/>
      <c r="O978" s="134"/>
      <c r="P978" s="134"/>
      <c r="Q978" s="134"/>
      <c r="R978" s="134"/>
      <c r="S978" s="134"/>
      <c r="T978" s="134"/>
      <c r="U978" s="134"/>
      <c r="V978" s="134"/>
      <c r="W978" s="134"/>
      <c r="X978" s="134"/>
      <c r="Y978" s="134"/>
      <c r="Z978" s="134"/>
    </row>
    <row r="979" ht="15.75" customHeight="1">
      <c r="A979" s="134"/>
      <c r="B979" s="134"/>
      <c r="C979" s="134"/>
      <c r="D979" s="134"/>
      <c r="E979" s="134"/>
      <c r="F979" s="134"/>
      <c r="G979" s="134"/>
      <c r="H979" s="134"/>
      <c r="I979" s="134"/>
      <c r="J979" s="134"/>
      <c r="K979" s="134"/>
      <c r="L979" s="134"/>
      <c r="M979" s="134"/>
      <c r="N979" s="134"/>
      <c r="O979" s="134"/>
      <c r="P979" s="134"/>
      <c r="Q979" s="134"/>
      <c r="R979" s="134"/>
      <c r="S979" s="134"/>
      <c r="T979" s="134"/>
      <c r="U979" s="134"/>
      <c r="V979" s="134"/>
      <c r="W979" s="134"/>
      <c r="X979" s="134"/>
      <c r="Y979" s="134"/>
      <c r="Z979" s="134"/>
    </row>
    <row r="980" ht="15.75" customHeight="1">
      <c r="A980" s="134"/>
      <c r="B980" s="134"/>
      <c r="C980" s="134"/>
      <c r="D980" s="134"/>
      <c r="E980" s="134"/>
      <c r="F980" s="134"/>
      <c r="G980" s="134"/>
      <c r="H980" s="134"/>
      <c r="I980" s="134"/>
      <c r="J980" s="134"/>
      <c r="K980" s="134"/>
      <c r="L980" s="134"/>
      <c r="M980" s="134"/>
      <c r="N980" s="134"/>
      <c r="O980" s="134"/>
      <c r="P980" s="134"/>
      <c r="Q980" s="134"/>
      <c r="R980" s="134"/>
      <c r="S980" s="134"/>
      <c r="T980" s="134"/>
      <c r="U980" s="134"/>
      <c r="V980" s="134"/>
      <c r="W980" s="134"/>
      <c r="X980" s="134"/>
      <c r="Y980" s="134"/>
      <c r="Z980" s="134"/>
    </row>
    <row r="981" ht="15.75" customHeight="1">
      <c r="A981" s="134"/>
      <c r="B981" s="134"/>
      <c r="C981" s="134"/>
      <c r="D981" s="134"/>
      <c r="E981" s="134"/>
      <c r="F981" s="134"/>
      <c r="G981" s="134"/>
      <c r="H981" s="134"/>
      <c r="I981" s="134"/>
      <c r="J981" s="134"/>
      <c r="K981" s="134"/>
      <c r="L981" s="134"/>
      <c r="M981" s="134"/>
      <c r="N981" s="134"/>
      <c r="O981" s="134"/>
      <c r="P981" s="134"/>
      <c r="Q981" s="134"/>
      <c r="R981" s="134"/>
      <c r="S981" s="134"/>
      <c r="T981" s="134"/>
      <c r="U981" s="134"/>
      <c r="V981" s="134"/>
      <c r="W981" s="134"/>
      <c r="X981" s="134"/>
      <c r="Y981" s="134"/>
      <c r="Z981" s="134"/>
    </row>
    <row r="982" ht="15.75" customHeight="1">
      <c r="A982" s="134"/>
      <c r="B982" s="134"/>
      <c r="C982" s="134"/>
      <c r="D982" s="134"/>
      <c r="E982" s="134"/>
      <c r="F982" s="134"/>
      <c r="G982" s="134"/>
      <c r="H982" s="134"/>
      <c r="I982" s="134"/>
      <c r="J982" s="134"/>
      <c r="K982" s="134"/>
      <c r="L982" s="134"/>
      <c r="M982" s="134"/>
      <c r="N982" s="134"/>
      <c r="O982" s="134"/>
      <c r="P982" s="134"/>
      <c r="Q982" s="134"/>
      <c r="R982" s="134"/>
      <c r="S982" s="134"/>
      <c r="T982" s="134"/>
      <c r="U982" s="134"/>
      <c r="V982" s="134"/>
      <c r="W982" s="134"/>
      <c r="X982" s="134"/>
      <c r="Y982" s="134"/>
      <c r="Z982" s="134"/>
    </row>
    <row r="983" ht="15.75" customHeight="1">
      <c r="A983" s="134"/>
      <c r="B983" s="134"/>
      <c r="C983" s="134"/>
      <c r="D983" s="134"/>
      <c r="E983" s="134"/>
      <c r="F983" s="134"/>
      <c r="G983" s="134"/>
      <c r="H983" s="134"/>
      <c r="I983" s="134"/>
      <c r="J983" s="134"/>
      <c r="K983" s="134"/>
      <c r="L983" s="134"/>
      <c r="M983" s="134"/>
      <c r="N983" s="134"/>
      <c r="O983" s="134"/>
      <c r="P983" s="134"/>
      <c r="Q983" s="134"/>
      <c r="R983" s="134"/>
      <c r="S983" s="134"/>
      <c r="T983" s="134"/>
      <c r="U983" s="134"/>
      <c r="V983" s="134"/>
      <c r="W983" s="134"/>
      <c r="X983" s="134"/>
      <c r="Y983" s="134"/>
      <c r="Z983" s="134"/>
    </row>
    <row r="984" ht="15.75" customHeight="1">
      <c r="A984" s="134"/>
      <c r="B984" s="134"/>
      <c r="C984" s="134"/>
      <c r="D984" s="134"/>
      <c r="E984" s="134"/>
      <c r="F984" s="134"/>
      <c r="G984" s="134"/>
      <c r="H984" s="134"/>
      <c r="I984" s="134"/>
      <c r="J984" s="134"/>
      <c r="K984" s="134"/>
      <c r="L984" s="134"/>
      <c r="M984" s="134"/>
      <c r="N984" s="134"/>
      <c r="O984" s="134"/>
      <c r="P984" s="134"/>
      <c r="Q984" s="134"/>
      <c r="R984" s="134"/>
      <c r="S984" s="134"/>
      <c r="T984" s="134"/>
      <c r="U984" s="134"/>
      <c r="V984" s="134"/>
      <c r="W984" s="134"/>
      <c r="X984" s="134"/>
      <c r="Y984" s="134"/>
      <c r="Z984" s="134"/>
    </row>
    <row r="985" ht="15.75" customHeight="1">
      <c r="A985" s="134"/>
      <c r="B985" s="134"/>
      <c r="C985" s="134"/>
      <c r="D985" s="134"/>
      <c r="E985" s="134"/>
      <c r="F985" s="134"/>
      <c r="G985" s="134"/>
      <c r="H985" s="134"/>
      <c r="I985" s="134"/>
      <c r="J985" s="134"/>
      <c r="K985" s="134"/>
      <c r="L985" s="134"/>
      <c r="M985" s="134"/>
      <c r="N985" s="134"/>
      <c r="O985" s="134"/>
      <c r="P985" s="134"/>
      <c r="Q985" s="134"/>
      <c r="R985" s="134"/>
      <c r="S985" s="134"/>
      <c r="T985" s="134"/>
      <c r="U985" s="134"/>
      <c r="V985" s="134"/>
      <c r="W985" s="134"/>
      <c r="X985" s="134"/>
      <c r="Y985" s="134"/>
      <c r="Z985" s="134"/>
    </row>
    <row r="986" ht="15.75" customHeight="1">
      <c r="A986" s="134"/>
      <c r="B986" s="134"/>
      <c r="C986" s="134"/>
      <c r="D986" s="134"/>
      <c r="E986" s="134"/>
      <c r="F986" s="134"/>
      <c r="G986" s="134"/>
      <c r="H986" s="134"/>
      <c r="I986" s="134"/>
      <c r="J986" s="134"/>
      <c r="K986" s="134"/>
      <c r="L986" s="134"/>
      <c r="M986" s="134"/>
      <c r="N986" s="134"/>
      <c r="O986" s="134"/>
      <c r="P986" s="134"/>
      <c r="Q986" s="134"/>
      <c r="R986" s="134"/>
      <c r="S986" s="134"/>
      <c r="T986" s="134"/>
      <c r="U986" s="134"/>
      <c r="V986" s="134"/>
      <c r="W986" s="134"/>
      <c r="X986" s="134"/>
      <c r="Y986" s="134"/>
      <c r="Z986" s="134"/>
    </row>
    <row r="987" ht="15.75" customHeight="1">
      <c r="A987" s="134"/>
      <c r="B987" s="134"/>
      <c r="C987" s="134"/>
      <c r="D987" s="134"/>
      <c r="E987" s="134"/>
      <c r="F987" s="134"/>
      <c r="G987" s="134"/>
      <c r="H987" s="134"/>
      <c r="I987" s="134"/>
      <c r="J987" s="134"/>
      <c r="K987" s="134"/>
      <c r="L987" s="134"/>
      <c r="M987" s="134"/>
      <c r="N987" s="134"/>
      <c r="O987" s="134"/>
      <c r="P987" s="134"/>
      <c r="Q987" s="134"/>
      <c r="R987" s="134"/>
      <c r="S987" s="134"/>
      <c r="T987" s="134"/>
      <c r="U987" s="134"/>
      <c r="V987" s="134"/>
      <c r="W987" s="134"/>
      <c r="X987" s="134"/>
      <c r="Y987" s="134"/>
      <c r="Z987" s="134"/>
    </row>
    <row r="988" ht="15.75" customHeight="1">
      <c r="A988" s="134"/>
      <c r="B988" s="134"/>
      <c r="C988" s="134"/>
      <c r="D988" s="134"/>
      <c r="E988" s="134"/>
      <c r="F988" s="134"/>
      <c r="G988" s="134"/>
      <c r="H988" s="134"/>
      <c r="I988" s="134"/>
      <c r="J988" s="134"/>
      <c r="K988" s="134"/>
      <c r="L988" s="134"/>
      <c r="M988" s="134"/>
      <c r="N988" s="134"/>
      <c r="O988" s="134"/>
      <c r="P988" s="134"/>
      <c r="Q988" s="134"/>
      <c r="R988" s="134"/>
      <c r="S988" s="134"/>
      <c r="T988" s="134"/>
      <c r="U988" s="134"/>
      <c r="V988" s="134"/>
      <c r="W988" s="134"/>
      <c r="X988" s="134"/>
      <c r="Y988" s="134"/>
      <c r="Z988" s="134"/>
    </row>
    <row r="989" ht="15.75" customHeight="1">
      <c r="A989" s="134"/>
      <c r="B989" s="134"/>
      <c r="C989" s="134"/>
      <c r="D989" s="134"/>
      <c r="E989" s="134"/>
      <c r="F989" s="134"/>
      <c r="G989" s="134"/>
      <c r="H989" s="134"/>
      <c r="I989" s="134"/>
      <c r="J989" s="134"/>
      <c r="K989" s="134"/>
      <c r="L989" s="134"/>
      <c r="M989" s="134"/>
      <c r="N989" s="134"/>
      <c r="O989" s="134"/>
      <c r="P989" s="134"/>
      <c r="Q989" s="134"/>
      <c r="R989" s="134"/>
      <c r="S989" s="134"/>
      <c r="T989" s="134"/>
      <c r="U989" s="134"/>
      <c r="V989" s="134"/>
      <c r="W989" s="134"/>
      <c r="X989" s="134"/>
      <c r="Y989" s="134"/>
      <c r="Z989" s="134"/>
    </row>
    <row r="990" ht="15.75" customHeight="1">
      <c r="A990" s="134"/>
      <c r="B990" s="134"/>
      <c r="C990" s="134"/>
      <c r="D990" s="134"/>
      <c r="E990" s="134"/>
      <c r="F990" s="134"/>
      <c r="G990" s="134"/>
      <c r="H990" s="134"/>
      <c r="I990" s="134"/>
      <c r="J990" s="134"/>
      <c r="K990" s="134"/>
      <c r="L990" s="134"/>
      <c r="M990" s="134"/>
      <c r="N990" s="134"/>
      <c r="O990" s="134"/>
      <c r="P990" s="134"/>
      <c r="Q990" s="134"/>
      <c r="R990" s="134"/>
      <c r="S990" s="134"/>
      <c r="T990" s="134"/>
      <c r="U990" s="134"/>
      <c r="V990" s="134"/>
      <c r="W990" s="134"/>
      <c r="X990" s="134"/>
      <c r="Y990" s="134"/>
      <c r="Z990" s="134"/>
    </row>
    <row r="991" ht="15.75" customHeight="1">
      <c r="A991" s="134"/>
      <c r="B991" s="134"/>
      <c r="C991" s="134"/>
      <c r="D991" s="134"/>
      <c r="E991" s="134"/>
      <c r="F991" s="134"/>
      <c r="G991" s="134"/>
      <c r="H991" s="134"/>
      <c r="I991" s="134"/>
      <c r="J991" s="134"/>
      <c r="K991" s="134"/>
      <c r="L991" s="134"/>
      <c r="M991" s="134"/>
      <c r="N991" s="134"/>
      <c r="O991" s="134"/>
      <c r="P991" s="134"/>
      <c r="Q991" s="134"/>
      <c r="R991" s="134"/>
      <c r="S991" s="134"/>
      <c r="T991" s="134"/>
      <c r="U991" s="134"/>
      <c r="V991" s="134"/>
      <c r="W991" s="134"/>
      <c r="X991" s="134"/>
      <c r="Y991" s="134"/>
      <c r="Z991" s="134"/>
    </row>
    <row r="992" ht="15.75" customHeight="1">
      <c r="A992" s="134"/>
      <c r="B992" s="134"/>
      <c r="C992" s="134"/>
      <c r="D992" s="134"/>
      <c r="E992" s="134"/>
      <c r="F992" s="134"/>
      <c r="G992" s="134"/>
      <c r="H992" s="134"/>
      <c r="I992" s="134"/>
      <c r="J992" s="134"/>
      <c r="K992" s="134"/>
      <c r="L992" s="134"/>
      <c r="M992" s="134"/>
      <c r="N992" s="134"/>
      <c r="O992" s="134"/>
      <c r="P992" s="134"/>
      <c r="Q992" s="134"/>
      <c r="R992" s="134"/>
      <c r="S992" s="134"/>
      <c r="T992" s="134"/>
      <c r="U992" s="134"/>
      <c r="V992" s="134"/>
      <c r="W992" s="134"/>
      <c r="X992" s="134"/>
      <c r="Y992" s="134"/>
      <c r="Z992" s="134"/>
    </row>
    <row r="993" ht="15.75" customHeight="1">
      <c r="A993" s="134"/>
      <c r="B993" s="134"/>
      <c r="C993" s="134"/>
      <c r="D993" s="134"/>
      <c r="E993" s="134"/>
      <c r="F993" s="134"/>
      <c r="G993" s="134"/>
      <c r="H993" s="134"/>
      <c r="I993" s="134"/>
      <c r="J993" s="134"/>
      <c r="K993" s="134"/>
      <c r="L993" s="134"/>
      <c r="M993" s="134"/>
      <c r="N993" s="134"/>
      <c r="O993" s="134"/>
      <c r="P993" s="134"/>
      <c r="Q993" s="134"/>
      <c r="R993" s="134"/>
      <c r="S993" s="134"/>
      <c r="T993" s="134"/>
      <c r="U993" s="134"/>
      <c r="V993" s="134"/>
      <c r="W993" s="134"/>
      <c r="X993" s="134"/>
      <c r="Y993" s="134"/>
      <c r="Z993" s="134"/>
    </row>
    <row r="994" ht="15.75" customHeight="1">
      <c r="A994" s="134"/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</row>
    <row r="995" ht="15.75" customHeight="1">
      <c r="A995" s="134"/>
      <c r="B995" s="134"/>
      <c r="C995" s="134"/>
      <c r="D995" s="134"/>
      <c r="E995" s="134"/>
      <c r="F995" s="134"/>
      <c r="G995" s="134"/>
      <c r="H995" s="134"/>
      <c r="I995" s="134"/>
      <c r="J995" s="134"/>
      <c r="K995" s="134"/>
      <c r="L995" s="134"/>
      <c r="M995" s="134"/>
      <c r="N995" s="134"/>
      <c r="O995" s="134"/>
      <c r="P995" s="134"/>
      <c r="Q995" s="134"/>
      <c r="R995" s="134"/>
      <c r="S995" s="134"/>
      <c r="T995" s="134"/>
      <c r="U995" s="134"/>
      <c r="V995" s="134"/>
      <c r="W995" s="134"/>
      <c r="X995" s="134"/>
      <c r="Y995" s="134"/>
      <c r="Z995" s="134"/>
    </row>
    <row r="996" ht="15.75" customHeight="1">
      <c r="A996" s="134"/>
      <c r="B996" s="134"/>
      <c r="C996" s="134"/>
      <c r="D996" s="134"/>
      <c r="E996" s="134"/>
      <c r="F996" s="134"/>
      <c r="G996" s="134"/>
      <c r="H996" s="134"/>
      <c r="I996" s="134"/>
      <c r="J996" s="134"/>
      <c r="K996" s="134"/>
      <c r="L996" s="134"/>
      <c r="M996" s="134"/>
      <c r="N996" s="134"/>
      <c r="O996" s="134"/>
      <c r="P996" s="134"/>
      <c r="Q996" s="134"/>
      <c r="R996" s="134"/>
      <c r="S996" s="134"/>
      <c r="T996" s="134"/>
      <c r="U996" s="134"/>
      <c r="V996" s="134"/>
      <c r="W996" s="134"/>
      <c r="X996" s="134"/>
      <c r="Y996" s="134"/>
      <c r="Z996" s="134"/>
    </row>
    <row r="997" ht="15.75" customHeight="1">
      <c r="A997" s="134"/>
      <c r="B997" s="134"/>
      <c r="C997" s="134"/>
      <c r="D997" s="134"/>
      <c r="E997" s="134"/>
      <c r="F997" s="134"/>
      <c r="G997" s="134"/>
      <c r="H997" s="134"/>
      <c r="I997" s="134"/>
      <c r="J997" s="134"/>
      <c r="K997" s="134"/>
      <c r="L997" s="134"/>
      <c r="M997" s="134"/>
      <c r="N997" s="134"/>
      <c r="O997" s="134"/>
      <c r="P997" s="134"/>
      <c r="Q997" s="134"/>
      <c r="R997" s="134"/>
      <c r="S997" s="134"/>
      <c r="T997" s="134"/>
      <c r="U997" s="134"/>
      <c r="V997" s="134"/>
      <c r="W997" s="134"/>
      <c r="X997" s="134"/>
      <c r="Y997" s="134"/>
      <c r="Z997" s="134"/>
    </row>
    <row r="998" ht="15.75" customHeight="1">
      <c r="A998" s="134"/>
      <c r="B998" s="134"/>
      <c r="C998" s="134"/>
      <c r="D998" s="134"/>
      <c r="E998" s="134"/>
      <c r="F998" s="134"/>
      <c r="G998" s="134"/>
      <c r="H998" s="134"/>
      <c r="I998" s="134"/>
      <c r="J998" s="134"/>
      <c r="K998" s="134"/>
      <c r="L998" s="134"/>
      <c r="M998" s="134"/>
      <c r="N998" s="134"/>
      <c r="O998" s="134"/>
      <c r="P998" s="134"/>
      <c r="Q998" s="134"/>
      <c r="R998" s="134"/>
      <c r="S998" s="134"/>
      <c r="T998" s="134"/>
      <c r="U998" s="134"/>
      <c r="V998" s="134"/>
      <c r="W998" s="134"/>
      <c r="X998" s="134"/>
      <c r="Y998" s="134"/>
      <c r="Z998" s="134"/>
    </row>
    <row r="999" ht="15.75" customHeight="1">
      <c r="A999" s="134"/>
      <c r="B999" s="134"/>
      <c r="C999" s="134"/>
      <c r="D999" s="134"/>
      <c r="E999" s="134"/>
      <c r="F999" s="134"/>
      <c r="G999" s="134"/>
      <c r="H999" s="134"/>
      <c r="I999" s="134"/>
      <c r="J999" s="134"/>
      <c r="K999" s="134"/>
      <c r="L999" s="134"/>
      <c r="M999" s="134"/>
      <c r="N999" s="134"/>
      <c r="O999" s="134"/>
      <c r="P999" s="134"/>
      <c r="Q999" s="134"/>
      <c r="R999" s="134"/>
      <c r="S999" s="134"/>
      <c r="T999" s="134"/>
      <c r="U999" s="134"/>
      <c r="V999" s="134"/>
      <c r="W999" s="134"/>
      <c r="X999" s="134"/>
      <c r="Y999" s="134"/>
      <c r="Z999" s="134"/>
    </row>
    <row r="1000" ht="15.75" customHeight="1">
      <c r="A1000" s="134"/>
      <c r="B1000" s="134"/>
      <c r="C1000" s="134"/>
      <c r="D1000" s="134"/>
      <c r="E1000" s="134"/>
      <c r="F1000" s="134"/>
      <c r="G1000" s="134"/>
      <c r="H1000" s="134"/>
      <c r="I1000" s="134"/>
      <c r="J1000" s="134"/>
      <c r="K1000" s="134"/>
      <c r="L1000" s="134"/>
      <c r="M1000" s="134"/>
      <c r="N1000" s="134"/>
      <c r="O1000" s="134"/>
      <c r="P1000" s="134"/>
      <c r="Q1000" s="134"/>
      <c r="R1000" s="134"/>
      <c r="S1000" s="134"/>
      <c r="T1000" s="134"/>
      <c r="U1000" s="134"/>
      <c r="V1000" s="134"/>
      <c r="W1000" s="134"/>
      <c r="X1000" s="134"/>
      <c r="Y1000" s="134"/>
      <c r="Z1000" s="13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B1" s="138" t="s">
        <v>168</v>
      </c>
    </row>
    <row r="2" ht="14.25" customHeight="1">
      <c r="B2" s="138">
        <v>1.0</v>
      </c>
      <c r="C2" s="138" t="s">
        <v>169</v>
      </c>
    </row>
    <row r="3" ht="14.25" customHeight="1">
      <c r="B3" s="138">
        <f t="shared" ref="B3:B6" si="1">B2+1</f>
        <v>2</v>
      </c>
      <c r="C3" s="138" t="s">
        <v>170</v>
      </c>
    </row>
    <row r="4" ht="14.25" customHeight="1">
      <c r="B4" s="138">
        <f t="shared" si="1"/>
        <v>3</v>
      </c>
      <c r="C4" s="138" t="s">
        <v>171</v>
      </c>
    </row>
    <row r="5" ht="14.25" customHeight="1">
      <c r="B5" s="138">
        <f t="shared" si="1"/>
        <v>4</v>
      </c>
      <c r="C5" s="138" t="s">
        <v>172</v>
      </c>
    </row>
    <row r="6" ht="14.25" customHeight="1">
      <c r="B6" s="138">
        <f t="shared" si="1"/>
        <v>5</v>
      </c>
      <c r="C6" s="138" t="s">
        <v>173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7.43"/>
    <col customWidth="1" min="3" max="3" width="18.57"/>
    <col customWidth="1" min="4" max="4" width="17.14"/>
    <col customWidth="1" min="5" max="5" width="18.43"/>
    <col customWidth="1" min="6" max="6" width="19.57"/>
    <col customWidth="1" min="7" max="7" width="20.86"/>
    <col customWidth="1" min="8" max="26" width="8.71"/>
  </cols>
  <sheetData>
    <row r="1" ht="14.25" customHeight="1">
      <c r="A1" s="139" t="s">
        <v>174</v>
      </c>
      <c r="B1" s="139" t="s">
        <v>175</v>
      </c>
      <c r="C1" s="139" t="s">
        <v>176</v>
      </c>
      <c r="D1" s="139" t="s">
        <v>177</v>
      </c>
      <c r="E1" s="139" t="s">
        <v>178</v>
      </c>
      <c r="F1" s="139" t="s">
        <v>179</v>
      </c>
      <c r="G1" s="139" t="s">
        <v>180</v>
      </c>
    </row>
    <row r="2" ht="14.25" customHeight="1">
      <c r="A2" s="140" t="s">
        <v>181</v>
      </c>
      <c r="B2" s="141">
        <v>1.1081104884E7</v>
      </c>
      <c r="C2" s="141">
        <v>0.0</v>
      </c>
      <c r="D2" s="141">
        <v>1.9557474888E7</v>
      </c>
      <c r="E2" s="141">
        <v>2.0495338536E7</v>
      </c>
      <c r="F2" s="141">
        <v>1.0143241235999998E7</v>
      </c>
      <c r="G2" s="141">
        <v>0.0</v>
      </c>
    </row>
    <row r="3" ht="14.25" customHeight="1">
      <c r="A3" s="140" t="s">
        <v>182</v>
      </c>
      <c r="B3" s="141">
        <v>178953.55199999997</v>
      </c>
      <c r="C3" s="141">
        <v>0.0</v>
      </c>
      <c r="D3" s="141">
        <v>128752.87199999999</v>
      </c>
      <c r="E3" s="141">
        <v>15411.011999999999</v>
      </c>
      <c r="F3" s="141">
        <v>292295.412</v>
      </c>
      <c r="G3" s="141">
        <v>0.0</v>
      </c>
    </row>
    <row r="4" ht="14.25" customHeight="1">
      <c r="A4" s="140" t="s">
        <v>183</v>
      </c>
      <c r="B4" s="141">
        <v>178953.55199999997</v>
      </c>
      <c r="C4" s="141">
        <v>0.0</v>
      </c>
      <c r="D4" s="141">
        <v>128752.87199999999</v>
      </c>
      <c r="E4" s="141">
        <v>15411.011999999999</v>
      </c>
      <c r="F4" s="141">
        <v>292295.412</v>
      </c>
      <c r="G4" s="141">
        <v>0.0</v>
      </c>
    </row>
    <row r="5" ht="14.25" customHeight="1">
      <c r="A5" s="140" t="s">
        <v>184</v>
      </c>
      <c r="B5" s="141">
        <v>3719454.5760000004</v>
      </c>
      <c r="C5" s="141">
        <v>0.0</v>
      </c>
      <c r="D5" s="141">
        <v>7837435.116</v>
      </c>
      <c r="E5" s="141">
        <v>8018034.492</v>
      </c>
      <c r="F5" s="141">
        <v>3538855.1999999997</v>
      </c>
      <c r="G5" s="141">
        <v>0.0</v>
      </c>
    </row>
    <row r="6" ht="14.25" customHeight="1">
      <c r="A6" s="140" t="s">
        <v>185</v>
      </c>
      <c r="B6" s="141">
        <v>2904.492</v>
      </c>
      <c r="C6" s="141">
        <v>0.0</v>
      </c>
      <c r="D6" s="141">
        <v>3005134.4519999996</v>
      </c>
      <c r="E6" s="141">
        <v>3007374.4560000002</v>
      </c>
      <c r="F6" s="141">
        <v>664.488</v>
      </c>
      <c r="G6" s="141">
        <v>0.0</v>
      </c>
    </row>
    <row r="7" ht="14.25" customHeight="1">
      <c r="A7" s="140" t="s">
        <v>186</v>
      </c>
      <c r="B7" s="141">
        <v>2892.9360000000006</v>
      </c>
      <c r="C7" s="141">
        <v>0.0</v>
      </c>
      <c r="D7" s="141">
        <v>2976852.132</v>
      </c>
      <c r="E7" s="141">
        <v>2979690.9359999998</v>
      </c>
      <c r="F7" s="141">
        <v>54.132000000000005</v>
      </c>
      <c r="G7" s="141">
        <v>0.0</v>
      </c>
    </row>
    <row r="8" ht="14.25" customHeight="1">
      <c r="A8" s="140" t="s">
        <v>187</v>
      </c>
      <c r="B8" s="141">
        <v>0.30000000000000004</v>
      </c>
      <c r="C8" s="141">
        <v>0.0</v>
      </c>
      <c r="D8" s="141">
        <v>0.0</v>
      </c>
      <c r="E8" s="141">
        <v>0.0</v>
      </c>
      <c r="F8" s="141">
        <v>0.30000000000000004</v>
      </c>
      <c r="G8" s="141">
        <v>0.0</v>
      </c>
    </row>
    <row r="9" ht="14.25" customHeight="1">
      <c r="A9" s="140" t="s">
        <v>188</v>
      </c>
      <c r="B9" s="141">
        <v>4.9559999999999995</v>
      </c>
      <c r="C9" s="141">
        <v>0.0</v>
      </c>
      <c r="D9" s="141">
        <v>0.0</v>
      </c>
      <c r="E9" s="141">
        <v>1.2000000000000002</v>
      </c>
      <c r="F9" s="141">
        <v>3.7560000000000002</v>
      </c>
      <c r="G9" s="141">
        <v>0.0</v>
      </c>
    </row>
    <row r="10" ht="14.25" customHeight="1">
      <c r="A10" s="140" t="s">
        <v>189</v>
      </c>
      <c r="B10" s="141">
        <v>0.0</v>
      </c>
      <c r="C10" s="141">
        <v>0.0</v>
      </c>
      <c r="D10" s="141">
        <v>0.0</v>
      </c>
      <c r="E10" s="141">
        <v>0.0</v>
      </c>
      <c r="F10" s="141">
        <v>0.0</v>
      </c>
      <c r="G10" s="141">
        <v>0.0</v>
      </c>
    </row>
    <row r="11" ht="14.25" customHeight="1">
      <c r="A11" s="140" t="s">
        <v>190</v>
      </c>
      <c r="B11" s="141">
        <v>4.284</v>
      </c>
      <c r="C11" s="141">
        <v>0.0</v>
      </c>
      <c r="D11" s="141">
        <v>0.0</v>
      </c>
      <c r="E11" s="141">
        <v>0.0</v>
      </c>
      <c r="F11" s="141">
        <v>4.284</v>
      </c>
      <c r="G11" s="141">
        <v>0.0</v>
      </c>
    </row>
    <row r="12" ht="14.25" customHeight="1">
      <c r="A12" s="140" t="s">
        <v>191</v>
      </c>
      <c r="B12" s="141">
        <v>0.0</v>
      </c>
      <c r="C12" s="141">
        <v>0.0</v>
      </c>
      <c r="D12" s="141">
        <v>28282.319999999996</v>
      </c>
      <c r="E12" s="141">
        <v>27682.319999999996</v>
      </c>
      <c r="F12" s="141">
        <v>600.0</v>
      </c>
      <c r="G12" s="141">
        <v>0.0</v>
      </c>
    </row>
    <row r="13" ht="14.25" customHeight="1">
      <c r="A13" s="140" t="s">
        <v>192</v>
      </c>
      <c r="B13" s="141">
        <v>0.0</v>
      </c>
      <c r="C13" s="141">
        <v>0.0</v>
      </c>
      <c r="D13" s="141">
        <v>0.0</v>
      </c>
      <c r="E13" s="141">
        <v>0.0</v>
      </c>
      <c r="F13" s="141">
        <v>0.0</v>
      </c>
      <c r="G13" s="141">
        <v>0.0</v>
      </c>
    </row>
    <row r="14" ht="14.25" customHeight="1">
      <c r="A14" s="140" t="s">
        <v>193</v>
      </c>
      <c r="B14" s="141">
        <v>2.016</v>
      </c>
      <c r="C14" s="141">
        <v>0.0</v>
      </c>
      <c r="D14" s="141">
        <v>0.0</v>
      </c>
      <c r="E14" s="141">
        <v>0.0</v>
      </c>
      <c r="F14" s="141">
        <v>2.016</v>
      </c>
      <c r="G14" s="141">
        <v>0.0</v>
      </c>
    </row>
    <row r="15" ht="14.25" customHeight="1">
      <c r="A15" s="140" t="s">
        <v>194</v>
      </c>
      <c r="B15" s="141">
        <v>3716550.084</v>
      </c>
      <c r="C15" s="141">
        <v>0.0</v>
      </c>
      <c r="D15" s="141">
        <v>4832300.664</v>
      </c>
      <c r="E15" s="141">
        <v>5010660.035999999</v>
      </c>
      <c r="F15" s="141">
        <v>3538190.7119999994</v>
      </c>
      <c r="G15" s="141">
        <v>0.0</v>
      </c>
    </row>
    <row r="16" ht="14.25" customHeight="1">
      <c r="A16" s="140" t="s">
        <v>195</v>
      </c>
      <c r="B16" s="141">
        <v>0.0</v>
      </c>
      <c r="C16" s="141">
        <v>0.0</v>
      </c>
      <c r="D16" s="141">
        <v>0.0</v>
      </c>
      <c r="E16" s="141">
        <v>0.0</v>
      </c>
      <c r="F16" s="141">
        <v>0.0</v>
      </c>
      <c r="G16" s="141">
        <v>0.0</v>
      </c>
    </row>
    <row r="17" ht="14.25" customHeight="1">
      <c r="A17" s="140" t="s">
        <v>196</v>
      </c>
      <c r="B17" s="141">
        <v>0.0</v>
      </c>
      <c r="C17" s="141">
        <v>0.0</v>
      </c>
      <c r="D17" s="141">
        <v>0.0</v>
      </c>
      <c r="E17" s="141">
        <v>0.0</v>
      </c>
      <c r="F17" s="141">
        <v>0.0</v>
      </c>
      <c r="G17" s="141">
        <v>0.0</v>
      </c>
    </row>
    <row r="18" ht="14.25" customHeight="1">
      <c r="A18" s="140" t="s">
        <v>197</v>
      </c>
      <c r="B18" s="141">
        <v>7116.660000000001</v>
      </c>
      <c r="C18" s="141">
        <v>0.0</v>
      </c>
      <c r="D18" s="141">
        <v>0.0</v>
      </c>
      <c r="E18" s="141">
        <v>0.0</v>
      </c>
      <c r="F18" s="141">
        <v>7116.660000000001</v>
      </c>
      <c r="G18" s="141">
        <v>0.0</v>
      </c>
    </row>
    <row r="19" ht="14.25" customHeight="1">
      <c r="A19" s="140" t="s">
        <v>198</v>
      </c>
      <c r="B19" s="141">
        <v>3507491.988</v>
      </c>
      <c r="C19" s="141">
        <v>0.0</v>
      </c>
      <c r="D19" s="141">
        <v>0.0</v>
      </c>
      <c r="E19" s="141">
        <v>346.51199999999994</v>
      </c>
      <c r="F19" s="141">
        <v>3507145.4760000003</v>
      </c>
      <c r="G19" s="141">
        <v>0.0</v>
      </c>
    </row>
    <row r="20" ht="14.25" customHeight="1">
      <c r="A20" s="140" t="s">
        <v>199</v>
      </c>
      <c r="B20" s="141">
        <v>201475.35600000003</v>
      </c>
      <c r="C20" s="141">
        <v>0.0</v>
      </c>
      <c r="D20" s="141">
        <v>4579068.636</v>
      </c>
      <c r="E20" s="141">
        <v>4757663.688000001</v>
      </c>
      <c r="F20" s="141">
        <v>22880.303999999996</v>
      </c>
      <c r="G20" s="141">
        <v>0.0</v>
      </c>
    </row>
    <row r="21" ht="14.25" customHeight="1">
      <c r="A21" s="140" t="s">
        <v>200</v>
      </c>
      <c r="B21" s="141">
        <v>0.0</v>
      </c>
      <c r="C21" s="141">
        <v>0.0</v>
      </c>
      <c r="D21" s="141">
        <v>253232.02800000002</v>
      </c>
      <c r="E21" s="141">
        <v>252180.612</v>
      </c>
      <c r="F21" s="141">
        <v>1051.416</v>
      </c>
      <c r="G21" s="141">
        <v>0.0</v>
      </c>
    </row>
    <row r="22" ht="14.25" customHeight="1">
      <c r="A22" s="140" t="s">
        <v>201</v>
      </c>
      <c r="B22" s="141">
        <v>466.0799999999999</v>
      </c>
      <c r="C22" s="141">
        <v>0.0</v>
      </c>
      <c r="D22" s="141">
        <v>0.0</v>
      </c>
      <c r="E22" s="141">
        <v>469.22399999999993</v>
      </c>
      <c r="F22" s="141">
        <v>0.0</v>
      </c>
      <c r="G22" s="141">
        <v>3.144</v>
      </c>
    </row>
    <row r="23" ht="14.25" customHeight="1">
      <c r="A23" s="140" t="s">
        <v>202</v>
      </c>
      <c r="B23" s="141">
        <v>1558677.0720000002</v>
      </c>
      <c r="C23" s="141">
        <v>0.0</v>
      </c>
      <c r="D23" s="141">
        <v>3144668.784</v>
      </c>
      <c r="E23" s="141">
        <v>3022321.704</v>
      </c>
      <c r="F23" s="141">
        <v>1681024.1519999998</v>
      </c>
      <c r="G23" s="141">
        <v>0.0</v>
      </c>
    </row>
    <row r="24" ht="14.25" customHeight="1">
      <c r="A24" s="140" t="s">
        <v>203</v>
      </c>
      <c r="B24" s="141">
        <v>1554070.176</v>
      </c>
      <c r="C24" s="141">
        <v>0.0</v>
      </c>
      <c r="D24" s="141">
        <v>3118300.416</v>
      </c>
      <c r="E24" s="141">
        <v>2995367.9519999996</v>
      </c>
      <c r="F24" s="141">
        <v>1677002.6400000001</v>
      </c>
      <c r="G24" s="141">
        <v>0.0</v>
      </c>
    </row>
    <row r="25" ht="14.25" customHeight="1">
      <c r="A25" s="140" t="s">
        <v>204</v>
      </c>
      <c r="B25" s="141">
        <v>0.0</v>
      </c>
      <c r="C25" s="141">
        <v>253419.07200000001</v>
      </c>
      <c r="D25" s="141">
        <v>507035.60399999993</v>
      </c>
      <c r="E25" s="141">
        <v>6090.0</v>
      </c>
      <c r="F25" s="141">
        <v>247526.532</v>
      </c>
      <c r="G25" s="141">
        <v>0.0</v>
      </c>
    </row>
    <row r="26" ht="14.25" customHeight="1">
      <c r="A26" s="140" t="s">
        <v>205</v>
      </c>
      <c r="B26" s="141">
        <v>0.012</v>
      </c>
      <c r="C26" s="141">
        <v>0.0</v>
      </c>
      <c r="D26" s="141">
        <v>0.0</v>
      </c>
      <c r="E26" s="141">
        <v>0.0</v>
      </c>
      <c r="F26" s="141">
        <v>0.012</v>
      </c>
      <c r="G26" s="141">
        <v>0.0</v>
      </c>
    </row>
    <row r="27" ht="14.25" customHeight="1">
      <c r="A27" s="140" t="s">
        <v>206</v>
      </c>
      <c r="B27" s="141">
        <v>77233.092</v>
      </c>
      <c r="C27" s="141">
        <v>0.0</v>
      </c>
      <c r="D27" s="141">
        <v>0.0</v>
      </c>
      <c r="E27" s="141">
        <v>0.0</v>
      </c>
      <c r="F27" s="141">
        <v>77233.092</v>
      </c>
      <c r="G27" s="141">
        <v>0.0</v>
      </c>
    </row>
    <row r="28" ht="14.25" customHeight="1">
      <c r="A28" s="140" t="s">
        <v>207</v>
      </c>
      <c r="B28" s="141">
        <v>126300.90000000001</v>
      </c>
      <c r="C28" s="141">
        <v>0.0</v>
      </c>
      <c r="D28" s="141">
        <v>0.0</v>
      </c>
      <c r="E28" s="141">
        <v>0.0</v>
      </c>
      <c r="F28" s="141">
        <v>126300.90000000001</v>
      </c>
      <c r="G28" s="141">
        <v>0.0</v>
      </c>
    </row>
    <row r="29" ht="14.25" customHeight="1">
      <c r="A29" s="140" t="s">
        <v>208</v>
      </c>
      <c r="B29" s="141">
        <v>0.0</v>
      </c>
      <c r="C29" s="141">
        <v>474294.048</v>
      </c>
      <c r="D29" s="141">
        <v>507035.60399999993</v>
      </c>
      <c r="E29" s="141">
        <v>0.0</v>
      </c>
      <c r="F29" s="141">
        <v>32741.556000000004</v>
      </c>
      <c r="G29" s="141">
        <v>0.0</v>
      </c>
    </row>
    <row r="30" ht="14.25" customHeight="1">
      <c r="A30" s="140" t="s">
        <v>209</v>
      </c>
      <c r="B30" s="141">
        <v>6815.76</v>
      </c>
      <c r="C30" s="141">
        <v>0.0</v>
      </c>
      <c r="D30" s="141">
        <v>0.0</v>
      </c>
      <c r="E30" s="141">
        <v>0.0</v>
      </c>
      <c r="F30" s="141">
        <v>6815.76</v>
      </c>
      <c r="G30" s="141">
        <v>0.0</v>
      </c>
    </row>
    <row r="31" ht="14.25" customHeight="1">
      <c r="A31" s="140" t="s">
        <v>210</v>
      </c>
      <c r="B31" s="141">
        <v>4435.200000000001</v>
      </c>
      <c r="C31" s="141">
        <v>0.0</v>
      </c>
      <c r="D31" s="141">
        <v>0.0</v>
      </c>
      <c r="E31" s="141">
        <v>0.0</v>
      </c>
      <c r="F31" s="141">
        <v>4435.200000000001</v>
      </c>
      <c r="G31" s="141">
        <v>0.0</v>
      </c>
    </row>
    <row r="32" ht="14.25" customHeight="1">
      <c r="A32" s="140" t="s">
        <v>211</v>
      </c>
      <c r="B32" s="141">
        <v>6090.012000000001</v>
      </c>
      <c r="C32" s="141">
        <v>0.0</v>
      </c>
      <c r="D32" s="141">
        <v>0.0</v>
      </c>
      <c r="E32" s="141">
        <v>6090.0</v>
      </c>
      <c r="F32" s="141">
        <v>0.012</v>
      </c>
      <c r="G32" s="141">
        <v>0.0</v>
      </c>
    </row>
    <row r="33" ht="14.25" customHeight="1">
      <c r="A33" s="140" t="s">
        <v>212</v>
      </c>
      <c r="B33" s="141">
        <v>361.644</v>
      </c>
      <c r="C33" s="141">
        <v>0.0</v>
      </c>
      <c r="D33" s="141">
        <v>508.20000000000005</v>
      </c>
      <c r="E33" s="141">
        <v>0.0</v>
      </c>
      <c r="F33" s="141">
        <v>869.8439999999999</v>
      </c>
      <c r="G33" s="141">
        <v>0.0</v>
      </c>
    </row>
    <row r="34" ht="14.25" customHeight="1">
      <c r="A34" s="140" t="s">
        <v>213</v>
      </c>
      <c r="B34" s="141">
        <v>361.644</v>
      </c>
      <c r="C34" s="141">
        <v>0.0</v>
      </c>
      <c r="D34" s="141">
        <v>508.20000000000005</v>
      </c>
      <c r="E34" s="141">
        <v>0.0</v>
      </c>
      <c r="F34" s="141">
        <v>869.8439999999999</v>
      </c>
      <c r="G34" s="141">
        <v>0.0</v>
      </c>
    </row>
    <row r="35" ht="14.25" customHeight="1">
      <c r="A35" s="140" t="s">
        <v>214</v>
      </c>
      <c r="B35" s="141">
        <v>1609600.428</v>
      </c>
      <c r="C35" s="141">
        <v>0.0</v>
      </c>
      <c r="D35" s="141">
        <v>2610756.6119999997</v>
      </c>
      <c r="E35" s="141">
        <v>2989277.9519999996</v>
      </c>
      <c r="F35" s="141">
        <v>1231079.088</v>
      </c>
      <c r="G35" s="141">
        <v>0.0</v>
      </c>
    </row>
    <row r="36" ht="14.25" customHeight="1">
      <c r="A36" s="140" t="s">
        <v>215</v>
      </c>
      <c r="B36" s="141">
        <v>50984.16</v>
      </c>
      <c r="C36" s="141">
        <v>0.0</v>
      </c>
      <c r="D36" s="141">
        <v>0.0</v>
      </c>
      <c r="E36" s="141">
        <v>0.0</v>
      </c>
      <c r="F36" s="141">
        <v>50984.16</v>
      </c>
      <c r="G36" s="141">
        <v>0.0</v>
      </c>
    </row>
    <row r="37" ht="14.25" customHeight="1">
      <c r="A37" s="140" t="s">
        <v>216</v>
      </c>
      <c r="B37" s="141">
        <v>50984.16</v>
      </c>
      <c r="C37" s="141">
        <v>0.0</v>
      </c>
      <c r="D37" s="141">
        <v>0.0</v>
      </c>
      <c r="E37" s="141">
        <v>0.0</v>
      </c>
      <c r="F37" s="141">
        <v>50984.16</v>
      </c>
      <c r="G37" s="141">
        <v>0.0</v>
      </c>
    </row>
    <row r="38" ht="14.25" customHeight="1">
      <c r="A38" s="140" t="s">
        <v>217</v>
      </c>
      <c r="B38" s="141">
        <v>1025455.1160000002</v>
      </c>
      <c r="C38" s="141">
        <v>0.0</v>
      </c>
      <c r="D38" s="141">
        <v>1544811.48</v>
      </c>
      <c r="E38" s="141">
        <v>2138733.624</v>
      </c>
      <c r="F38" s="141">
        <v>431532.97199999995</v>
      </c>
      <c r="G38" s="141">
        <v>0.0</v>
      </c>
    </row>
    <row r="39" ht="14.25" customHeight="1">
      <c r="A39" s="140" t="s">
        <v>218</v>
      </c>
      <c r="B39" s="141">
        <v>0.0</v>
      </c>
      <c r="C39" s="141">
        <v>11562.563999999998</v>
      </c>
      <c r="D39" s="141">
        <v>65595.6</v>
      </c>
      <c r="E39" s="141">
        <v>65816.76000000001</v>
      </c>
      <c r="F39" s="141">
        <v>0.0</v>
      </c>
      <c r="G39" s="141">
        <v>11783.724000000002</v>
      </c>
    </row>
    <row r="40" ht="14.25" customHeight="1">
      <c r="A40" s="140" t="s">
        <v>219</v>
      </c>
      <c r="B40" s="141">
        <v>127325.88</v>
      </c>
      <c r="C40" s="141">
        <v>0.0</v>
      </c>
      <c r="D40" s="141">
        <v>321691.14</v>
      </c>
      <c r="E40" s="141">
        <v>257203.80000000002</v>
      </c>
      <c r="F40" s="141">
        <v>191813.22000000003</v>
      </c>
      <c r="G40" s="141">
        <v>0.0</v>
      </c>
    </row>
    <row r="41" ht="14.25" customHeight="1">
      <c r="A41" s="140" t="s">
        <v>220</v>
      </c>
      <c r="B41" s="141">
        <v>524358.948</v>
      </c>
      <c r="C41" s="141">
        <v>0.0</v>
      </c>
      <c r="D41" s="141">
        <v>512396.64</v>
      </c>
      <c r="E41" s="141">
        <v>1041428.6519999999</v>
      </c>
      <c r="F41" s="141">
        <v>0.0</v>
      </c>
      <c r="G41" s="141">
        <v>4673.063999999999</v>
      </c>
    </row>
    <row r="42" ht="14.25" customHeight="1">
      <c r="A42" s="140" t="s">
        <v>221</v>
      </c>
      <c r="B42" s="141">
        <v>385332.8520000001</v>
      </c>
      <c r="C42" s="141">
        <v>0.0</v>
      </c>
      <c r="D42" s="141">
        <v>581036.7</v>
      </c>
      <c r="E42" s="141">
        <v>710177.4720000001</v>
      </c>
      <c r="F42" s="141">
        <v>256192.08000000002</v>
      </c>
      <c r="G42" s="141">
        <v>0.0</v>
      </c>
    </row>
    <row r="43" ht="14.25" customHeight="1">
      <c r="A43" s="140" t="s">
        <v>222</v>
      </c>
      <c r="B43" s="141">
        <v>0.0</v>
      </c>
      <c r="C43" s="141">
        <v>0.0</v>
      </c>
      <c r="D43" s="141">
        <v>64091.399999999994</v>
      </c>
      <c r="E43" s="141">
        <v>64106.94</v>
      </c>
      <c r="F43" s="141">
        <v>0.0</v>
      </c>
      <c r="G43" s="141">
        <v>15.54</v>
      </c>
    </row>
    <row r="44" ht="14.25" customHeight="1">
      <c r="A44" s="140" t="s">
        <v>223</v>
      </c>
      <c r="B44" s="141">
        <v>65338.176</v>
      </c>
      <c r="C44" s="141">
        <v>0.0</v>
      </c>
      <c r="D44" s="141">
        <v>131610.72000000003</v>
      </c>
      <c r="E44" s="141">
        <v>65823.6</v>
      </c>
      <c r="F44" s="141">
        <v>131125.296</v>
      </c>
      <c r="G44" s="141">
        <v>0.0</v>
      </c>
    </row>
    <row r="45" ht="14.25" customHeight="1">
      <c r="A45" s="140" t="s">
        <v>224</v>
      </c>
      <c r="B45" s="141">
        <v>194880.84000000003</v>
      </c>
      <c r="C45" s="141">
        <v>0.0</v>
      </c>
      <c r="D45" s="141">
        <v>67885.236</v>
      </c>
      <c r="E45" s="141">
        <v>195214.8</v>
      </c>
      <c r="F45" s="141">
        <v>67551.276</v>
      </c>
      <c r="G45" s="141">
        <v>0.0</v>
      </c>
    </row>
    <row r="46" ht="14.25" customHeight="1">
      <c r="A46" s="140" t="s">
        <v>225</v>
      </c>
      <c r="B46" s="141">
        <v>0.0</v>
      </c>
      <c r="C46" s="141">
        <v>5006.82</v>
      </c>
      <c r="D46" s="141">
        <v>0.0</v>
      </c>
      <c r="E46" s="141">
        <v>0.0</v>
      </c>
      <c r="F46" s="141">
        <v>0.0</v>
      </c>
      <c r="G46" s="141">
        <v>5006.82</v>
      </c>
    </row>
    <row r="47" ht="14.25" customHeight="1">
      <c r="A47" s="140" t="s">
        <v>226</v>
      </c>
      <c r="B47" s="141">
        <v>0.0</v>
      </c>
      <c r="C47" s="141">
        <v>0.0</v>
      </c>
      <c r="D47" s="141">
        <v>0.0</v>
      </c>
      <c r="E47" s="141">
        <v>62151.336</v>
      </c>
      <c r="F47" s="141">
        <v>0.0</v>
      </c>
      <c r="G47" s="141">
        <v>62151.336</v>
      </c>
    </row>
    <row r="48" ht="14.25" customHeight="1">
      <c r="A48" s="140" t="s">
        <v>227</v>
      </c>
      <c r="B48" s="141">
        <v>73436.06400000001</v>
      </c>
      <c r="C48" s="141">
        <v>0.0</v>
      </c>
      <c r="D48" s="141">
        <v>0.0</v>
      </c>
      <c r="E48" s="141">
        <v>0.0</v>
      </c>
      <c r="F48" s="141">
        <v>73436.06400000001</v>
      </c>
      <c r="G48" s="141">
        <v>0.0</v>
      </c>
    </row>
    <row r="49" ht="14.25" customHeight="1">
      <c r="A49" s="140" t="s">
        <v>228</v>
      </c>
      <c r="B49" s="141">
        <v>0.0</v>
      </c>
      <c r="C49" s="141">
        <v>57468.70799999999</v>
      </c>
      <c r="D49" s="141">
        <v>58075.92</v>
      </c>
      <c r="E49" s="141">
        <v>0.0</v>
      </c>
      <c r="F49" s="141">
        <v>607.212</v>
      </c>
      <c r="G49" s="141">
        <v>0.0</v>
      </c>
    </row>
    <row r="50" ht="14.25" customHeight="1">
      <c r="A50" s="140" t="s">
        <v>229</v>
      </c>
      <c r="B50" s="141">
        <v>0.0</v>
      </c>
      <c r="C50" s="141">
        <v>0.0</v>
      </c>
      <c r="D50" s="141">
        <v>0.0</v>
      </c>
      <c r="E50" s="141">
        <v>0.0</v>
      </c>
      <c r="F50" s="141">
        <v>0.0</v>
      </c>
      <c r="G50" s="141">
        <v>0.0</v>
      </c>
    </row>
    <row r="51" ht="14.25" customHeight="1">
      <c r="A51" s="140" t="s">
        <v>230</v>
      </c>
      <c r="B51" s="141">
        <v>3441.24</v>
      </c>
      <c r="C51" s="141">
        <v>0.0</v>
      </c>
      <c r="D51" s="141">
        <v>138604.8</v>
      </c>
      <c r="E51" s="141">
        <v>0.0</v>
      </c>
      <c r="F51" s="141">
        <v>142046.04</v>
      </c>
      <c r="G51" s="141">
        <v>0.0</v>
      </c>
    </row>
    <row r="52" ht="14.25" customHeight="1">
      <c r="A52" s="140" t="s">
        <v>231</v>
      </c>
      <c r="B52" s="141">
        <v>0.0</v>
      </c>
      <c r="C52" s="141">
        <v>0.0</v>
      </c>
      <c r="D52" s="141">
        <v>0.0</v>
      </c>
      <c r="E52" s="141">
        <v>0.0</v>
      </c>
      <c r="F52" s="141">
        <v>0.0</v>
      </c>
      <c r="G52" s="141">
        <v>0.0</v>
      </c>
    </row>
    <row r="53" ht="14.25" customHeight="1">
      <c r="A53" s="140" t="s">
        <v>232</v>
      </c>
      <c r="B53" s="141">
        <v>0.0</v>
      </c>
      <c r="C53" s="141">
        <v>0.0</v>
      </c>
      <c r="D53" s="141">
        <v>75970.068</v>
      </c>
      <c r="E53" s="141">
        <v>0.0</v>
      </c>
      <c r="F53" s="141">
        <v>75970.068</v>
      </c>
      <c r="G53" s="141">
        <v>0.0</v>
      </c>
    </row>
    <row r="54" ht="14.25" customHeight="1">
      <c r="A54" s="140" t="s">
        <v>233</v>
      </c>
      <c r="B54" s="141">
        <v>258540.36</v>
      </c>
      <c r="C54" s="141">
        <v>0.0</v>
      </c>
      <c r="D54" s="141">
        <v>457052.748</v>
      </c>
      <c r="E54" s="141">
        <v>390265.5</v>
      </c>
      <c r="F54" s="141">
        <v>325327.608</v>
      </c>
      <c r="G54" s="141">
        <v>0.0</v>
      </c>
    </row>
    <row r="55" ht="14.25" customHeight="1">
      <c r="A55" s="140" t="s">
        <v>234</v>
      </c>
      <c r="B55" s="141">
        <v>0.0</v>
      </c>
      <c r="C55" s="141">
        <v>0.0</v>
      </c>
      <c r="D55" s="141">
        <v>0.0</v>
      </c>
      <c r="E55" s="141">
        <v>0.0</v>
      </c>
      <c r="F55" s="141">
        <v>0.0</v>
      </c>
      <c r="G55" s="141">
        <v>0.0</v>
      </c>
    </row>
    <row r="56" ht="14.25" customHeight="1">
      <c r="A56" s="140" t="s">
        <v>235</v>
      </c>
      <c r="B56" s="141">
        <v>0.0</v>
      </c>
      <c r="C56" s="141">
        <v>0.0</v>
      </c>
      <c r="D56" s="141">
        <v>0.0</v>
      </c>
      <c r="E56" s="141">
        <v>0.0</v>
      </c>
      <c r="F56" s="141">
        <v>0.0</v>
      </c>
      <c r="G56" s="141">
        <v>0.0</v>
      </c>
    </row>
    <row r="57" ht="14.25" customHeight="1">
      <c r="A57" s="140" t="s">
        <v>236</v>
      </c>
      <c r="B57" s="141">
        <v>0.0</v>
      </c>
      <c r="C57" s="141">
        <v>0.0</v>
      </c>
      <c r="D57" s="141">
        <v>0.0</v>
      </c>
      <c r="E57" s="141">
        <v>0.0</v>
      </c>
      <c r="F57" s="141">
        <v>0.0</v>
      </c>
      <c r="G57" s="141">
        <v>0.0</v>
      </c>
    </row>
    <row r="58" ht="14.25" customHeight="1">
      <c r="A58" s="140" t="s">
        <v>237</v>
      </c>
      <c r="B58" s="141">
        <v>0.0</v>
      </c>
      <c r="C58" s="141">
        <v>0.0</v>
      </c>
      <c r="D58" s="141">
        <v>0.0</v>
      </c>
      <c r="E58" s="141">
        <v>0.0</v>
      </c>
      <c r="F58" s="141">
        <v>0.0</v>
      </c>
      <c r="G58" s="141">
        <v>0.0</v>
      </c>
    </row>
    <row r="59" ht="14.25" customHeight="1">
      <c r="A59" s="140" t="s">
        <v>238</v>
      </c>
      <c r="B59" s="141">
        <v>0.0</v>
      </c>
      <c r="C59" s="141">
        <v>0.0</v>
      </c>
      <c r="D59" s="141">
        <v>0.0</v>
      </c>
      <c r="E59" s="141">
        <v>0.0</v>
      </c>
      <c r="F59" s="141">
        <v>0.0</v>
      </c>
      <c r="G59" s="141">
        <v>0.0</v>
      </c>
    </row>
    <row r="60" ht="14.25" customHeight="1">
      <c r="A60" s="140" t="s">
        <v>239</v>
      </c>
      <c r="B60" s="141">
        <v>0.0</v>
      </c>
      <c r="C60" s="141">
        <v>0.0</v>
      </c>
      <c r="D60" s="141">
        <v>67827.23999999999</v>
      </c>
      <c r="E60" s="141">
        <v>67537.08</v>
      </c>
      <c r="F60" s="141">
        <v>290.15999999999997</v>
      </c>
      <c r="G60" s="141">
        <v>0.0</v>
      </c>
    </row>
    <row r="61" ht="14.25" customHeight="1">
      <c r="A61" s="140" t="s">
        <v>240</v>
      </c>
      <c r="B61" s="141">
        <v>0.0</v>
      </c>
      <c r="C61" s="141">
        <v>0.0</v>
      </c>
      <c r="D61" s="141">
        <v>68918.4</v>
      </c>
      <c r="E61" s="141">
        <v>69552.012</v>
      </c>
      <c r="F61" s="141">
        <v>0.0</v>
      </c>
      <c r="G61" s="141">
        <v>633.6120000000001</v>
      </c>
    </row>
    <row r="62" ht="14.25" customHeight="1">
      <c r="A62" s="140" t="s">
        <v>241</v>
      </c>
      <c r="B62" s="141">
        <v>197527.17600000004</v>
      </c>
      <c r="C62" s="141">
        <v>0.0</v>
      </c>
      <c r="D62" s="141">
        <v>0.0</v>
      </c>
      <c r="E62" s="141">
        <v>0.0</v>
      </c>
      <c r="F62" s="141">
        <v>197527.17600000004</v>
      </c>
      <c r="G62" s="141">
        <v>0.0</v>
      </c>
    </row>
    <row r="63" ht="14.25" customHeight="1">
      <c r="A63" s="140" t="s">
        <v>242</v>
      </c>
      <c r="B63" s="141">
        <v>197527.17600000004</v>
      </c>
      <c r="C63" s="141">
        <v>0.0</v>
      </c>
      <c r="D63" s="141">
        <v>0.0</v>
      </c>
      <c r="E63" s="141">
        <v>0.0</v>
      </c>
      <c r="F63" s="141">
        <v>197527.17600000004</v>
      </c>
      <c r="G63" s="141">
        <v>0.0</v>
      </c>
    </row>
    <row r="64" ht="14.25" customHeight="1">
      <c r="A64" s="140" t="s">
        <v>243</v>
      </c>
      <c r="B64" s="141">
        <v>0.0</v>
      </c>
      <c r="C64" s="141">
        <v>0.0</v>
      </c>
      <c r="D64" s="141">
        <v>6689.484</v>
      </c>
      <c r="E64" s="141">
        <v>6689.484</v>
      </c>
      <c r="F64" s="141">
        <v>0.0</v>
      </c>
      <c r="G64" s="141">
        <v>0.0</v>
      </c>
    </row>
    <row r="65" ht="14.25" customHeight="1">
      <c r="A65" s="140" t="s">
        <v>244</v>
      </c>
      <c r="B65" s="141">
        <v>60.0</v>
      </c>
      <c r="C65" s="141">
        <v>0.0</v>
      </c>
      <c r="D65" s="141">
        <v>0.0</v>
      </c>
      <c r="E65" s="141">
        <v>0.0</v>
      </c>
      <c r="F65" s="141">
        <v>60.0</v>
      </c>
      <c r="G65" s="141">
        <v>0.0</v>
      </c>
    </row>
    <row r="66" ht="14.25" customHeight="1">
      <c r="A66" s="140" t="s">
        <v>245</v>
      </c>
      <c r="B66" s="141">
        <v>4546.896000000001</v>
      </c>
      <c r="C66" s="141">
        <v>0.0</v>
      </c>
      <c r="D66" s="141">
        <v>19678.884</v>
      </c>
      <c r="E66" s="141">
        <v>20264.267999999996</v>
      </c>
      <c r="F66" s="141">
        <v>3961.5120000000006</v>
      </c>
      <c r="G66" s="141">
        <v>0.0</v>
      </c>
    </row>
    <row r="67" ht="14.25" customHeight="1">
      <c r="A67" s="140" t="s">
        <v>246</v>
      </c>
      <c r="B67" s="141">
        <v>300.072</v>
      </c>
      <c r="C67" s="141">
        <v>0.0</v>
      </c>
      <c r="D67" s="141">
        <v>0.0</v>
      </c>
      <c r="E67" s="141">
        <v>0.0</v>
      </c>
      <c r="F67" s="141">
        <v>300.072</v>
      </c>
      <c r="G67" s="141">
        <v>0.0</v>
      </c>
    </row>
    <row r="68" ht="14.25" customHeight="1">
      <c r="A68" s="140" t="s">
        <v>247</v>
      </c>
      <c r="B68" s="141">
        <v>0.0</v>
      </c>
      <c r="C68" s="141">
        <v>0.0</v>
      </c>
      <c r="D68" s="141">
        <v>3123.6000000000004</v>
      </c>
      <c r="E68" s="141">
        <v>3123.6000000000004</v>
      </c>
      <c r="F68" s="141">
        <v>0.0</v>
      </c>
      <c r="G68" s="141">
        <v>0.0</v>
      </c>
    </row>
    <row r="69" ht="14.25" customHeight="1">
      <c r="A69" s="140" t="s">
        <v>248</v>
      </c>
      <c r="B69" s="141">
        <v>1261.7040000000002</v>
      </c>
      <c r="C69" s="141">
        <v>0.0</v>
      </c>
      <c r="D69" s="141">
        <v>0.0</v>
      </c>
      <c r="E69" s="141">
        <v>0.0</v>
      </c>
      <c r="F69" s="141">
        <v>1261.7040000000002</v>
      </c>
      <c r="G69" s="141">
        <v>0.0</v>
      </c>
    </row>
    <row r="70" ht="14.25" customHeight="1">
      <c r="A70" s="140" t="s">
        <v>249</v>
      </c>
      <c r="B70" s="141">
        <v>11.399999999999999</v>
      </c>
      <c r="C70" s="141">
        <v>0.0</v>
      </c>
      <c r="D70" s="141">
        <v>0.0</v>
      </c>
      <c r="E70" s="141">
        <v>0.0</v>
      </c>
      <c r="F70" s="141">
        <v>11.399999999999999</v>
      </c>
      <c r="G70" s="141">
        <v>0.0</v>
      </c>
    </row>
    <row r="71" ht="14.25" customHeight="1">
      <c r="A71" s="140" t="s">
        <v>250</v>
      </c>
      <c r="B71" s="141">
        <v>1712.016</v>
      </c>
      <c r="C71" s="141">
        <v>0.0</v>
      </c>
      <c r="D71" s="141">
        <v>12216.0</v>
      </c>
      <c r="E71" s="141">
        <v>12801.383999999998</v>
      </c>
      <c r="F71" s="141">
        <v>1126.632</v>
      </c>
      <c r="G71" s="141">
        <v>0.0</v>
      </c>
    </row>
    <row r="72" ht="14.25" customHeight="1">
      <c r="A72" s="140" t="s">
        <v>251</v>
      </c>
      <c r="B72" s="141">
        <v>0.0</v>
      </c>
      <c r="C72" s="141">
        <v>0.0</v>
      </c>
      <c r="D72" s="141">
        <v>0.0</v>
      </c>
      <c r="E72" s="141">
        <v>0.0</v>
      </c>
      <c r="F72" s="141">
        <v>0.0</v>
      </c>
      <c r="G72" s="141">
        <v>0.0</v>
      </c>
    </row>
    <row r="73" ht="14.25" customHeight="1">
      <c r="A73" s="140" t="s">
        <v>252</v>
      </c>
      <c r="B73" s="141">
        <v>1261.7040000000002</v>
      </c>
      <c r="C73" s="141">
        <v>0.0</v>
      </c>
      <c r="D73" s="141">
        <v>0.0</v>
      </c>
      <c r="E73" s="141">
        <v>0.0</v>
      </c>
      <c r="F73" s="141">
        <v>1261.7040000000002</v>
      </c>
      <c r="G73" s="141">
        <v>0.0</v>
      </c>
    </row>
    <row r="74" ht="14.25" customHeight="1">
      <c r="A74" s="140" t="s">
        <v>253</v>
      </c>
      <c r="B74" s="141">
        <v>0.0</v>
      </c>
      <c r="C74" s="141">
        <v>0.0</v>
      </c>
      <c r="D74" s="141">
        <v>0.0</v>
      </c>
      <c r="E74" s="141">
        <v>0.0</v>
      </c>
      <c r="F74" s="141">
        <v>0.0</v>
      </c>
      <c r="G74" s="141">
        <v>0.0</v>
      </c>
    </row>
    <row r="75" ht="14.25" customHeight="1">
      <c r="A75" s="140" t="s">
        <v>254</v>
      </c>
      <c r="B75" s="141">
        <v>0.0</v>
      </c>
      <c r="C75" s="141">
        <v>0.0</v>
      </c>
      <c r="D75" s="141">
        <v>555.252</v>
      </c>
      <c r="E75" s="141">
        <v>555.252</v>
      </c>
      <c r="F75" s="141">
        <v>0.0</v>
      </c>
      <c r="G75" s="141">
        <v>0.0</v>
      </c>
    </row>
    <row r="76" ht="14.25" customHeight="1">
      <c r="A76" s="140" t="s">
        <v>255</v>
      </c>
      <c r="B76" s="141">
        <v>0.0</v>
      </c>
      <c r="C76" s="141">
        <v>0.0</v>
      </c>
      <c r="D76" s="141">
        <v>0.0</v>
      </c>
      <c r="E76" s="141">
        <v>0.0</v>
      </c>
      <c r="F76" s="141">
        <v>0.0</v>
      </c>
      <c r="G76" s="141">
        <v>0.0</v>
      </c>
    </row>
    <row r="77" ht="14.25" customHeight="1">
      <c r="A77" s="140" t="s">
        <v>256</v>
      </c>
      <c r="B77" s="141">
        <v>0.0</v>
      </c>
      <c r="C77" s="141">
        <v>0.0</v>
      </c>
      <c r="D77" s="141">
        <v>256.03200000000004</v>
      </c>
      <c r="E77" s="141">
        <v>256.03200000000004</v>
      </c>
      <c r="F77" s="141">
        <v>0.0</v>
      </c>
      <c r="G77" s="141">
        <v>0.0</v>
      </c>
    </row>
    <row r="78" ht="14.25" customHeight="1">
      <c r="A78" s="140" t="s">
        <v>257</v>
      </c>
      <c r="B78" s="141">
        <v>0.0</v>
      </c>
      <c r="C78" s="141">
        <v>0.0</v>
      </c>
      <c r="D78" s="141">
        <v>3528.0</v>
      </c>
      <c r="E78" s="141">
        <v>3528.0</v>
      </c>
      <c r="F78" s="141">
        <v>0.0</v>
      </c>
      <c r="G78" s="141">
        <v>0.0</v>
      </c>
    </row>
    <row r="79" ht="14.25" customHeight="1">
      <c r="A79" s="140" t="s">
        <v>258</v>
      </c>
      <c r="B79" s="141">
        <v>5624019.684</v>
      </c>
      <c r="C79" s="141">
        <v>0.0</v>
      </c>
      <c r="D79" s="141">
        <v>8446618.116</v>
      </c>
      <c r="E79" s="141">
        <v>9439571.328</v>
      </c>
      <c r="F79" s="141">
        <v>4631066.472</v>
      </c>
      <c r="G79" s="141">
        <v>0.0</v>
      </c>
    </row>
    <row r="80" ht="14.25" customHeight="1">
      <c r="A80" s="140" t="s">
        <v>259</v>
      </c>
      <c r="B80" s="141">
        <v>72834.552</v>
      </c>
      <c r="C80" s="141">
        <v>0.0</v>
      </c>
      <c r="D80" s="141">
        <v>0.0</v>
      </c>
      <c r="E80" s="141">
        <v>0.0</v>
      </c>
      <c r="F80" s="141">
        <v>72834.552</v>
      </c>
      <c r="G80" s="141">
        <v>0.0</v>
      </c>
    </row>
    <row r="81" ht="14.25" customHeight="1">
      <c r="A81" s="140" t="s">
        <v>260</v>
      </c>
      <c r="B81" s="141">
        <v>4274.9400000000005</v>
      </c>
      <c r="C81" s="141">
        <v>0.0</v>
      </c>
      <c r="D81" s="141">
        <v>0.0</v>
      </c>
      <c r="E81" s="141">
        <v>0.0</v>
      </c>
      <c r="F81" s="141">
        <v>4274.9400000000005</v>
      </c>
      <c r="G81" s="141">
        <v>0.0</v>
      </c>
    </row>
    <row r="82" ht="14.25" customHeight="1">
      <c r="A82" s="140" t="s">
        <v>261</v>
      </c>
      <c r="B82" s="141">
        <v>46857.42</v>
      </c>
      <c r="C82" s="141">
        <v>0.0</v>
      </c>
      <c r="D82" s="141">
        <v>0.0</v>
      </c>
      <c r="E82" s="141">
        <v>0.0</v>
      </c>
      <c r="F82" s="141">
        <v>46857.42</v>
      </c>
      <c r="G82" s="141">
        <v>0.0</v>
      </c>
    </row>
    <row r="83" ht="14.25" customHeight="1">
      <c r="A83" s="140" t="s">
        <v>262</v>
      </c>
      <c r="B83" s="141">
        <v>21172.992</v>
      </c>
      <c r="C83" s="141">
        <v>0.0</v>
      </c>
      <c r="D83" s="141">
        <v>0.0</v>
      </c>
      <c r="E83" s="141">
        <v>0.0</v>
      </c>
      <c r="F83" s="141">
        <v>21172.992</v>
      </c>
      <c r="G83" s="141">
        <v>0.0</v>
      </c>
    </row>
    <row r="84" ht="14.25" customHeight="1">
      <c r="A84" s="140" t="s">
        <v>263</v>
      </c>
      <c r="B84" s="141">
        <v>0.0</v>
      </c>
      <c r="C84" s="141">
        <v>0.0</v>
      </c>
      <c r="D84" s="141">
        <v>0.0</v>
      </c>
      <c r="E84" s="141">
        <v>0.0</v>
      </c>
      <c r="F84" s="141">
        <v>0.0</v>
      </c>
      <c r="G84" s="141">
        <v>0.0</v>
      </c>
    </row>
    <row r="85" ht="14.25" customHeight="1">
      <c r="A85" s="140" t="s">
        <v>264</v>
      </c>
      <c r="B85" s="141">
        <v>529.2</v>
      </c>
      <c r="C85" s="141">
        <v>0.0</v>
      </c>
      <c r="D85" s="141">
        <v>0.0</v>
      </c>
      <c r="E85" s="141">
        <v>0.0</v>
      </c>
      <c r="F85" s="141">
        <v>529.2</v>
      </c>
      <c r="G85" s="141">
        <v>0.0</v>
      </c>
    </row>
    <row r="86" ht="14.25" customHeight="1">
      <c r="A86" s="140" t="s">
        <v>265</v>
      </c>
      <c r="B86" s="141">
        <v>651365.736</v>
      </c>
      <c r="C86" s="141">
        <v>0.0</v>
      </c>
      <c r="D86" s="141">
        <v>35381.64</v>
      </c>
      <c r="E86" s="141">
        <v>6561.420000000001</v>
      </c>
      <c r="F86" s="141">
        <v>680185.956</v>
      </c>
      <c r="G86" s="141">
        <v>0.0</v>
      </c>
    </row>
    <row r="87" ht="14.25" customHeight="1">
      <c r="A87" s="140" t="s">
        <v>266</v>
      </c>
      <c r="B87" s="141">
        <v>212.592</v>
      </c>
      <c r="C87" s="141">
        <v>0.0</v>
      </c>
      <c r="D87" s="141">
        <v>832.704</v>
      </c>
      <c r="E87" s="141">
        <v>1045.296</v>
      </c>
      <c r="F87" s="141">
        <v>0.0</v>
      </c>
      <c r="G87" s="141">
        <v>0.0</v>
      </c>
    </row>
    <row r="88" ht="14.25" customHeight="1">
      <c r="A88" s="140" t="s">
        <v>267</v>
      </c>
      <c r="B88" s="141">
        <v>4160.8679999999995</v>
      </c>
      <c r="C88" s="141">
        <v>0.0</v>
      </c>
      <c r="D88" s="141">
        <v>3844.068</v>
      </c>
      <c r="E88" s="141">
        <v>3811.3679999999995</v>
      </c>
      <c r="F88" s="141">
        <v>4193.568</v>
      </c>
      <c r="G88" s="141">
        <v>0.0</v>
      </c>
    </row>
    <row r="89" ht="14.25" customHeight="1">
      <c r="A89" s="140" t="s">
        <v>268</v>
      </c>
      <c r="B89" s="141">
        <v>2350.5959999999995</v>
      </c>
      <c r="C89" s="141">
        <v>0.0</v>
      </c>
      <c r="D89" s="141">
        <v>3844.068</v>
      </c>
      <c r="E89" s="141">
        <v>2460.156</v>
      </c>
      <c r="F89" s="141">
        <v>3734.508</v>
      </c>
      <c r="G89" s="141">
        <v>0.0</v>
      </c>
    </row>
    <row r="90" ht="14.25" customHeight="1">
      <c r="A90" s="140" t="s">
        <v>269</v>
      </c>
      <c r="B90" s="141">
        <v>0.0</v>
      </c>
      <c r="C90" s="141">
        <v>0.0</v>
      </c>
      <c r="D90" s="141">
        <v>0.0</v>
      </c>
      <c r="E90" s="141">
        <v>0.0</v>
      </c>
      <c r="F90" s="141">
        <v>0.0</v>
      </c>
      <c r="G90" s="141">
        <v>0.0</v>
      </c>
    </row>
    <row r="91" ht="14.25" customHeight="1">
      <c r="A91" s="140" t="s">
        <v>270</v>
      </c>
      <c r="B91" s="141">
        <v>1810.272</v>
      </c>
      <c r="C91" s="141">
        <v>0.0</v>
      </c>
      <c r="D91" s="141">
        <v>0.0</v>
      </c>
      <c r="E91" s="141">
        <v>1351.212</v>
      </c>
      <c r="F91" s="141">
        <v>459.06000000000006</v>
      </c>
      <c r="G91" s="141">
        <v>0.0</v>
      </c>
    </row>
    <row r="92" ht="14.25" customHeight="1">
      <c r="A92" s="140" t="s">
        <v>271</v>
      </c>
      <c r="B92" s="141">
        <v>0.0</v>
      </c>
      <c r="C92" s="141">
        <v>0.0</v>
      </c>
      <c r="D92" s="141">
        <v>608.3879999999999</v>
      </c>
      <c r="E92" s="141">
        <v>608.3879999999999</v>
      </c>
      <c r="F92" s="141">
        <v>0.0</v>
      </c>
      <c r="G92" s="141">
        <v>0.0</v>
      </c>
    </row>
    <row r="93" ht="14.25" customHeight="1">
      <c r="A93" s="140" t="s">
        <v>272</v>
      </c>
      <c r="B93" s="141">
        <v>805.3439999999999</v>
      </c>
      <c r="C93" s="141">
        <v>0.0</v>
      </c>
      <c r="D93" s="141">
        <v>0.0</v>
      </c>
      <c r="E93" s="141">
        <v>0.0</v>
      </c>
      <c r="F93" s="141">
        <v>805.3439999999999</v>
      </c>
      <c r="G93" s="141">
        <v>0.0</v>
      </c>
    </row>
    <row r="94" ht="14.25" customHeight="1">
      <c r="A94" s="140" t="s">
        <v>273</v>
      </c>
      <c r="B94" s="141">
        <v>805.3439999999999</v>
      </c>
      <c r="C94" s="141">
        <v>0.0</v>
      </c>
      <c r="D94" s="141">
        <v>0.0</v>
      </c>
      <c r="E94" s="141">
        <v>0.0</v>
      </c>
      <c r="F94" s="141">
        <v>805.3439999999999</v>
      </c>
      <c r="G94" s="141">
        <v>0.0</v>
      </c>
    </row>
    <row r="95" ht="14.25" customHeight="1">
      <c r="A95" s="140" t="s">
        <v>274</v>
      </c>
      <c r="B95" s="141">
        <v>0.0</v>
      </c>
      <c r="C95" s="141">
        <v>0.0</v>
      </c>
      <c r="D95" s="141">
        <v>0.0</v>
      </c>
      <c r="E95" s="141">
        <v>0.0</v>
      </c>
      <c r="F95" s="141">
        <v>0.0</v>
      </c>
      <c r="G95" s="141">
        <v>0.0</v>
      </c>
    </row>
    <row r="96" ht="14.25" customHeight="1">
      <c r="A96" s="140" t="s">
        <v>275</v>
      </c>
      <c r="B96" s="141">
        <v>1211.856</v>
      </c>
      <c r="C96" s="141">
        <v>0.0</v>
      </c>
      <c r="D96" s="141">
        <v>0.0</v>
      </c>
      <c r="E96" s="141">
        <v>0.0</v>
      </c>
      <c r="F96" s="141">
        <v>1211.856</v>
      </c>
      <c r="G96" s="141">
        <v>0.0</v>
      </c>
    </row>
    <row r="97" ht="14.25" customHeight="1">
      <c r="A97" s="140" t="s">
        <v>276</v>
      </c>
      <c r="B97" s="141">
        <v>0.0</v>
      </c>
      <c r="C97" s="141">
        <v>0.0</v>
      </c>
      <c r="D97" s="141">
        <v>0.0</v>
      </c>
      <c r="E97" s="141">
        <v>0.0</v>
      </c>
      <c r="F97" s="141">
        <v>0.0</v>
      </c>
      <c r="G97" s="141">
        <v>0.0</v>
      </c>
    </row>
    <row r="98" ht="14.25" customHeight="1">
      <c r="A98" s="140" t="s">
        <v>277</v>
      </c>
      <c r="B98" s="141">
        <v>0.0</v>
      </c>
      <c r="C98" s="141">
        <v>0.0</v>
      </c>
      <c r="D98" s="141">
        <v>0.0</v>
      </c>
      <c r="E98" s="141">
        <v>0.0</v>
      </c>
      <c r="F98" s="141">
        <v>0.0</v>
      </c>
      <c r="G98" s="141">
        <v>0.0</v>
      </c>
    </row>
    <row r="99" ht="14.25" customHeight="1">
      <c r="A99" s="140" t="s">
        <v>278</v>
      </c>
      <c r="B99" s="141">
        <v>0.0</v>
      </c>
      <c r="C99" s="141">
        <v>0.0</v>
      </c>
      <c r="D99" s="141">
        <v>0.0</v>
      </c>
      <c r="E99" s="141">
        <v>0.0</v>
      </c>
      <c r="F99" s="141">
        <v>0.0</v>
      </c>
      <c r="G99" s="141">
        <v>0.0</v>
      </c>
    </row>
    <row r="100" ht="14.25" customHeight="1">
      <c r="A100" s="140" t="s">
        <v>279</v>
      </c>
      <c r="B100" s="141">
        <v>0.0</v>
      </c>
      <c r="C100" s="141">
        <v>0.0</v>
      </c>
      <c r="D100" s="141">
        <v>0.0</v>
      </c>
      <c r="E100" s="141">
        <v>0.0</v>
      </c>
      <c r="F100" s="141">
        <v>0.0</v>
      </c>
      <c r="G100" s="141">
        <v>0.0</v>
      </c>
    </row>
    <row r="101" ht="14.25" customHeight="1">
      <c r="A101" s="140" t="s">
        <v>280</v>
      </c>
      <c r="B101" s="141">
        <v>0.0</v>
      </c>
      <c r="C101" s="141">
        <v>0.0</v>
      </c>
      <c r="D101" s="141">
        <v>0.0</v>
      </c>
      <c r="E101" s="141">
        <v>0.0</v>
      </c>
      <c r="F101" s="141">
        <v>0.0</v>
      </c>
      <c r="G101" s="141">
        <v>0.0</v>
      </c>
    </row>
    <row r="102" ht="14.25" customHeight="1">
      <c r="A102" s="140" t="s">
        <v>281</v>
      </c>
      <c r="B102" s="141">
        <v>0.0</v>
      </c>
      <c r="C102" s="141">
        <v>0.0</v>
      </c>
      <c r="D102" s="141">
        <v>0.0</v>
      </c>
      <c r="E102" s="141">
        <v>0.0</v>
      </c>
      <c r="F102" s="141">
        <v>0.0</v>
      </c>
      <c r="G102" s="141">
        <v>0.0</v>
      </c>
    </row>
    <row r="103" ht="14.25" customHeight="1">
      <c r="A103" s="140" t="s">
        <v>282</v>
      </c>
      <c r="B103" s="141">
        <v>0.0</v>
      </c>
      <c r="C103" s="141">
        <v>0.0</v>
      </c>
      <c r="D103" s="141">
        <v>0.0</v>
      </c>
      <c r="E103" s="141">
        <v>0.0</v>
      </c>
      <c r="F103" s="141">
        <v>0.0</v>
      </c>
      <c r="G103" s="141">
        <v>0.0</v>
      </c>
    </row>
    <row r="104" ht="14.25" customHeight="1">
      <c r="A104" s="140" t="s">
        <v>283</v>
      </c>
      <c r="B104" s="141">
        <v>0.0</v>
      </c>
      <c r="C104" s="141">
        <v>0.0</v>
      </c>
      <c r="D104" s="141">
        <v>0.0</v>
      </c>
      <c r="E104" s="141">
        <v>0.0</v>
      </c>
      <c r="F104" s="141">
        <v>0.0</v>
      </c>
      <c r="G104" s="141">
        <v>0.0</v>
      </c>
    </row>
    <row r="105" ht="14.25" customHeight="1">
      <c r="A105" s="140" t="s">
        <v>284</v>
      </c>
      <c r="B105" s="141">
        <v>0.0</v>
      </c>
      <c r="C105" s="141">
        <v>0.0</v>
      </c>
      <c r="D105" s="141">
        <v>0.0</v>
      </c>
      <c r="E105" s="141">
        <v>0.0</v>
      </c>
      <c r="F105" s="141">
        <v>0.0</v>
      </c>
      <c r="G105" s="141">
        <v>0.0</v>
      </c>
    </row>
    <row r="106" ht="14.25" customHeight="1">
      <c r="A106" s="140" t="s">
        <v>285</v>
      </c>
      <c r="B106" s="141">
        <v>0.0</v>
      </c>
      <c r="C106" s="141">
        <v>0.0</v>
      </c>
      <c r="D106" s="141">
        <v>0.0</v>
      </c>
      <c r="E106" s="141">
        <v>0.0</v>
      </c>
      <c r="F106" s="141">
        <v>0.0</v>
      </c>
      <c r="G106" s="141">
        <v>0.0</v>
      </c>
    </row>
    <row r="107" ht="14.25" customHeight="1">
      <c r="A107" s="140" t="s">
        <v>286</v>
      </c>
      <c r="B107" s="141">
        <v>0.0</v>
      </c>
      <c r="C107" s="141">
        <v>0.0</v>
      </c>
      <c r="D107" s="141">
        <v>0.0</v>
      </c>
      <c r="E107" s="141">
        <v>0.0</v>
      </c>
      <c r="F107" s="141">
        <v>0.0</v>
      </c>
      <c r="G107" s="141">
        <v>0.0</v>
      </c>
    </row>
    <row r="108" ht="14.25" customHeight="1">
      <c r="A108" s="140" t="s">
        <v>287</v>
      </c>
      <c r="B108" s="141">
        <v>0.0</v>
      </c>
      <c r="C108" s="141">
        <v>0.0</v>
      </c>
      <c r="D108" s="141">
        <v>0.0</v>
      </c>
      <c r="E108" s="141">
        <v>0.0</v>
      </c>
      <c r="F108" s="141">
        <v>0.0</v>
      </c>
      <c r="G108" s="141">
        <v>0.0</v>
      </c>
    </row>
    <row r="109" ht="14.25" customHeight="1">
      <c r="A109" s="140" t="s">
        <v>288</v>
      </c>
      <c r="B109" s="141">
        <v>0.0</v>
      </c>
      <c r="C109" s="141">
        <v>0.0</v>
      </c>
      <c r="D109" s="141">
        <v>0.0</v>
      </c>
      <c r="E109" s="141">
        <v>0.0</v>
      </c>
      <c r="F109" s="141">
        <v>0.0</v>
      </c>
      <c r="G109" s="141">
        <v>0.0</v>
      </c>
    </row>
    <row r="110" ht="14.25" customHeight="1">
      <c r="A110" s="140" t="s">
        <v>289</v>
      </c>
      <c r="B110" s="141">
        <v>0.0</v>
      </c>
      <c r="C110" s="141">
        <v>0.0</v>
      </c>
      <c r="D110" s="141">
        <v>0.0</v>
      </c>
      <c r="E110" s="141">
        <v>0.0</v>
      </c>
      <c r="F110" s="141">
        <v>0.0</v>
      </c>
      <c r="G110" s="141">
        <v>0.0</v>
      </c>
    </row>
    <row r="111" ht="14.25" customHeight="1">
      <c r="A111" s="140" t="s">
        <v>290</v>
      </c>
      <c r="B111" s="141">
        <v>0.0</v>
      </c>
      <c r="C111" s="141">
        <v>0.0</v>
      </c>
      <c r="D111" s="141">
        <v>0.0</v>
      </c>
      <c r="E111" s="141">
        <v>0.0</v>
      </c>
      <c r="F111" s="141">
        <v>0.0</v>
      </c>
      <c r="G111" s="141">
        <v>0.0</v>
      </c>
    </row>
    <row r="112" ht="14.25" customHeight="1">
      <c r="A112" s="140" t="s">
        <v>291</v>
      </c>
      <c r="B112" s="141">
        <v>0.0</v>
      </c>
      <c r="C112" s="141">
        <v>0.0</v>
      </c>
      <c r="D112" s="141">
        <v>0.0</v>
      </c>
      <c r="E112" s="141">
        <v>0.0</v>
      </c>
      <c r="F112" s="141">
        <v>0.0</v>
      </c>
      <c r="G112" s="141">
        <v>0.0</v>
      </c>
    </row>
    <row r="113" ht="14.25" customHeight="1">
      <c r="A113" s="140" t="s">
        <v>292</v>
      </c>
      <c r="B113" s="141">
        <v>0.0</v>
      </c>
      <c r="C113" s="141">
        <v>0.0</v>
      </c>
      <c r="D113" s="141">
        <v>0.0</v>
      </c>
      <c r="E113" s="141">
        <v>0.0</v>
      </c>
      <c r="F113" s="141">
        <v>0.0</v>
      </c>
      <c r="G113" s="141">
        <v>0.0</v>
      </c>
    </row>
    <row r="114" ht="14.25" customHeight="1">
      <c r="A114" s="140" t="s">
        <v>293</v>
      </c>
      <c r="B114" s="141">
        <v>0.0</v>
      </c>
      <c r="C114" s="141">
        <v>0.0</v>
      </c>
      <c r="D114" s="141">
        <v>0.0</v>
      </c>
      <c r="E114" s="141">
        <v>0.0</v>
      </c>
      <c r="F114" s="141">
        <v>0.0</v>
      </c>
      <c r="G114" s="141">
        <v>0.0</v>
      </c>
    </row>
    <row r="115" ht="14.25" customHeight="1">
      <c r="A115" s="140" t="s">
        <v>294</v>
      </c>
      <c r="B115" s="141">
        <v>0.0</v>
      </c>
      <c r="C115" s="141">
        <v>0.0</v>
      </c>
      <c r="D115" s="141">
        <v>0.0</v>
      </c>
      <c r="E115" s="141">
        <v>0.0</v>
      </c>
      <c r="F115" s="141">
        <v>0.0</v>
      </c>
      <c r="G115" s="141">
        <v>0.0</v>
      </c>
    </row>
    <row r="116" ht="14.25" customHeight="1">
      <c r="A116" s="140" t="s">
        <v>295</v>
      </c>
      <c r="B116" s="141">
        <v>0.0</v>
      </c>
      <c r="C116" s="141">
        <v>0.0</v>
      </c>
      <c r="D116" s="141">
        <v>0.0</v>
      </c>
      <c r="E116" s="141">
        <v>0.0</v>
      </c>
      <c r="F116" s="141">
        <v>0.0</v>
      </c>
      <c r="G116" s="141">
        <v>0.0</v>
      </c>
    </row>
    <row r="117" ht="14.25" customHeight="1">
      <c r="A117" s="140" t="s">
        <v>296</v>
      </c>
      <c r="B117" s="141">
        <v>0.0</v>
      </c>
      <c r="C117" s="141">
        <v>0.0</v>
      </c>
      <c r="D117" s="141">
        <v>0.0</v>
      </c>
      <c r="E117" s="141">
        <v>0.0</v>
      </c>
      <c r="F117" s="141">
        <v>0.0</v>
      </c>
      <c r="G117" s="141">
        <v>0.0</v>
      </c>
    </row>
    <row r="118" ht="14.25" customHeight="1">
      <c r="A118" s="140" t="s">
        <v>297</v>
      </c>
      <c r="B118" s="141">
        <v>0.0</v>
      </c>
      <c r="C118" s="141">
        <v>0.0</v>
      </c>
      <c r="D118" s="141">
        <v>0.0</v>
      </c>
      <c r="E118" s="141">
        <v>0.0</v>
      </c>
      <c r="F118" s="141">
        <v>0.0</v>
      </c>
      <c r="G118" s="141">
        <v>0.0</v>
      </c>
    </row>
    <row r="119" ht="14.25" customHeight="1">
      <c r="A119" s="140" t="s">
        <v>298</v>
      </c>
      <c r="B119" s="141">
        <v>0.0</v>
      </c>
      <c r="C119" s="141">
        <v>0.0</v>
      </c>
      <c r="D119" s="141">
        <v>0.0</v>
      </c>
      <c r="E119" s="141">
        <v>0.0</v>
      </c>
      <c r="F119" s="141">
        <v>0.0</v>
      </c>
      <c r="G119" s="141">
        <v>0.0</v>
      </c>
    </row>
    <row r="120" ht="14.25" customHeight="1">
      <c r="A120" s="140" t="s">
        <v>299</v>
      </c>
      <c r="B120" s="141">
        <v>0.0</v>
      </c>
      <c r="C120" s="141">
        <v>0.0</v>
      </c>
      <c r="D120" s="141">
        <v>0.0</v>
      </c>
      <c r="E120" s="141">
        <v>0.0</v>
      </c>
      <c r="F120" s="141">
        <v>0.0</v>
      </c>
      <c r="G120" s="141">
        <v>0.0</v>
      </c>
    </row>
    <row r="121" ht="14.25" customHeight="1">
      <c r="A121" s="140" t="s">
        <v>300</v>
      </c>
      <c r="B121" s="141">
        <v>0.0</v>
      </c>
      <c r="C121" s="141">
        <v>0.0</v>
      </c>
      <c r="D121" s="141">
        <v>0.0</v>
      </c>
      <c r="E121" s="141">
        <v>0.0</v>
      </c>
      <c r="F121" s="141">
        <v>0.0</v>
      </c>
      <c r="G121" s="141">
        <v>0.0</v>
      </c>
    </row>
    <row r="122" ht="14.25" customHeight="1">
      <c r="A122" s="140" t="s">
        <v>301</v>
      </c>
      <c r="B122" s="141">
        <v>0.0</v>
      </c>
      <c r="C122" s="141">
        <v>0.0</v>
      </c>
      <c r="D122" s="141">
        <v>0.0</v>
      </c>
      <c r="E122" s="141">
        <v>0.0</v>
      </c>
      <c r="F122" s="141">
        <v>0.0</v>
      </c>
      <c r="G122" s="141">
        <v>0.0</v>
      </c>
    </row>
    <row r="123" ht="14.25" customHeight="1">
      <c r="A123" s="140" t="s">
        <v>302</v>
      </c>
      <c r="B123" s="141">
        <v>0.0</v>
      </c>
      <c r="C123" s="141">
        <v>0.0</v>
      </c>
      <c r="D123" s="141">
        <v>0.0</v>
      </c>
      <c r="E123" s="141">
        <v>0.0</v>
      </c>
      <c r="F123" s="141">
        <v>0.0</v>
      </c>
      <c r="G123" s="141">
        <v>0.0</v>
      </c>
    </row>
    <row r="124" ht="14.25" customHeight="1">
      <c r="A124" s="140" t="s">
        <v>303</v>
      </c>
      <c r="B124" s="141">
        <v>0.0</v>
      </c>
      <c r="C124" s="141">
        <v>0.0</v>
      </c>
      <c r="D124" s="141">
        <v>0.0</v>
      </c>
      <c r="E124" s="141">
        <v>0.0</v>
      </c>
      <c r="F124" s="141">
        <v>0.0</v>
      </c>
      <c r="G124" s="141">
        <v>0.0</v>
      </c>
    </row>
    <row r="125" ht="14.25" customHeight="1">
      <c r="A125" s="140" t="s">
        <v>304</v>
      </c>
      <c r="B125" s="141">
        <v>0.0</v>
      </c>
      <c r="C125" s="141">
        <v>0.0</v>
      </c>
      <c r="D125" s="141">
        <v>0.0</v>
      </c>
      <c r="E125" s="141">
        <v>0.0</v>
      </c>
      <c r="F125" s="141">
        <v>0.0</v>
      </c>
      <c r="G125" s="141">
        <v>0.0</v>
      </c>
    </row>
    <row r="126" ht="14.25" customHeight="1">
      <c r="A126" s="140" t="s">
        <v>305</v>
      </c>
      <c r="B126" s="141">
        <v>0.0</v>
      </c>
      <c r="C126" s="141">
        <v>0.0</v>
      </c>
      <c r="D126" s="141">
        <v>0.0</v>
      </c>
      <c r="E126" s="141">
        <v>0.0</v>
      </c>
      <c r="F126" s="141">
        <v>0.0</v>
      </c>
      <c r="G126" s="141">
        <v>0.0</v>
      </c>
    </row>
    <row r="127" ht="14.25" customHeight="1">
      <c r="A127" s="140" t="s">
        <v>306</v>
      </c>
      <c r="B127" s="141">
        <v>0.0</v>
      </c>
      <c r="C127" s="141">
        <v>0.0</v>
      </c>
      <c r="D127" s="141">
        <v>0.0</v>
      </c>
      <c r="E127" s="141">
        <v>0.0</v>
      </c>
      <c r="F127" s="141">
        <v>0.0</v>
      </c>
      <c r="G127" s="141">
        <v>0.0</v>
      </c>
    </row>
    <row r="128" ht="14.25" customHeight="1">
      <c r="A128" s="140" t="s">
        <v>307</v>
      </c>
      <c r="B128" s="141">
        <v>0.0</v>
      </c>
      <c r="C128" s="141">
        <v>0.0</v>
      </c>
      <c r="D128" s="141">
        <v>0.0</v>
      </c>
      <c r="E128" s="141">
        <v>0.0</v>
      </c>
      <c r="F128" s="141">
        <v>0.0</v>
      </c>
      <c r="G128" s="141">
        <v>0.0</v>
      </c>
    </row>
    <row r="129" ht="14.25" customHeight="1">
      <c r="A129" s="140" t="s">
        <v>308</v>
      </c>
      <c r="B129" s="141">
        <v>0.0</v>
      </c>
      <c r="C129" s="141">
        <v>0.0</v>
      </c>
      <c r="D129" s="141">
        <v>0.0</v>
      </c>
      <c r="E129" s="141">
        <v>0.0</v>
      </c>
      <c r="F129" s="141">
        <v>0.0</v>
      </c>
      <c r="G129" s="141">
        <v>0.0</v>
      </c>
    </row>
    <row r="130" ht="14.25" customHeight="1">
      <c r="A130" s="140" t="s">
        <v>309</v>
      </c>
      <c r="B130" s="141">
        <v>0.0</v>
      </c>
      <c r="C130" s="141">
        <v>0.0</v>
      </c>
      <c r="D130" s="141">
        <v>0.0</v>
      </c>
      <c r="E130" s="141">
        <v>0.0</v>
      </c>
      <c r="F130" s="141">
        <v>0.0</v>
      </c>
      <c r="G130" s="141">
        <v>0.0</v>
      </c>
    </row>
    <row r="131" ht="14.25" customHeight="1">
      <c r="A131" s="140" t="s">
        <v>310</v>
      </c>
      <c r="B131" s="141">
        <v>0.0</v>
      </c>
      <c r="C131" s="141">
        <v>0.0</v>
      </c>
      <c r="D131" s="141">
        <v>0.0</v>
      </c>
      <c r="E131" s="141">
        <v>0.0</v>
      </c>
      <c r="F131" s="141">
        <v>0.0</v>
      </c>
      <c r="G131" s="141">
        <v>0.0</v>
      </c>
    </row>
    <row r="132" ht="14.25" customHeight="1">
      <c r="A132" s="140" t="s">
        <v>311</v>
      </c>
      <c r="B132" s="141">
        <v>0.0</v>
      </c>
      <c r="C132" s="141">
        <v>0.0</v>
      </c>
      <c r="D132" s="141">
        <v>196.644</v>
      </c>
      <c r="E132" s="141">
        <v>196.644</v>
      </c>
      <c r="F132" s="141">
        <v>0.0</v>
      </c>
      <c r="G132" s="141">
        <v>0.0</v>
      </c>
    </row>
    <row r="133" ht="14.25" customHeight="1">
      <c r="A133" s="140" t="s">
        <v>312</v>
      </c>
      <c r="B133" s="141">
        <v>0.0</v>
      </c>
      <c r="C133" s="141">
        <v>0.0</v>
      </c>
      <c r="D133" s="141">
        <v>0.0</v>
      </c>
      <c r="E133" s="141">
        <v>0.0</v>
      </c>
      <c r="F133" s="141">
        <v>0.0</v>
      </c>
      <c r="G133" s="141">
        <v>0.0</v>
      </c>
    </row>
    <row r="134" ht="14.25" customHeight="1">
      <c r="A134" s="140" t="s">
        <v>313</v>
      </c>
      <c r="B134" s="141">
        <v>0.0</v>
      </c>
      <c r="C134" s="141">
        <v>0.0</v>
      </c>
      <c r="D134" s="141">
        <v>0.0</v>
      </c>
      <c r="E134" s="141">
        <v>0.0</v>
      </c>
      <c r="F134" s="141">
        <v>0.0</v>
      </c>
      <c r="G134" s="141">
        <v>0.0</v>
      </c>
    </row>
    <row r="135" ht="14.25" customHeight="1">
      <c r="A135" s="140" t="s">
        <v>314</v>
      </c>
      <c r="B135" s="141">
        <v>0.0</v>
      </c>
      <c r="C135" s="141">
        <v>0.0</v>
      </c>
      <c r="D135" s="141">
        <v>0.0</v>
      </c>
      <c r="E135" s="141">
        <v>0.0</v>
      </c>
      <c r="F135" s="141">
        <v>0.0</v>
      </c>
      <c r="G135" s="141">
        <v>0.0</v>
      </c>
    </row>
    <row r="136" ht="14.25" customHeight="1">
      <c r="A136" s="140" t="s">
        <v>315</v>
      </c>
      <c r="B136" s="141">
        <v>0.0</v>
      </c>
      <c r="C136" s="141">
        <v>0.0</v>
      </c>
      <c r="D136" s="141">
        <v>0.0</v>
      </c>
      <c r="E136" s="141">
        <v>0.0</v>
      </c>
      <c r="F136" s="141">
        <v>0.0</v>
      </c>
      <c r="G136" s="141">
        <v>0.0</v>
      </c>
    </row>
    <row r="137" ht="14.25" customHeight="1">
      <c r="A137" s="140" t="s">
        <v>316</v>
      </c>
      <c r="B137" s="141">
        <v>0.0</v>
      </c>
      <c r="C137" s="141">
        <v>0.0</v>
      </c>
      <c r="D137" s="141">
        <v>0.0</v>
      </c>
      <c r="E137" s="141">
        <v>0.0</v>
      </c>
      <c r="F137" s="141">
        <v>0.0</v>
      </c>
      <c r="G137" s="141">
        <v>0.0</v>
      </c>
    </row>
    <row r="138" ht="14.25" customHeight="1">
      <c r="A138" s="140" t="s">
        <v>317</v>
      </c>
      <c r="B138" s="141">
        <v>0.0</v>
      </c>
      <c r="C138" s="141">
        <v>0.0</v>
      </c>
      <c r="D138" s="141">
        <v>0.0</v>
      </c>
      <c r="E138" s="141">
        <v>0.0</v>
      </c>
      <c r="F138" s="141">
        <v>0.0</v>
      </c>
      <c r="G138" s="141">
        <v>0.0</v>
      </c>
    </row>
    <row r="139" ht="14.25" customHeight="1">
      <c r="A139" s="140" t="s">
        <v>318</v>
      </c>
      <c r="B139" s="141">
        <v>0.0</v>
      </c>
      <c r="C139" s="141">
        <v>0.0</v>
      </c>
      <c r="D139" s="141">
        <v>0.0</v>
      </c>
      <c r="E139" s="141">
        <v>0.0</v>
      </c>
      <c r="F139" s="141">
        <v>0.0</v>
      </c>
      <c r="G139" s="141">
        <v>0.0</v>
      </c>
    </row>
    <row r="140" ht="14.25" customHeight="1">
      <c r="A140" s="140" t="s">
        <v>319</v>
      </c>
      <c r="B140" s="141">
        <v>0.0</v>
      </c>
      <c r="C140" s="141">
        <v>0.0</v>
      </c>
      <c r="D140" s="141">
        <v>0.0</v>
      </c>
      <c r="E140" s="141">
        <v>0.0</v>
      </c>
      <c r="F140" s="141">
        <v>0.0</v>
      </c>
      <c r="G140" s="141">
        <v>0.0</v>
      </c>
    </row>
    <row r="141" ht="14.25" customHeight="1">
      <c r="A141" s="140" t="s">
        <v>320</v>
      </c>
      <c r="B141" s="141">
        <v>0.0</v>
      </c>
      <c r="C141" s="141">
        <v>0.0</v>
      </c>
      <c r="D141" s="141">
        <v>0.0</v>
      </c>
      <c r="E141" s="141">
        <v>0.0</v>
      </c>
      <c r="F141" s="141">
        <v>0.0</v>
      </c>
      <c r="G141" s="141">
        <v>0.0</v>
      </c>
    </row>
    <row r="142" ht="14.25" customHeight="1">
      <c r="A142" s="140" t="s">
        <v>321</v>
      </c>
      <c r="B142" s="141">
        <v>0.0</v>
      </c>
      <c r="C142" s="141">
        <v>0.0</v>
      </c>
      <c r="D142" s="141">
        <v>0.0</v>
      </c>
      <c r="E142" s="141">
        <v>0.0</v>
      </c>
      <c r="F142" s="141">
        <v>0.0</v>
      </c>
      <c r="G142" s="141">
        <v>0.0</v>
      </c>
    </row>
    <row r="143" ht="14.25" customHeight="1">
      <c r="A143" s="140" t="s">
        <v>322</v>
      </c>
      <c r="B143" s="141">
        <v>0.0</v>
      </c>
      <c r="C143" s="141">
        <v>0.0</v>
      </c>
      <c r="D143" s="141">
        <v>0.0</v>
      </c>
      <c r="E143" s="141">
        <v>0.0</v>
      </c>
      <c r="F143" s="141">
        <v>0.0</v>
      </c>
      <c r="G143" s="141">
        <v>0.0</v>
      </c>
    </row>
    <row r="144" ht="14.25" customHeight="1">
      <c r="A144" s="140" t="s">
        <v>323</v>
      </c>
      <c r="B144" s="141">
        <v>0.0</v>
      </c>
      <c r="C144" s="141">
        <v>0.0</v>
      </c>
      <c r="D144" s="141">
        <v>0.0</v>
      </c>
      <c r="E144" s="141">
        <v>0.0</v>
      </c>
      <c r="F144" s="141">
        <v>0.0</v>
      </c>
      <c r="G144" s="141">
        <v>0.0</v>
      </c>
    </row>
    <row r="145" ht="14.25" customHeight="1">
      <c r="A145" s="140" t="s">
        <v>324</v>
      </c>
      <c r="B145" s="141">
        <v>0.0</v>
      </c>
      <c r="C145" s="141">
        <v>0.0</v>
      </c>
      <c r="D145" s="141">
        <v>0.0</v>
      </c>
      <c r="E145" s="141">
        <v>0.0</v>
      </c>
      <c r="F145" s="141">
        <v>0.0</v>
      </c>
      <c r="G145" s="141">
        <v>0.0</v>
      </c>
    </row>
    <row r="146" ht="14.25" customHeight="1">
      <c r="A146" s="140" t="s">
        <v>325</v>
      </c>
      <c r="B146" s="141">
        <v>727.3199999999999</v>
      </c>
      <c r="C146" s="141">
        <v>0.0</v>
      </c>
      <c r="D146" s="141">
        <v>0.0</v>
      </c>
      <c r="E146" s="141">
        <v>0.0</v>
      </c>
      <c r="F146" s="141">
        <v>727.3199999999999</v>
      </c>
      <c r="G146" s="141">
        <v>0.0</v>
      </c>
    </row>
    <row r="147" ht="14.25" customHeight="1">
      <c r="A147" s="140" t="s">
        <v>326</v>
      </c>
      <c r="B147" s="141">
        <v>0.0</v>
      </c>
      <c r="C147" s="141">
        <v>0.0</v>
      </c>
      <c r="D147" s="141">
        <v>0.0</v>
      </c>
      <c r="E147" s="141">
        <v>0.0</v>
      </c>
      <c r="F147" s="141">
        <v>0.0</v>
      </c>
      <c r="G147" s="141">
        <v>0.0</v>
      </c>
    </row>
    <row r="148" ht="14.25" customHeight="1">
      <c r="A148" s="140" t="s">
        <v>327</v>
      </c>
      <c r="B148" s="141">
        <v>0.0</v>
      </c>
      <c r="C148" s="141">
        <v>0.0</v>
      </c>
      <c r="D148" s="141">
        <v>0.0</v>
      </c>
      <c r="E148" s="141">
        <v>0.0</v>
      </c>
      <c r="F148" s="141">
        <v>0.0</v>
      </c>
      <c r="G148" s="141">
        <v>0.0</v>
      </c>
    </row>
    <row r="149" ht="14.25" customHeight="1">
      <c r="A149" s="140" t="s">
        <v>328</v>
      </c>
      <c r="B149" s="141">
        <v>2818.464</v>
      </c>
      <c r="C149" s="141">
        <v>0.0</v>
      </c>
      <c r="D149" s="141">
        <v>0.0</v>
      </c>
      <c r="E149" s="141">
        <v>0.0</v>
      </c>
      <c r="F149" s="141">
        <v>2818.464</v>
      </c>
      <c r="G149" s="141">
        <v>0.0</v>
      </c>
    </row>
    <row r="150" ht="14.25" customHeight="1">
      <c r="A150" s="140" t="s">
        <v>329</v>
      </c>
      <c r="B150" s="141">
        <v>180.0</v>
      </c>
      <c r="C150" s="141">
        <v>0.0</v>
      </c>
      <c r="D150" s="141">
        <v>0.0</v>
      </c>
      <c r="E150" s="141">
        <v>0.0</v>
      </c>
      <c r="F150" s="141">
        <v>180.0</v>
      </c>
      <c r="G150" s="141">
        <v>0.0</v>
      </c>
    </row>
    <row r="151" ht="14.25" customHeight="1">
      <c r="A151" s="140" t="s">
        <v>330</v>
      </c>
      <c r="B151" s="141">
        <v>180.0</v>
      </c>
      <c r="C151" s="141">
        <v>0.0</v>
      </c>
      <c r="D151" s="141">
        <v>0.0</v>
      </c>
      <c r="E151" s="141">
        <v>0.0</v>
      </c>
      <c r="F151" s="141">
        <v>180.0</v>
      </c>
      <c r="G151" s="141">
        <v>0.0</v>
      </c>
    </row>
    <row r="152" ht="14.25" customHeight="1">
      <c r="A152" s="140" t="s">
        <v>331</v>
      </c>
      <c r="B152" s="141">
        <v>0.0</v>
      </c>
      <c r="C152" s="141">
        <v>0.0</v>
      </c>
      <c r="D152" s="141">
        <v>0.0</v>
      </c>
      <c r="E152" s="141">
        <v>0.0</v>
      </c>
      <c r="F152" s="141">
        <v>0.0</v>
      </c>
      <c r="G152" s="141">
        <v>0.0</v>
      </c>
    </row>
    <row r="153" ht="14.25" customHeight="1">
      <c r="A153" s="140" t="s">
        <v>332</v>
      </c>
      <c r="B153" s="141">
        <v>420.0</v>
      </c>
      <c r="C153" s="141">
        <v>0.0</v>
      </c>
      <c r="D153" s="141">
        <v>0.0</v>
      </c>
      <c r="E153" s="141">
        <v>0.0</v>
      </c>
      <c r="F153" s="141">
        <v>420.0</v>
      </c>
      <c r="G153" s="141">
        <v>0.0</v>
      </c>
    </row>
    <row r="154" ht="14.25" customHeight="1">
      <c r="A154" s="140" t="s">
        <v>333</v>
      </c>
      <c r="B154" s="141">
        <v>360.0</v>
      </c>
      <c r="C154" s="141">
        <v>0.0</v>
      </c>
      <c r="D154" s="141">
        <v>0.0</v>
      </c>
      <c r="E154" s="141">
        <v>0.0</v>
      </c>
      <c r="F154" s="141">
        <v>360.0</v>
      </c>
      <c r="G154" s="141">
        <v>0.0</v>
      </c>
    </row>
    <row r="155" ht="14.25" customHeight="1">
      <c r="A155" s="140" t="s">
        <v>334</v>
      </c>
      <c r="B155" s="141">
        <v>0.0</v>
      </c>
      <c r="C155" s="141">
        <v>0.0</v>
      </c>
      <c r="D155" s="141">
        <v>0.0</v>
      </c>
      <c r="E155" s="141">
        <v>0.0</v>
      </c>
      <c r="F155" s="141">
        <v>0.0</v>
      </c>
      <c r="G155" s="141">
        <v>0.0</v>
      </c>
    </row>
    <row r="156" ht="14.25" customHeight="1">
      <c r="A156" s="140" t="s">
        <v>335</v>
      </c>
      <c r="B156" s="141">
        <v>0.0</v>
      </c>
      <c r="C156" s="141">
        <v>0.0</v>
      </c>
      <c r="D156" s="141">
        <v>0.0</v>
      </c>
      <c r="E156" s="141">
        <v>0.0</v>
      </c>
      <c r="F156" s="141">
        <v>0.0</v>
      </c>
      <c r="G156" s="141">
        <v>0.0</v>
      </c>
    </row>
    <row r="157" ht="14.25" customHeight="1">
      <c r="A157" s="140" t="s">
        <v>336</v>
      </c>
      <c r="B157" s="141">
        <v>0.0</v>
      </c>
      <c r="C157" s="141">
        <v>0.0</v>
      </c>
      <c r="D157" s="141">
        <v>0.0</v>
      </c>
      <c r="E157" s="141">
        <v>0.0</v>
      </c>
      <c r="F157" s="141">
        <v>0.0</v>
      </c>
      <c r="G157" s="141">
        <v>0.0</v>
      </c>
    </row>
    <row r="158" ht="14.25" customHeight="1">
      <c r="A158" s="140" t="s">
        <v>337</v>
      </c>
      <c r="B158" s="141">
        <v>0.0</v>
      </c>
      <c r="C158" s="141">
        <v>0.0</v>
      </c>
      <c r="D158" s="141">
        <v>0.0</v>
      </c>
      <c r="E158" s="141">
        <v>0.0</v>
      </c>
      <c r="F158" s="141">
        <v>0.0</v>
      </c>
      <c r="G158" s="141">
        <v>0.0</v>
      </c>
    </row>
    <row r="159" ht="14.25" customHeight="1">
      <c r="A159" s="140" t="s">
        <v>338</v>
      </c>
      <c r="B159" s="141">
        <v>0.0</v>
      </c>
      <c r="C159" s="141">
        <v>0.0</v>
      </c>
      <c r="D159" s="141">
        <v>0.0</v>
      </c>
      <c r="E159" s="141">
        <v>0.0</v>
      </c>
      <c r="F159" s="141">
        <v>0.0</v>
      </c>
      <c r="G159" s="141">
        <v>0.0</v>
      </c>
    </row>
    <row r="160" ht="14.25" customHeight="1">
      <c r="A160" s="140" t="s">
        <v>339</v>
      </c>
      <c r="B160" s="141">
        <v>0.0</v>
      </c>
      <c r="C160" s="141">
        <v>0.0</v>
      </c>
      <c r="D160" s="141">
        <v>0.0</v>
      </c>
      <c r="E160" s="141">
        <v>0.0</v>
      </c>
      <c r="F160" s="141">
        <v>0.0</v>
      </c>
      <c r="G160" s="141">
        <v>0.0</v>
      </c>
    </row>
    <row r="161" ht="14.25" customHeight="1">
      <c r="A161" s="140" t="s">
        <v>340</v>
      </c>
      <c r="B161" s="141">
        <v>0.0</v>
      </c>
      <c r="C161" s="141">
        <v>0.0</v>
      </c>
      <c r="D161" s="141">
        <v>0.0</v>
      </c>
      <c r="E161" s="141">
        <v>0.0</v>
      </c>
      <c r="F161" s="141">
        <v>0.0</v>
      </c>
      <c r="G161" s="141">
        <v>0.0</v>
      </c>
    </row>
    <row r="162" ht="14.25" customHeight="1">
      <c r="A162" s="140" t="s">
        <v>341</v>
      </c>
      <c r="B162" s="141">
        <v>0.0</v>
      </c>
      <c r="C162" s="141">
        <v>0.0</v>
      </c>
      <c r="D162" s="141">
        <v>0.0</v>
      </c>
      <c r="E162" s="141">
        <v>0.0</v>
      </c>
      <c r="F162" s="141">
        <v>0.0</v>
      </c>
      <c r="G162" s="141">
        <v>0.0</v>
      </c>
    </row>
    <row r="163" ht="14.25" customHeight="1">
      <c r="A163" s="140" t="s">
        <v>342</v>
      </c>
      <c r="B163" s="141">
        <v>0.0</v>
      </c>
      <c r="C163" s="141">
        <v>0.0</v>
      </c>
      <c r="D163" s="141">
        <v>0.0</v>
      </c>
      <c r="E163" s="141">
        <v>0.0</v>
      </c>
      <c r="F163" s="141">
        <v>0.0</v>
      </c>
      <c r="G163" s="141">
        <v>0.0</v>
      </c>
    </row>
    <row r="164" ht="14.25" customHeight="1">
      <c r="A164" s="140" t="s">
        <v>343</v>
      </c>
      <c r="B164" s="141">
        <v>0.0</v>
      </c>
      <c r="C164" s="141">
        <v>0.0</v>
      </c>
      <c r="D164" s="141">
        <v>0.0</v>
      </c>
      <c r="E164" s="141">
        <v>0.0</v>
      </c>
      <c r="F164" s="141">
        <v>0.0</v>
      </c>
      <c r="G164" s="141">
        <v>0.0</v>
      </c>
    </row>
    <row r="165" ht="14.25" customHeight="1">
      <c r="A165" s="140" t="s">
        <v>344</v>
      </c>
      <c r="B165" s="141">
        <v>0.0</v>
      </c>
      <c r="C165" s="141">
        <v>0.0</v>
      </c>
      <c r="D165" s="141">
        <v>0.0</v>
      </c>
      <c r="E165" s="141">
        <v>0.0</v>
      </c>
      <c r="F165" s="141">
        <v>0.0</v>
      </c>
      <c r="G165" s="141">
        <v>0.0</v>
      </c>
    </row>
    <row r="166" ht="14.25" customHeight="1">
      <c r="A166" s="140" t="s">
        <v>345</v>
      </c>
      <c r="B166" s="141">
        <v>0.0</v>
      </c>
      <c r="C166" s="141">
        <v>0.0</v>
      </c>
      <c r="D166" s="141">
        <v>0.0</v>
      </c>
      <c r="E166" s="141">
        <v>0.0</v>
      </c>
      <c r="F166" s="141">
        <v>0.0</v>
      </c>
      <c r="G166" s="141">
        <v>0.0</v>
      </c>
    </row>
    <row r="167" ht="14.25" customHeight="1">
      <c r="A167" s="140" t="s">
        <v>346</v>
      </c>
      <c r="B167" s="141">
        <v>0.0</v>
      </c>
      <c r="C167" s="141">
        <v>0.0</v>
      </c>
      <c r="D167" s="141">
        <v>0.0</v>
      </c>
      <c r="E167" s="141">
        <v>0.0</v>
      </c>
      <c r="F167" s="141">
        <v>0.0</v>
      </c>
      <c r="G167" s="141">
        <v>0.0</v>
      </c>
    </row>
    <row r="168" ht="14.25" customHeight="1">
      <c r="A168" s="140" t="s">
        <v>347</v>
      </c>
      <c r="B168" s="141">
        <v>0.0</v>
      </c>
      <c r="C168" s="141">
        <v>0.0</v>
      </c>
      <c r="D168" s="141">
        <v>0.0</v>
      </c>
      <c r="E168" s="141">
        <v>0.0</v>
      </c>
      <c r="F168" s="141">
        <v>0.0</v>
      </c>
      <c r="G168" s="141">
        <v>0.0</v>
      </c>
    </row>
    <row r="169" ht="14.25" customHeight="1">
      <c r="A169" s="140" t="s">
        <v>348</v>
      </c>
      <c r="B169" s="141">
        <v>1771.1999999999998</v>
      </c>
      <c r="C169" s="141">
        <v>0.0</v>
      </c>
      <c r="D169" s="141">
        <v>0.0</v>
      </c>
      <c r="E169" s="141">
        <v>0.0</v>
      </c>
      <c r="F169" s="141">
        <v>1771.1999999999998</v>
      </c>
      <c r="G169" s="141">
        <v>0.0</v>
      </c>
    </row>
    <row r="170" ht="14.25" customHeight="1">
      <c r="A170" s="140" t="s">
        <v>349</v>
      </c>
      <c r="B170" s="141">
        <v>0.0</v>
      </c>
      <c r="C170" s="141">
        <v>0.0</v>
      </c>
      <c r="D170" s="141">
        <v>0.0</v>
      </c>
      <c r="E170" s="141">
        <v>0.0</v>
      </c>
      <c r="F170" s="141">
        <v>0.0</v>
      </c>
      <c r="G170" s="141">
        <v>0.0</v>
      </c>
    </row>
    <row r="171" ht="14.25" customHeight="1">
      <c r="A171" s="140" t="s">
        <v>350</v>
      </c>
      <c r="B171" s="141">
        <v>0.0</v>
      </c>
      <c r="C171" s="141">
        <v>0.0</v>
      </c>
      <c r="D171" s="141">
        <v>0.0</v>
      </c>
      <c r="E171" s="141">
        <v>0.0</v>
      </c>
      <c r="F171" s="141">
        <v>0.0</v>
      </c>
      <c r="G171" s="141">
        <v>0.0</v>
      </c>
    </row>
    <row r="172" ht="14.25" customHeight="1">
      <c r="A172" s="140" t="s">
        <v>351</v>
      </c>
      <c r="B172" s="141">
        <v>0.0</v>
      </c>
      <c r="C172" s="141">
        <v>0.0</v>
      </c>
      <c r="D172" s="141">
        <v>0.0</v>
      </c>
      <c r="E172" s="141">
        <v>0.0</v>
      </c>
      <c r="F172" s="141">
        <v>0.0</v>
      </c>
      <c r="G172" s="141">
        <v>0.0</v>
      </c>
    </row>
    <row r="173" ht="14.25" customHeight="1">
      <c r="A173" s="140" t="s">
        <v>352</v>
      </c>
      <c r="B173" s="141">
        <v>84.0</v>
      </c>
      <c r="C173" s="141">
        <v>0.0</v>
      </c>
      <c r="D173" s="141">
        <v>0.0</v>
      </c>
      <c r="E173" s="141">
        <v>0.0</v>
      </c>
      <c r="F173" s="141">
        <v>84.0</v>
      </c>
      <c r="G173" s="141">
        <v>0.0</v>
      </c>
    </row>
    <row r="174" ht="14.25" customHeight="1">
      <c r="A174" s="140" t="s">
        <v>353</v>
      </c>
      <c r="B174" s="141">
        <v>0.0</v>
      </c>
      <c r="C174" s="141">
        <v>0.0</v>
      </c>
      <c r="D174" s="141">
        <v>0.0</v>
      </c>
      <c r="E174" s="141">
        <v>0.0</v>
      </c>
      <c r="F174" s="141">
        <v>0.0</v>
      </c>
      <c r="G174" s="141">
        <v>0.0</v>
      </c>
    </row>
    <row r="175" ht="14.25" customHeight="1">
      <c r="A175" s="140" t="s">
        <v>354</v>
      </c>
      <c r="B175" s="141">
        <v>0.0</v>
      </c>
      <c r="C175" s="141">
        <v>0.0</v>
      </c>
      <c r="D175" s="141">
        <v>0.0</v>
      </c>
      <c r="E175" s="141">
        <v>0.0</v>
      </c>
      <c r="F175" s="141">
        <v>0.0</v>
      </c>
      <c r="G175" s="141">
        <v>0.0</v>
      </c>
    </row>
    <row r="176" ht="14.25" customHeight="1">
      <c r="A176" s="140" t="s">
        <v>355</v>
      </c>
      <c r="B176" s="141">
        <v>0.0</v>
      </c>
      <c r="C176" s="141">
        <v>0.0</v>
      </c>
      <c r="D176" s="141">
        <v>0.0</v>
      </c>
      <c r="E176" s="141">
        <v>0.0</v>
      </c>
      <c r="F176" s="141">
        <v>0.0</v>
      </c>
      <c r="G176" s="141">
        <v>0.0</v>
      </c>
    </row>
    <row r="177" ht="14.25" customHeight="1">
      <c r="A177" s="140" t="s">
        <v>356</v>
      </c>
      <c r="B177" s="141">
        <v>0.0</v>
      </c>
      <c r="C177" s="141">
        <v>0.0</v>
      </c>
      <c r="D177" s="141">
        <v>0.0</v>
      </c>
      <c r="E177" s="141">
        <v>0.0</v>
      </c>
      <c r="F177" s="141">
        <v>0.0</v>
      </c>
      <c r="G177" s="141">
        <v>0.0</v>
      </c>
    </row>
    <row r="178" ht="14.25" customHeight="1">
      <c r="A178" s="140" t="s">
        <v>357</v>
      </c>
      <c r="B178" s="141">
        <v>0.0</v>
      </c>
      <c r="C178" s="141">
        <v>0.0</v>
      </c>
      <c r="D178" s="141">
        <v>0.0</v>
      </c>
      <c r="E178" s="141">
        <v>0.0</v>
      </c>
      <c r="F178" s="141">
        <v>0.0</v>
      </c>
      <c r="G178" s="141">
        <v>0.0</v>
      </c>
    </row>
    <row r="179" ht="14.25" customHeight="1">
      <c r="A179" s="140" t="s">
        <v>358</v>
      </c>
      <c r="B179" s="141">
        <v>0.0</v>
      </c>
      <c r="C179" s="141">
        <v>0.0</v>
      </c>
      <c r="D179" s="141">
        <v>0.0</v>
      </c>
      <c r="E179" s="141">
        <v>0.0</v>
      </c>
      <c r="F179" s="141">
        <v>0.0</v>
      </c>
      <c r="G179" s="141">
        <v>0.0</v>
      </c>
    </row>
    <row r="180" ht="14.25" customHeight="1">
      <c r="A180" s="140" t="s">
        <v>359</v>
      </c>
      <c r="B180" s="141">
        <v>0.0</v>
      </c>
      <c r="C180" s="141">
        <v>0.0</v>
      </c>
      <c r="D180" s="141">
        <v>0.0</v>
      </c>
      <c r="E180" s="141">
        <v>0.0</v>
      </c>
      <c r="F180" s="141">
        <v>0.0</v>
      </c>
      <c r="G180" s="141">
        <v>0.0</v>
      </c>
    </row>
    <row r="181" ht="14.25" customHeight="1">
      <c r="A181" s="140" t="s">
        <v>360</v>
      </c>
      <c r="B181" s="141">
        <v>0.0</v>
      </c>
      <c r="C181" s="141">
        <v>0.0</v>
      </c>
      <c r="D181" s="141">
        <v>0.0</v>
      </c>
      <c r="E181" s="141">
        <v>0.0</v>
      </c>
      <c r="F181" s="141">
        <v>0.0</v>
      </c>
      <c r="G181" s="141">
        <v>0.0</v>
      </c>
    </row>
    <row r="182" ht="14.25" customHeight="1">
      <c r="A182" s="140" t="s">
        <v>361</v>
      </c>
      <c r="B182" s="141">
        <v>0.0</v>
      </c>
      <c r="C182" s="141">
        <v>0.0</v>
      </c>
      <c r="D182" s="141">
        <v>0.0</v>
      </c>
      <c r="E182" s="141">
        <v>0.0</v>
      </c>
      <c r="F182" s="141">
        <v>0.0</v>
      </c>
      <c r="G182" s="141">
        <v>0.0</v>
      </c>
    </row>
    <row r="183" ht="14.25" customHeight="1">
      <c r="A183" s="140" t="s">
        <v>362</v>
      </c>
      <c r="B183" s="141">
        <v>0.0</v>
      </c>
      <c r="C183" s="141">
        <v>0.0</v>
      </c>
      <c r="D183" s="141">
        <v>15.252000000000002</v>
      </c>
      <c r="E183" s="141">
        <v>0.0</v>
      </c>
      <c r="F183" s="141">
        <v>15.252000000000002</v>
      </c>
      <c r="G183" s="141">
        <v>0.0</v>
      </c>
    </row>
    <row r="184" ht="14.25" customHeight="1">
      <c r="A184" s="140" t="s">
        <v>363</v>
      </c>
      <c r="B184" s="141">
        <v>0.0</v>
      </c>
      <c r="C184" s="141">
        <v>0.0</v>
      </c>
      <c r="D184" s="141">
        <v>0.0</v>
      </c>
      <c r="E184" s="141">
        <v>0.0</v>
      </c>
      <c r="F184" s="141">
        <v>0.0</v>
      </c>
      <c r="G184" s="141">
        <v>0.0</v>
      </c>
    </row>
    <row r="185" ht="14.25" customHeight="1">
      <c r="A185" s="140" t="s">
        <v>364</v>
      </c>
      <c r="B185" s="141">
        <v>0.0</v>
      </c>
      <c r="C185" s="141">
        <v>0.0</v>
      </c>
      <c r="D185" s="141">
        <v>0.0</v>
      </c>
      <c r="E185" s="141">
        <v>0.0</v>
      </c>
      <c r="F185" s="141">
        <v>0.0</v>
      </c>
      <c r="G185" s="141">
        <v>0.0</v>
      </c>
    </row>
    <row r="186" ht="14.25" customHeight="1">
      <c r="A186" s="140" t="s">
        <v>365</v>
      </c>
      <c r="B186" s="141">
        <v>0.0</v>
      </c>
      <c r="C186" s="141">
        <v>0.0</v>
      </c>
      <c r="D186" s="141">
        <v>0.0</v>
      </c>
      <c r="E186" s="141">
        <v>0.0</v>
      </c>
      <c r="F186" s="141">
        <v>0.0</v>
      </c>
      <c r="G186" s="141">
        <v>0.0</v>
      </c>
    </row>
    <row r="187" ht="14.25" customHeight="1">
      <c r="A187" s="140" t="s">
        <v>366</v>
      </c>
      <c r="B187" s="141">
        <v>0.0</v>
      </c>
      <c r="C187" s="141">
        <v>0.0</v>
      </c>
      <c r="D187" s="141">
        <v>0.0</v>
      </c>
      <c r="E187" s="141">
        <v>0.0</v>
      </c>
      <c r="F187" s="141">
        <v>0.0</v>
      </c>
      <c r="G187" s="141">
        <v>0.0</v>
      </c>
    </row>
    <row r="188" ht="14.25" customHeight="1">
      <c r="A188" s="140" t="s">
        <v>367</v>
      </c>
      <c r="B188" s="141">
        <v>0.0</v>
      </c>
      <c r="C188" s="141">
        <v>0.0</v>
      </c>
      <c r="D188" s="141">
        <v>0.0</v>
      </c>
      <c r="E188" s="141">
        <v>0.0</v>
      </c>
      <c r="F188" s="141">
        <v>0.0</v>
      </c>
      <c r="G188" s="141">
        <v>0.0</v>
      </c>
    </row>
    <row r="189" ht="14.25" customHeight="1">
      <c r="A189" s="140" t="s">
        <v>368</v>
      </c>
      <c r="B189" s="141">
        <v>0.0</v>
      </c>
      <c r="C189" s="141">
        <v>0.0</v>
      </c>
      <c r="D189" s="141">
        <v>0.0</v>
      </c>
      <c r="E189" s="141">
        <v>0.0</v>
      </c>
      <c r="F189" s="141">
        <v>0.0</v>
      </c>
      <c r="G189" s="141">
        <v>0.0</v>
      </c>
    </row>
    <row r="190" ht="14.25" customHeight="1">
      <c r="A190" s="140" t="s">
        <v>369</v>
      </c>
      <c r="B190" s="141">
        <v>0.0</v>
      </c>
      <c r="C190" s="141">
        <v>0.0</v>
      </c>
      <c r="D190" s="141">
        <v>0.0</v>
      </c>
      <c r="E190" s="141">
        <v>0.0</v>
      </c>
      <c r="F190" s="141">
        <v>0.0</v>
      </c>
      <c r="G190" s="141">
        <v>0.0</v>
      </c>
    </row>
    <row r="191" ht="14.25" customHeight="1">
      <c r="A191" s="140" t="s">
        <v>370</v>
      </c>
      <c r="B191" s="141">
        <v>7195.32</v>
      </c>
      <c r="C191" s="141">
        <v>0.0</v>
      </c>
      <c r="D191" s="141">
        <v>0.0</v>
      </c>
      <c r="E191" s="141">
        <v>0.0</v>
      </c>
      <c r="F191" s="141">
        <v>7195.32</v>
      </c>
      <c r="G191" s="141">
        <v>0.0</v>
      </c>
    </row>
    <row r="192" ht="14.25" customHeight="1">
      <c r="A192" s="140" t="s">
        <v>371</v>
      </c>
      <c r="B192" s="141">
        <v>720.0</v>
      </c>
      <c r="C192" s="141">
        <v>0.0</v>
      </c>
      <c r="D192" s="141">
        <v>0.0</v>
      </c>
      <c r="E192" s="141">
        <v>0.0</v>
      </c>
      <c r="F192" s="141">
        <v>720.0</v>
      </c>
      <c r="G192" s="141">
        <v>0.0</v>
      </c>
    </row>
    <row r="193" ht="14.25" customHeight="1">
      <c r="A193" s="140" t="s">
        <v>372</v>
      </c>
      <c r="B193" s="141">
        <v>0.0</v>
      </c>
      <c r="C193" s="141">
        <v>0.0</v>
      </c>
      <c r="D193" s="141">
        <v>2.748</v>
      </c>
      <c r="E193" s="141">
        <v>0.0</v>
      </c>
      <c r="F193" s="141">
        <v>2.748</v>
      </c>
      <c r="G193" s="141">
        <v>0.0</v>
      </c>
    </row>
    <row r="194" ht="14.25" customHeight="1">
      <c r="A194" s="140" t="s">
        <v>373</v>
      </c>
      <c r="B194" s="141">
        <v>0.0</v>
      </c>
      <c r="C194" s="141">
        <v>0.0</v>
      </c>
      <c r="D194" s="141">
        <v>0.0</v>
      </c>
      <c r="E194" s="141">
        <v>0.0</v>
      </c>
      <c r="F194" s="141">
        <v>0.0</v>
      </c>
      <c r="G194" s="141">
        <v>0.0</v>
      </c>
    </row>
    <row r="195" ht="14.25" customHeight="1">
      <c r="A195" s="140" t="s">
        <v>374</v>
      </c>
      <c r="B195" s="141">
        <v>0.0</v>
      </c>
      <c r="C195" s="141">
        <v>0.0</v>
      </c>
      <c r="D195" s="141">
        <v>0.0</v>
      </c>
      <c r="E195" s="141">
        <v>0.0</v>
      </c>
      <c r="F195" s="141">
        <v>0.0</v>
      </c>
      <c r="G195" s="141">
        <v>0.0</v>
      </c>
    </row>
    <row r="196" ht="14.25" customHeight="1">
      <c r="A196" s="140" t="s">
        <v>375</v>
      </c>
      <c r="B196" s="141">
        <v>0.0</v>
      </c>
      <c r="C196" s="141">
        <v>0.0</v>
      </c>
      <c r="D196" s="141">
        <v>0.0</v>
      </c>
      <c r="E196" s="141">
        <v>0.0</v>
      </c>
      <c r="F196" s="141">
        <v>0.0</v>
      </c>
      <c r="G196" s="141">
        <v>0.0</v>
      </c>
    </row>
    <row r="197" ht="14.25" customHeight="1">
      <c r="A197" s="140" t="s">
        <v>376</v>
      </c>
      <c r="B197" s="141">
        <v>0.0</v>
      </c>
      <c r="C197" s="141">
        <v>0.0</v>
      </c>
      <c r="D197" s="141">
        <v>0.0</v>
      </c>
      <c r="E197" s="141">
        <v>0.0</v>
      </c>
      <c r="F197" s="141">
        <v>0.0</v>
      </c>
      <c r="G197" s="141">
        <v>0.0</v>
      </c>
    </row>
    <row r="198" ht="14.25" customHeight="1">
      <c r="A198" s="140" t="s">
        <v>377</v>
      </c>
      <c r="B198" s="141">
        <v>0.0</v>
      </c>
      <c r="C198" s="141">
        <v>0.0</v>
      </c>
      <c r="D198" s="141">
        <v>0.0</v>
      </c>
      <c r="E198" s="141">
        <v>0.0</v>
      </c>
      <c r="F198" s="141">
        <v>0.0</v>
      </c>
      <c r="G198" s="141">
        <v>0.0</v>
      </c>
    </row>
    <row r="199" ht="14.25" customHeight="1">
      <c r="A199" s="140" t="s">
        <v>378</v>
      </c>
      <c r="B199" s="141">
        <v>0.0</v>
      </c>
      <c r="C199" s="141">
        <v>0.0</v>
      </c>
      <c r="D199" s="141">
        <v>0.0</v>
      </c>
      <c r="E199" s="141">
        <v>0.0</v>
      </c>
      <c r="F199" s="141">
        <v>0.0</v>
      </c>
      <c r="G199" s="141">
        <v>0.0</v>
      </c>
    </row>
    <row r="200" ht="14.25" customHeight="1">
      <c r="A200" s="140" t="s">
        <v>379</v>
      </c>
      <c r="B200" s="141">
        <v>0.0</v>
      </c>
      <c r="C200" s="141">
        <v>0.0</v>
      </c>
      <c r="D200" s="141">
        <v>0.0</v>
      </c>
      <c r="E200" s="141">
        <v>0.0</v>
      </c>
      <c r="F200" s="141">
        <v>0.0</v>
      </c>
      <c r="G200" s="141">
        <v>0.0</v>
      </c>
    </row>
    <row r="201" ht="14.25" customHeight="1">
      <c r="A201" s="140" t="s">
        <v>380</v>
      </c>
      <c r="B201" s="141">
        <v>0.0</v>
      </c>
      <c r="C201" s="141">
        <v>0.0</v>
      </c>
      <c r="D201" s="141">
        <v>0.0</v>
      </c>
      <c r="E201" s="141">
        <v>0.0</v>
      </c>
      <c r="F201" s="141">
        <v>0.0</v>
      </c>
      <c r="G201" s="141">
        <v>0.0</v>
      </c>
    </row>
    <row r="202" ht="14.25" customHeight="1">
      <c r="A202" s="140" t="s">
        <v>381</v>
      </c>
      <c r="B202" s="141">
        <v>0.0</v>
      </c>
      <c r="C202" s="141">
        <v>0.0</v>
      </c>
      <c r="D202" s="141">
        <v>0.0</v>
      </c>
      <c r="E202" s="141">
        <v>0.0</v>
      </c>
      <c r="F202" s="141">
        <v>0.0</v>
      </c>
      <c r="G202" s="141">
        <v>0.0</v>
      </c>
    </row>
    <row r="203" ht="14.25" customHeight="1">
      <c r="A203" s="140" t="s">
        <v>382</v>
      </c>
      <c r="B203" s="141">
        <v>0.0</v>
      </c>
      <c r="C203" s="141">
        <v>0.0</v>
      </c>
      <c r="D203" s="141">
        <v>0.0</v>
      </c>
      <c r="E203" s="141">
        <v>0.0</v>
      </c>
      <c r="F203" s="141">
        <v>0.0</v>
      </c>
      <c r="G203" s="141">
        <v>0.0</v>
      </c>
    </row>
    <row r="204" ht="14.25" customHeight="1">
      <c r="A204" s="140" t="s">
        <v>383</v>
      </c>
      <c r="B204" s="141">
        <v>0.0</v>
      </c>
      <c r="C204" s="141">
        <v>0.0</v>
      </c>
      <c r="D204" s="141">
        <v>0.0</v>
      </c>
      <c r="E204" s="141">
        <v>0.0</v>
      </c>
      <c r="F204" s="141">
        <v>0.0</v>
      </c>
      <c r="G204" s="141">
        <v>0.0</v>
      </c>
    </row>
    <row r="205" ht="14.25" customHeight="1">
      <c r="A205" s="140" t="s">
        <v>384</v>
      </c>
      <c r="B205" s="141">
        <v>0.0</v>
      </c>
      <c r="C205" s="141">
        <v>0.0</v>
      </c>
      <c r="D205" s="141">
        <v>0.0</v>
      </c>
      <c r="E205" s="141">
        <v>0.0</v>
      </c>
      <c r="F205" s="141">
        <v>0.0</v>
      </c>
      <c r="G205" s="141">
        <v>0.0</v>
      </c>
    </row>
    <row r="206" ht="14.25" customHeight="1">
      <c r="A206" s="140" t="s">
        <v>385</v>
      </c>
      <c r="B206" s="141">
        <v>0.0</v>
      </c>
      <c r="C206" s="141">
        <v>0.0</v>
      </c>
      <c r="D206" s="141">
        <v>0.0</v>
      </c>
      <c r="E206" s="141">
        <v>0.0</v>
      </c>
      <c r="F206" s="141">
        <v>0.0</v>
      </c>
      <c r="G206" s="141">
        <v>0.0</v>
      </c>
    </row>
    <row r="207" ht="14.25" customHeight="1">
      <c r="A207" s="140" t="s">
        <v>386</v>
      </c>
      <c r="B207" s="141">
        <v>1020.0</v>
      </c>
      <c r="C207" s="141">
        <v>0.0</v>
      </c>
      <c r="D207" s="141">
        <v>0.0</v>
      </c>
      <c r="E207" s="141">
        <v>0.0</v>
      </c>
      <c r="F207" s="141">
        <v>1020.0</v>
      </c>
      <c r="G207" s="141">
        <v>0.0</v>
      </c>
    </row>
    <row r="208" ht="14.25" customHeight="1">
      <c r="A208" s="140" t="s">
        <v>387</v>
      </c>
      <c r="B208" s="141">
        <v>0.0</v>
      </c>
      <c r="C208" s="141">
        <v>0.0</v>
      </c>
      <c r="D208" s="141">
        <v>0.0</v>
      </c>
      <c r="E208" s="141">
        <v>0.0</v>
      </c>
      <c r="F208" s="141">
        <v>0.0</v>
      </c>
      <c r="G208" s="141">
        <v>0.0</v>
      </c>
    </row>
    <row r="209" ht="14.25" customHeight="1">
      <c r="A209" s="140" t="s">
        <v>388</v>
      </c>
      <c r="B209" s="141">
        <v>0.0</v>
      </c>
      <c r="C209" s="141">
        <v>0.0</v>
      </c>
      <c r="D209" s="141">
        <v>0.0</v>
      </c>
      <c r="E209" s="141">
        <v>0.0</v>
      </c>
      <c r="F209" s="141">
        <v>0.0</v>
      </c>
      <c r="G209" s="141">
        <v>0.0</v>
      </c>
    </row>
    <row r="210" ht="14.25" customHeight="1">
      <c r="A210" s="140" t="s">
        <v>389</v>
      </c>
      <c r="B210" s="141">
        <v>0.0</v>
      </c>
      <c r="C210" s="141">
        <v>0.0</v>
      </c>
      <c r="D210" s="141">
        <v>0.0</v>
      </c>
      <c r="E210" s="141">
        <v>0.0</v>
      </c>
      <c r="F210" s="141">
        <v>0.0</v>
      </c>
      <c r="G210" s="141">
        <v>0.0</v>
      </c>
    </row>
    <row r="211" ht="14.25" customHeight="1">
      <c r="A211" s="140" t="s">
        <v>390</v>
      </c>
      <c r="B211" s="141">
        <v>0.0</v>
      </c>
      <c r="C211" s="141">
        <v>0.0</v>
      </c>
      <c r="D211" s="141">
        <v>0.0</v>
      </c>
      <c r="E211" s="141">
        <v>0.0</v>
      </c>
      <c r="F211" s="141">
        <v>0.0</v>
      </c>
      <c r="G211" s="141">
        <v>0.0</v>
      </c>
    </row>
    <row r="212" ht="14.25" customHeight="1">
      <c r="A212" s="140" t="s">
        <v>391</v>
      </c>
      <c r="B212" s="141">
        <v>0.0</v>
      </c>
      <c r="C212" s="141">
        <v>0.0</v>
      </c>
      <c r="D212" s="141">
        <v>0.0</v>
      </c>
      <c r="E212" s="141">
        <v>0.0</v>
      </c>
      <c r="F212" s="141">
        <v>0.0</v>
      </c>
      <c r="G212" s="141">
        <v>0.0</v>
      </c>
    </row>
    <row r="213" ht="14.25" customHeight="1">
      <c r="A213" s="140" t="s">
        <v>392</v>
      </c>
      <c r="B213" s="141">
        <v>0.0</v>
      </c>
      <c r="C213" s="141">
        <v>0.0</v>
      </c>
      <c r="D213" s="141">
        <v>0.0</v>
      </c>
      <c r="E213" s="141">
        <v>0.0</v>
      </c>
      <c r="F213" s="141">
        <v>0.0</v>
      </c>
      <c r="G213" s="141">
        <v>0.0</v>
      </c>
    </row>
    <row r="214" ht="14.25" customHeight="1">
      <c r="A214" s="140" t="s">
        <v>393</v>
      </c>
      <c r="B214" s="141">
        <v>0.0</v>
      </c>
      <c r="C214" s="141">
        <v>0.0</v>
      </c>
      <c r="D214" s="141">
        <v>0.0</v>
      </c>
      <c r="E214" s="141">
        <v>0.0</v>
      </c>
      <c r="F214" s="141">
        <v>0.0</v>
      </c>
      <c r="G214" s="141">
        <v>0.0</v>
      </c>
    </row>
    <row r="215" ht="14.25" customHeight="1">
      <c r="A215" s="140" t="s">
        <v>394</v>
      </c>
      <c r="B215" s="141">
        <v>0.0</v>
      </c>
      <c r="C215" s="141">
        <v>0.0</v>
      </c>
      <c r="D215" s="141">
        <v>0.0</v>
      </c>
      <c r="E215" s="141">
        <v>0.0</v>
      </c>
      <c r="F215" s="141">
        <v>0.0</v>
      </c>
      <c r="G215" s="141">
        <v>0.0</v>
      </c>
    </row>
    <row r="216" ht="14.25" customHeight="1">
      <c r="A216" s="140" t="s">
        <v>395</v>
      </c>
      <c r="B216" s="141">
        <v>0.0</v>
      </c>
      <c r="C216" s="141">
        <v>0.0</v>
      </c>
      <c r="D216" s="141">
        <v>0.0</v>
      </c>
      <c r="E216" s="141">
        <v>0.0</v>
      </c>
      <c r="F216" s="141">
        <v>0.0</v>
      </c>
      <c r="G216" s="141">
        <v>0.0</v>
      </c>
    </row>
    <row r="217" ht="14.25" customHeight="1">
      <c r="A217" s="140" t="s">
        <v>396</v>
      </c>
      <c r="B217" s="141">
        <v>0.0</v>
      </c>
      <c r="C217" s="141">
        <v>0.0</v>
      </c>
      <c r="D217" s="141">
        <v>0.0</v>
      </c>
      <c r="E217" s="141">
        <v>0.0</v>
      </c>
      <c r="F217" s="141">
        <v>0.0</v>
      </c>
      <c r="G217" s="141">
        <v>0.0</v>
      </c>
    </row>
    <row r="218" ht="14.25" customHeight="1">
      <c r="A218" s="140" t="s">
        <v>397</v>
      </c>
      <c r="B218" s="141">
        <v>0.0</v>
      </c>
      <c r="C218" s="141">
        <v>0.0</v>
      </c>
      <c r="D218" s="141">
        <v>0.0</v>
      </c>
      <c r="E218" s="141">
        <v>0.0</v>
      </c>
      <c r="F218" s="141">
        <v>0.0</v>
      </c>
      <c r="G218" s="141">
        <v>0.0</v>
      </c>
    </row>
    <row r="219" ht="14.25" customHeight="1">
      <c r="A219" s="140" t="s">
        <v>398</v>
      </c>
      <c r="B219" s="141">
        <v>0.0</v>
      </c>
      <c r="C219" s="141">
        <v>0.0</v>
      </c>
      <c r="D219" s="141">
        <v>0.0</v>
      </c>
      <c r="E219" s="141">
        <v>0.0</v>
      </c>
      <c r="F219" s="141">
        <v>0.0</v>
      </c>
      <c r="G219" s="141">
        <v>0.0</v>
      </c>
    </row>
    <row r="220" ht="14.25" customHeight="1">
      <c r="A220" s="140" t="s">
        <v>399</v>
      </c>
      <c r="B220" s="141">
        <v>0.0</v>
      </c>
      <c r="C220" s="141">
        <v>0.0</v>
      </c>
      <c r="D220" s="141">
        <v>0.0</v>
      </c>
      <c r="E220" s="141">
        <v>0.0</v>
      </c>
      <c r="F220" s="141">
        <v>0.0</v>
      </c>
      <c r="G220" s="141">
        <v>0.0</v>
      </c>
    </row>
    <row r="221" ht="14.25" customHeight="1">
      <c r="A221" s="140" t="s">
        <v>400</v>
      </c>
      <c r="B221" s="141">
        <v>0.0</v>
      </c>
      <c r="C221" s="141">
        <v>0.0</v>
      </c>
      <c r="D221" s="141">
        <v>0.0</v>
      </c>
      <c r="E221" s="141">
        <v>0.0</v>
      </c>
      <c r="F221" s="141">
        <v>0.0</v>
      </c>
      <c r="G221" s="141">
        <v>0.0</v>
      </c>
    </row>
    <row r="222" ht="14.25" customHeight="1">
      <c r="A222" s="140" t="s">
        <v>401</v>
      </c>
      <c r="B222" s="141">
        <v>0.0</v>
      </c>
      <c r="C222" s="141">
        <v>0.0</v>
      </c>
      <c r="D222" s="141">
        <v>0.0</v>
      </c>
      <c r="E222" s="141">
        <v>0.0</v>
      </c>
      <c r="F222" s="141">
        <v>0.0</v>
      </c>
      <c r="G222" s="141">
        <v>0.0</v>
      </c>
    </row>
    <row r="223" ht="14.25" customHeight="1">
      <c r="A223" s="140" t="s">
        <v>402</v>
      </c>
      <c r="B223" s="141">
        <v>0.0</v>
      </c>
      <c r="C223" s="141">
        <v>0.0</v>
      </c>
      <c r="D223" s="141">
        <v>0.0</v>
      </c>
      <c r="E223" s="141">
        <v>0.0</v>
      </c>
      <c r="F223" s="141">
        <v>0.0</v>
      </c>
      <c r="G223" s="141">
        <v>0.0</v>
      </c>
    </row>
    <row r="224" ht="14.25" customHeight="1">
      <c r="A224" s="140" t="s">
        <v>403</v>
      </c>
      <c r="B224" s="141">
        <v>0.0</v>
      </c>
      <c r="C224" s="141">
        <v>0.0</v>
      </c>
      <c r="D224" s="141">
        <v>0.0</v>
      </c>
      <c r="E224" s="141">
        <v>0.0</v>
      </c>
      <c r="F224" s="141">
        <v>0.0</v>
      </c>
      <c r="G224" s="141">
        <v>0.0</v>
      </c>
    </row>
    <row r="225" ht="14.25" customHeight="1">
      <c r="A225" s="140" t="s">
        <v>404</v>
      </c>
      <c r="B225" s="141">
        <v>0.0</v>
      </c>
      <c r="C225" s="141">
        <v>0.0</v>
      </c>
      <c r="D225" s="141">
        <v>0.0</v>
      </c>
      <c r="E225" s="141">
        <v>0.0</v>
      </c>
      <c r="F225" s="141">
        <v>0.0</v>
      </c>
      <c r="G225" s="141">
        <v>0.0</v>
      </c>
    </row>
    <row r="226" ht="14.25" customHeight="1">
      <c r="A226" s="140" t="s">
        <v>405</v>
      </c>
      <c r="B226" s="141">
        <v>0.0</v>
      </c>
      <c r="C226" s="141">
        <v>0.0</v>
      </c>
      <c r="D226" s="141">
        <v>0.0</v>
      </c>
      <c r="E226" s="141">
        <v>0.0</v>
      </c>
      <c r="F226" s="141">
        <v>0.0</v>
      </c>
      <c r="G226" s="141">
        <v>0.0</v>
      </c>
    </row>
    <row r="227" ht="14.25" customHeight="1">
      <c r="A227" s="140" t="s">
        <v>406</v>
      </c>
      <c r="B227" s="141">
        <v>0.0</v>
      </c>
      <c r="C227" s="141">
        <v>0.0</v>
      </c>
      <c r="D227" s="141">
        <v>34.571999999999996</v>
      </c>
      <c r="E227" s="141">
        <v>0.0</v>
      </c>
      <c r="F227" s="141">
        <v>34.571999999999996</v>
      </c>
      <c r="G227" s="141">
        <v>0.0</v>
      </c>
    </row>
    <row r="228" ht="14.25" customHeight="1">
      <c r="A228" s="140" t="s">
        <v>407</v>
      </c>
      <c r="B228" s="141">
        <v>0.0</v>
      </c>
      <c r="C228" s="141">
        <v>0.0</v>
      </c>
      <c r="D228" s="141">
        <v>0.0</v>
      </c>
      <c r="E228" s="141">
        <v>0.0</v>
      </c>
      <c r="F228" s="141">
        <v>0.0</v>
      </c>
      <c r="G228" s="141">
        <v>0.0</v>
      </c>
    </row>
    <row r="229" ht="14.25" customHeight="1">
      <c r="A229" s="140" t="s">
        <v>408</v>
      </c>
      <c r="B229" s="141">
        <v>0.0</v>
      </c>
      <c r="C229" s="141">
        <v>0.0</v>
      </c>
      <c r="D229" s="141">
        <v>0.0</v>
      </c>
      <c r="E229" s="141">
        <v>0.0</v>
      </c>
      <c r="F229" s="141">
        <v>0.0</v>
      </c>
      <c r="G229" s="141">
        <v>0.0</v>
      </c>
    </row>
    <row r="230" ht="14.25" customHeight="1">
      <c r="A230" s="140" t="s">
        <v>409</v>
      </c>
      <c r="B230" s="141">
        <v>0.0</v>
      </c>
      <c r="C230" s="141">
        <v>0.0</v>
      </c>
      <c r="D230" s="141">
        <v>0.0</v>
      </c>
      <c r="E230" s="141">
        <v>0.0</v>
      </c>
      <c r="F230" s="141">
        <v>0.0</v>
      </c>
      <c r="G230" s="141">
        <v>0.0</v>
      </c>
    </row>
    <row r="231" ht="14.25" customHeight="1">
      <c r="A231" s="140" t="s">
        <v>410</v>
      </c>
      <c r="B231" s="141">
        <v>0.0</v>
      </c>
      <c r="C231" s="141">
        <v>0.0</v>
      </c>
      <c r="D231" s="141">
        <v>71.184</v>
      </c>
      <c r="E231" s="141">
        <v>0.0</v>
      </c>
      <c r="F231" s="141">
        <v>71.184</v>
      </c>
      <c r="G231" s="141">
        <v>0.0</v>
      </c>
    </row>
    <row r="232" ht="14.25" customHeight="1">
      <c r="A232" s="140" t="s">
        <v>411</v>
      </c>
      <c r="B232" s="141">
        <v>0.0</v>
      </c>
      <c r="C232" s="141">
        <v>0.0</v>
      </c>
      <c r="D232" s="141">
        <v>14.232</v>
      </c>
      <c r="E232" s="141">
        <v>0.0</v>
      </c>
      <c r="F232" s="141">
        <v>14.232</v>
      </c>
      <c r="G232" s="141">
        <v>0.0</v>
      </c>
    </row>
    <row r="233" ht="14.25" customHeight="1">
      <c r="A233" s="140" t="s">
        <v>412</v>
      </c>
      <c r="B233" s="141">
        <v>0.0</v>
      </c>
      <c r="C233" s="141">
        <v>0.0</v>
      </c>
      <c r="D233" s="141">
        <v>24.0</v>
      </c>
      <c r="E233" s="141">
        <v>0.0</v>
      </c>
      <c r="F233" s="141">
        <v>24.0</v>
      </c>
      <c r="G233" s="141">
        <v>0.0</v>
      </c>
    </row>
    <row r="234" ht="14.25" customHeight="1">
      <c r="A234" s="140" t="s">
        <v>413</v>
      </c>
      <c r="B234" s="141">
        <v>0.0</v>
      </c>
      <c r="C234" s="141">
        <v>0.0</v>
      </c>
      <c r="D234" s="141">
        <v>0.20400000000000001</v>
      </c>
      <c r="E234" s="141">
        <v>0.0</v>
      </c>
      <c r="F234" s="141">
        <v>0.20400000000000001</v>
      </c>
      <c r="G234" s="141">
        <v>0.0</v>
      </c>
    </row>
    <row r="235" ht="14.25" customHeight="1">
      <c r="A235" s="140" t="s">
        <v>414</v>
      </c>
      <c r="B235" s="141">
        <v>636.0</v>
      </c>
      <c r="C235" s="141">
        <v>0.0</v>
      </c>
      <c r="D235" s="141">
        <v>0.0</v>
      </c>
      <c r="E235" s="141">
        <v>0.0</v>
      </c>
      <c r="F235" s="141">
        <v>636.0</v>
      </c>
      <c r="G235" s="141">
        <v>0.0</v>
      </c>
    </row>
    <row r="236" ht="14.25" customHeight="1">
      <c r="A236" s="140" t="s">
        <v>415</v>
      </c>
      <c r="B236" s="141">
        <v>6.611999999999999</v>
      </c>
      <c r="C236" s="141">
        <v>0.0</v>
      </c>
      <c r="D236" s="141">
        <v>0.0</v>
      </c>
      <c r="E236" s="141">
        <v>0.0</v>
      </c>
      <c r="F236" s="141">
        <v>6.611999999999999</v>
      </c>
      <c r="G236" s="141">
        <v>0.0</v>
      </c>
    </row>
    <row r="237" ht="14.25" customHeight="1">
      <c r="A237" s="140" t="s">
        <v>416</v>
      </c>
      <c r="B237" s="141">
        <v>29.483999999999998</v>
      </c>
      <c r="C237" s="141">
        <v>0.0</v>
      </c>
      <c r="D237" s="141">
        <v>0.0</v>
      </c>
      <c r="E237" s="141">
        <v>0.0</v>
      </c>
      <c r="F237" s="141">
        <v>29.483999999999998</v>
      </c>
      <c r="G237" s="141">
        <v>0.0</v>
      </c>
    </row>
    <row r="238" ht="14.25" customHeight="1">
      <c r="A238" s="140" t="s">
        <v>417</v>
      </c>
      <c r="B238" s="141">
        <v>0.0</v>
      </c>
      <c r="C238" s="141">
        <v>0.0</v>
      </c>
      <c r="D238" s="141">
        <v>144.0</v>
      </c>
      <c r="E238" s="141">
        <v>0.0</v>
      </c>
      <c r="F238" s="141">
        <v>144.0</v>
      </c>
      <c r="G238" s="141">
        <v>0.0</v>
      </c>
    </row>
    <row r="239" ht="14.25" customHeight="1">
      <c r="A239" s="140" t="s">
        <v>418</v>
      </c>
      <c r="B239" s="141">
        <v>32.016000000000005</v>
      </c>
      <c r="C239" s="141">
        <v>0.0</v>
      </c>
      <c r="D239" s="141">
        <v>0.0</v>
      </c>
      <c r="E239" s="141">
        <v>0.0</v>
      </c>
      <c r="F239" s="141">
        <v>32.016000000000005</v>
      </c>
      <c r="G239" s="141">
        <v>0.0</v>
      </c>
    </row>
    <row r="240" ht="14.25" customHeight="1">
      <c r="A240" s="140" t="s">
        <v>419</v>
      </c>
      <c r="B240" s="141">
        <v>24.407999999999998</v>
      </c>
      <c r="C240" s="141">
        <v>0.0</v>
      </c>
      <c r="D240" s="141">
        <v>0.0</v>
      </c>
      <c r="E240" s="141">
        <v>0.0</v>
      </c>
      <c r="F240" s="141">
        <v>24.407999999999998</v>
      </c>
      <c r="G240" s="141">
        <v>0.0</v>
      </c>
    </row>
    <row r="241" ht="14.25" customHeight="1">
      <c r="A241" s="140" t="s">
        <v>420</v>
      </c>
      <c r="B241" s="141">
        <v>20.352000000000004</v>
      </c>
      <c r="C241" s="141">
        <v>0.0</v>
      </c>
      <c r="D241" s="141">
        <v>0.0</v>
      </c>
      <c r="E241" s="141">
        <v>0.0</v>
      </c>
      <c r="F241" s="141">
        <v>20.352000000000004</v>
      </c>
      <c r="G241" s="141">
        <v>0.0</v>
      </c>
    </row>
    <row r="242" ht="14.25" customHeight="1">
      <c r="A242" s="140" t="s">
        <v>421</v>
      </c>
      <c r="B242" s="141">
        <v>1568.9040000000002</v>
      </c>
      <c r="C242" s="141">
        <v>0.0</v>
      </c>
      <c r="D242" s="141">
        <v>0.0</v>
      </c>
      <c r="E242" s="141">
        <v>0.0</v>
      </c>
      <c r="F242" s="141">
        <v>1568.9040000000002</v>
      </c>
      <c r="G242" s="141">
        <v>0.0</v>
      </c>
    </row>
    <row r="243" ht="14.25" customHeight="1">
      <c r="A243" s="140" t="s">
        <v>422</v>
      </c>
      <c r="B243" s="141">
        <v>22.872</v>
      </c>
      <c r="C243" s="141">
        <v>0.0</v>
      </c>
      <c r="D243" s="141">
        <v>0.0</v>
      </c>
      <c r="E243" s="141">
        <v>0.0</v>
      </c>
      <c r="F243" s="141">
        <v>22.872</v>
      </c>
      <c r="G243" s="141">
        <v>0.0</v>
      </c>
    </row>
    <row r="244" ht="14.25" customHeight="1">
      <c r="A244" s="140" t="s">
        <v>423</v>
      </c>
      <c r="B244" s="141">
        <v>1939.44</v>
      </c>
      <c r="C244" s="141">
        <v>0.0</v>
      </c>
      <c r="D244" s="141">
        <v>0.0</v>
      </c>
      <c r="E244" s="141">
        <v>0.0</v>
      </c>
      <c r="F244" s="141">
        <v>1939.44</v>
      </c>
      <c r="G244" s="141">
        <v>0.0</v>
      </c>
    </row>
    <row r="245" ht="14.25" customHeight="1">
      <c r="A245" s="140" t="s">
        <v>424</v>
      </c>
      <c r="B245" s="141">
        <v>9.156</v>
      </c>
      <c r="C245" s="141">
        <v>0.0</v>
      </c>
      <c r="D245" s="141">
        <v>0.0</v>
      </c>
      <c r="E245" s="141">
        <v>0.0</v>
      </c>
      <c r="F245" s="141">
        <v>9.156</v>
      </c>
      <c r="G245" s="141">
        <v>0.0</v>
      </c>
    </row>
    <row r="246" ht="14.25" customHeight="1">
      <c r="A246" s="140" t="s">
        <v>425</v>
      </c>
      <c r="B246" s="141">
        <v>12.203999999999999</v>
      </c>
      <c r="C246" s="141">
        <v>0.0</v>
      </c>
      <c r="D246" s="141">
        <v>0.0</v>
      </c>
      <c r="E246" s="141">
        <v>0.0</v>
      </c>
      <c r="F246" s="141">
        <v>12.203999999999999</v>
      </c>
      <c r="G246" s="141">
        <v>0.0</v>
      </c>
    </row>
    <row r="247" ht="14.25" customHeight="1">
      <c r="A247" s="140" t="s">
        <v>426</v>
      </c>
      <c r="B247" s="141">
        <v>0.0</v>
      </c>
      <c r="C247" s="141">
        <v>0.0</v>
      </c>
      <c r="D247" s="141">
        <v>813.564</v>
      </c>
      <c r="E247" s="141">
        <v>0.0</v>
      </c>
      <c r="F247" s="141">
        <v>813.564</v>
      </c>
      <c r="G247" s="141">
        <v>0.0</v>
      </c>
    </row>
    <row r="248" ht="14.25" customHeight="1">
      <c r="A248" s="140" t="s">
        <v>427</v>
      </c>
      <c r="B248" s="141">
        <v>3857.9879999999994</v>
      </c>
      <c r="C248" s="141">
        <v>0.0</v>
      </c>
      <c r="D248" s="141">
        <v>0.0</v>
      </c>
      <c r="E248" s="141">
        <v>0.0</v>
      </c>
      <c r="F248" s="141">
        <v>3857.9879999999994</v>
      </c>
      <c r="G248" s="141">
        <v>0.0</v>
      </c>
    </row>
    <row r="249" ht="14.25" customHeight="1">
      <c r="A249" s="140" t="s">
        <v>428</v>
      </c>
      <c r="B249" s="141">
        <v>0.0</v>
      </c>
      <c r="C249" s="141">
        <v>0.0</v>
      </c>
      <c r="D249" s="141">
        <v>21.36</v>
      </c>
      <c r="E249" s="141">
        <v>0.0</v>
      </c>
      <c r="F249" s="141">
        <v>21.36</v>
      </c>
      <c r="G249" s="141">
        <v>0.0</v>
      </c>
    </row>
    <row r="250" ht="14.25" customHeight="1">
      <c r="A250" s="140" t="s">
        <v>429</v>
      </c>
      <c r="B250" s="141">
        <v>203.38800000000003</v>
      </c>
      <c r="C250" s="141">
        <v>0.0</v>
      </c>
      <c r="D250" s="141">
        <v>0.0</v>
      </c>
      <c r="E250" s="141">
        <v>0.0</v>
      </c>
      <c r="F250" s="141">
        <v>203.38800000000003</v>
      </c>
      <c r="G250" s="141">
        <v>0.0</v>
      </c>
    </row>
    <row r="251" ht="14.25" customHeight="1">
      <c r="A251" s="140" t="s">
        <v>430</v>
      </c>
      <c r="B251" s="141">
        <v>0.0</v>
      </c>
      <c r="C251" s="141">
        <v>0.0</v>
      </c>
      <c r="D251" s="141">
        <v>8.136000000000001</v>
      </c>
      <c r="E251" s="141">
        <v>0.0</v>
      </c>
      <c r="F251" s="141">
        <v>8.136000000000001</v>
      </c>
      <c r="G251" s="141">
        <v>0.0</v>
      </c>
    </row>
    <row r="252" ht="14.25" customHeight="1">
      <c r="A252" s="140" t="s">
        <v>431</v>
      </c>
      <c r="B252" s="141">
        <v>0.384</v>
      </c>
      <c r="C252" s="141">
        <v>0.0</v>
      </c>
      <c r="D252" s="141">
        <v>0.0</v>
      </c>
      <c r="E252" s="141">
        <v>0.0</v>
      </c>
      <c r="F252" s="141">
        <v>0.384</v>
      </c>
      <c r="G252" s="141">
        <v>0.0</v>
      </c>
    </row>
    <row r="253" ht="14.25" customHeight="1">
      <c r="A253" s="140" t="s">
        <v>432</v>
      </c>
      <c r="B253" s="141">
        <v>2.7960000000000003</v>
      </c>
      <c r="C253" s="141">
        <v>0.0</v>
      </c>
      <c r="D253" s="141">
        <v>0.0</v>
      </c>
      <c r="E253" s="141">
        <v>0.0</v>
      </c>
      <c r="F253" s="141">
        <v>2.7960000000000003</v>
      </c>
      <c r="G253" s="141">
        <v>0.0</v>
      </c>
    </row>
    <row r="254" ht="14.25" customHeight="1">
      <c r="A254" s="140" t="s">
        <v>433</v>
      </c>
      <c r="B254" s="141">
        <v>0.0</v>
      </c>
      <c r="C254" s="141">
        <v>0.0</v>
      </c>
      <c r="D254" s="141">
        <v>177.96000000000004</v>
      </c>
      <c r="E254" s="141">
        <v>0.0</v>
      </c>
      <c r="F254" s="141">
        <v>177.96000000000004</v>
      </c>
      <c r="G254" s="141">
        <v>0.0</v>
      </c>
    </row>
    <row r="255" ht="14.25" customHeight="1">
      <c r="A255" s="140" t="s">
        <v>434</v>
      </c>
      <c r="B255" s="141">
        <v>4.428</v>
      </c>
      <c r="C255" s="141">
        <v>0.0</v>
      </c>
      <c r="D255" s="141">
        <v>0.0</v>
      </c>
      <c r="E255" s="141">
        <v>0.0</v>
      </c>
      <c r="F255" s="141">
        <v>4.428</v>
      </c>
      <c r="G255" s="141">
        <v>0.0</v>
      </c>
    </row>
    <row r="256" ht="14.25" customHeight="1">
      <c r="A256" s="140" t="s">
        <v>435</v>
      </c>
      <c r="B256" s="141">
        <v>101.69999999999999</v>
      </c>
      <c r="C256" s="141">
        <v>0.0</v>
      </c>
      <c r="D256" s="141">
        <v>0.0</v>
      </c>
      <c r="E256" s="141">
        <v>0.0</v>
      </c>
      <c r="F256" s="141">
        <v>101.69999999999999</v>
      </c>
      <c r="G256" s="141">
        <v>0.0</v>
      </c>
    </row>
    <row r="257" ht="14.25" customHeight="1">
      <c r="A257" s="140" t="s">
        <v>436</v>
      </c>
      <c r="B257" s="141">
        <v>406.77600000000007</v>
      </c>
      <c r="C257" s="141">
        <v>0.0</v>
      </c>
      <c r="D257" s="141">
        <v>0.0</v>
      </c>
      <c r="E257" s="141">
        <v>0.0</v>
      </c>
      <c r="F257" s="141">
        <v>406.77600000000007</v>
      </c>
      <c r="G257" s="141">
        <v>0.0</v>
      </c>
    </row>
    <row r="258" ht="14.25" customHeight="1">
      <c r="A258" s="140" t="s">
        <v>437</v>
      </c>
      <c r="B258" s="141">
        <v>406.77600000000007</v>
      </c>
      <c r="C258" s="141">
        <v>0.0</v>
      </c>
      <c r="D258" s="141">
        <v>0.0</v>
      </c>
      <c r="E258" s="141">
        <v>0.0</v>
      </c>
      <c r="F258" s="141">
        <v>406.77600000000007</v>
      </c>
      <c r="G258" s="141">
        <v>0.0</v>
      </c>
    </row>
    <row r="259" ht="14.25" customHeight="1">
      <c r="A259" s="140" t="s">
        <v>438</v>
      </c>
      <c r="B259" s="141">
        <v>0.0</v>
      </c>
      <c r="C259" s="141">
        <v>0.0</v>
      </c>
      <c r="D259" s="141">
        <v>20.339999999999996</v>
      </c>
      <c r="E259" s="141">
        <v>0.0</v>
      </c>
      <c r="F259" s="141">
        <v>20.339999999999996</v>
      </c>
      <c r="G259" s="141">
        <v>0.0</v>
      </c>
    </row>
    <row r="260" ht="14.25" customHeight="1">
      <c r="A260" s="140" t="s">
        <v>439</v>
      </c>
      <c r="B260" s="141">
        <v>5.5920000000000005</v>
      </c>
      <c r="C260" s="141">
        <v>0.0</v>
      </c>
      <c r="D260" s="141">
        <v>0.0</v>
      </c>
      <c r="E260" s="141">
        <v>0.0</v>
      </c>
      <c r="F260" s="141">
        <v>5.5920000000000005</v>
      </c>
      <c r="G260" s="141">
        <v>0.0</v>
      </c>
    </row>
    <row r="261" ht="14.25" customHeight="1">
      <c r="A261" s="140" t="s">
        <v>440</v>
      </c>
      <c r="B261" s="141">
        <v>25.308</v>
      </c>
      <c r="C261" s="141">
        <v>0.0</v>
      </c>
      <c r="D261" s="141">
        <v>0.0</v>
      </c>
      <c r="E261" s="141">
        <v>0.0</v>
      </c>
      <c r="F261" s="141">
        <v>25.308</v>
      </c>
      <c r="G261" s="141">
        <v>0.0</v>
      </c>
    </row>
    <row r="262" ht="14.25" customHeight="1">
      <c r="A262" s="140" t="s">
        <v>441</v>
      </c>
      <c r="B262" s="141">
        <v>0.0</v>
      </c>
      <c r="C262" s="141">
        <v>0.0</v>
      </c>
      <c r="D262" s="141">
        <v>56.952000000000005</v>
      </c>
      <c r="E262" s="141">
        <v>0.0</v>
      </c>
      <c r="F262" s="141">
        <v>56.952000000000005</v>
      </c>
      <c r="G262" s="141">
        <v>0.0</v>
      </c>
    </row>
    <row r="263" ht="14.25" customHeight="1">
      <c r="A263" s="140" t="s">
        <v>442</v>
      </c>
      <c r="B263" s="141">
        <v>0.0</v>
      </c>
      <c r="C263" s="141">
        <v>0.0</v>
      </c>
      <c r="D263" s="141">
        <v>156.0</v>
      </c>
      <c r="E263" s="141">
        <v>0.0</v>
      </c>
      <c r="F263" s="141">
        <v>156.0</v>
      </c>
      <c r="G263" s="141">
        <v>0.0</v>
      </c>
    </row>
    <row r="264" ht="14.25" customHeight="1">
      <c r="A264" s="140" t="s">
        <v>443</v>
      </c>
      <c r="B264" s="141">
        <v>5.843999999999999</v>
      </c>
      <c r="C264" s="141">
        <v>0.0</v>
      </c>
      <c r="D264" s="141">
        <v>0.0</v>
      </c>
      <c r="E264" s="141">
        <v>0.0</v>
      </c>
      <c r="F264" s="141">
        <v>5.843999999999999</v>
      </c>
      <c r="G264" s="141">
        <v>0.0</v>
      </c>
    </row>
    <row r="265" ht="14.25" customHeight="1">
      <c r="A265" s="140" t="s">
        <v>444</v>
      </c>
      <c r="B265" s="141">
        <v>0.0</v>
      </c>
      <c r="C265" s="141">
        <v>0.0</v>
      </c>
      <c r="D265" s="141">
        <v>18.0</v>
      </c>
      <c r="E265" s="141">
        <v>0.0</v>
      </c>
      <c r="F265" s="141">
        <v>18.0</v>
      </c>
      <c r="G265" s="141">
        <v>0.0</v>
      </c>
    </row>
    <row r="266" ht="14.25" customHeight="1">
      <c r="A266" s="140" t="s">
        <v>445</v>
      </c>
      <c r="B266" s="141">
        <v>0.0</v>
      </c>
      <c r="C266" s="141">
        <v>0.0</v>
      </c>
      <c r="D266" s="141">
        <v>14.399999999999999</v>
      </c>
      <c r="E266" s="141">
        <v>0.0</v>
      </c>
      <c r="F266" s="141">
        <v>14.399999999999999</v>
      </c>
      <c r="G266" s="141">
        <v>0.0</v>
      </c>
    </row>
    <row r="267" ht="14.25" customHeight="1">
      <c r="A267" s="140" t="s">
        <v>446</v>
      </c>
      <c r="B267" s="141">
        <v>77.74800000000002</v>
      </c>
      <c r="C267" s="141">
        <v>0.0</v>
      </c>
      <c r="D267" s="141">
        <v>0.0</v>
      </c>
      <c r="E267" s="141">
        <v>0.0</v>
      </c>
      <c r="F267" s="141">
        <v>77.74800000000002</v>
      </c>
      <c r="G267" s="141">
        <v>0.0</v>
      </c>
    </row>
    <row r="268" ht="14.25" customHeight="1">
      <c r="A268" s="140" t="s">
        <v>447</v>
      </c>
      <c r="B268" s="141">
        <v>0.0</v>
      </c>
      <c r="C268" s="141">
        <v>0.0</v>
      </c>
      <c r="D268" s="141">
        <v>15.252000000000002</v>
      </c>
      <c r="E268" s="141">
        <v>0.0</v>
      </c>
      <c r="F268" s="141">
        <v>15.252000000000002</v>
      </c>
      <c r="G268" s="141">
        <v>0.0</v>
      </c>
    </row>
    <row r="269" ht="14.25" customHeight="1">
      <c r="A269" s="140" t="s">
        <v>448</v>
      </c>
      <c r="B269" s="141">
        <v>0.0</v>
      </c>
      <c r="C269" s="141">
        <v>0.0</v>
      </c>
      <c r="D269" s="141">
        <v>5.088000000000001</v>
      </c>
      <c r="E269" s="141">
        <v>0.0</v>
      </c>
      <c r="F269" s="141">
        <v>5.088000000000001</v>
      </c>
      <c r="G269" s="141">
        <v>0.0</v>
      </c>
    </row>
    <row r="270" ht="14.25" customHeight="1">
      <c r="A270" s="140" t="s">
        <v>449</v>
      </c>
      <c r="B270" s="141">
        <v>0.0</v>
      </c>
      <c r="C270" s="141">
        <v>0.0</v>
      </c>
      <c r="D270" s="141">
        <v>21.36</v>
      </c>
      <c r="E270" s="141">
        <v>0.0</v>
      </c>
      <c r="F270" s="141">
        <v>21.36</v>
      </c>
      <c r="G270" s="141">
        <v>0.0</v>
      </c>
    </row>
    <row r="271" ht="14.25" customHeight="1">
      <c r="A271" s="140" t="s">
        <v>450</v>
      </c>
      <c r="B271" s="141">
        <v>0.0</v>
      </c>
      <c r="C271" s="141">
        <v>0.0</v>
      </c>
      <c r="D271" s="141">
        <v>195.252</v>
      </c>
      <c r="E271" s="141">
        <v>0.0</v>
      </c>
      <c r="F271" s="141">
        <v>195.252</v>
      </c>
      <c r="G271" s="141">
        <v>0.0</v>
      </c>
    </row>
    <row r="272" ht="14.25" customHeight="1">
      <c r="A272" s="140" t="s">
        <v>451</v>
      </c>
      <c r="B272" s="141">
        <v>0.0</v>
      </c>
      <c r="C272" s="141">
        <v>0.0</v>
      </c>
      <c r="D272" s="141">
        <v>163.04399999999998</v>
      </c>
      <c r="E272" s="141">
        <v>163.04399999999998</v>
      </c>
      <c r="F272" s="141">
        <v>0.0</v>
      </c>
      <c r="G272" s="141">
        <v>0.0</v>
      </c>
    </row>
    <row r="273" ht="14.25" customHeight="1">
      <c r="A273" s="140" t="s">
        <v>452</v>
      </c>
      <c r="B273" s="141">
        <v>909.4080000000001</v>
      </c>
      <c r="C273" s="141">
        <v>0.0</v>
      </c>
      <c r="D273" s="141">
        <v>0.0</v>
      </c>
      <c r="E273" s="141">
        <v>0.0</v>
      </c>
      <c r="F273" s="141">
        <v>909.4080000000001</v>
      </c>
      <c r="G273" s="141">
        <v>0.0</v>
      </c>
    </row>
    <row r="274" ht="14.25" customHeight="1">
      <c r="A274" s="140" t="s">
        <v>453</v>
      </c>
      <c r="B274" s="141">
        <v>20.844</v>
      </c>
      <c r="C274" s="141">
        <v>0.0</v>
      </c>
      <c r="D274" s="141">
        <v>0.0</v>
      </c>
      <c r="E274" s="141">
        <v>0.0</v>
      </c>
      <c r="F274" s="141">
        <v>20.844</v>
      </c>
      <c r="G274" s="141">
        <v>0.0</v>
      </c>
    </row>
    <row r="275" ht="14.25" customHeight="1">
      <c r="A275" s="140" t="s">
        <v>454</v>
      </c>
      <c r="B275" s="141">
        <v>14.147999999999998</v>
      </c>
      <c r="C275" s="141">
        <v>0.0</v>
      </c>
      <c r="D275" s="141">
        <v>0.0</v>
      </c>
      <c r="E275" s="141">
        <v>0.0</v>
      </c>
      <c r="F275" s="141">
        <v>14.147999999999998</v>
      </c>
      <c r="G275" s="141">
        <v>0.0</v>
      </c>
    </row>
    <row r="276" ht="14.25" customHeight="1">
      <c r="A276" s="140" t="s">
        <v>455</v>
      </c>
      <c r="B276" s="141">
        <v>0.0</v>
      </c>
      <c r="C276" s="141">
        <v>0.0</v>
      </c>
      <c r="D276" s="141">
        <v>8.399999999999999</v>
      </c>
      <c r="E276" s="141">
        <v>0.0</v>
      </c>
      <c r="F276" s="141">
        <v>8.399999999999999</v>
      </c>
      <c r="G276" s="141">
        <v>0.0</v>
      </c>
    </row>
    <row r="277" ht="14.25" customHeight="1">
      <c r="A277" s="140" t="s">
        <v>456</v>
      </c>
      <c r="B277" s="141">
        <v>0.0</v>
      </c>
      <c r="C277" s="141">
        <v>0.0</v>
      </c>
      <c r="D277" s="141">
        <v>71.184</v>
      </c>
      <c r="E277" s="141">
        <v>0.0</v>
      </c>
      <c r="F277" s="141">
        <v>71.184</v>
      </c>
      <c r="G277" s="141">
        <v>0.0</v>
      </c>
    </row>
    <row r="278" ht="14.25" customHeight="1">
      <c r="A278" s="140" t="s">
        <v>457</v>
      </c>
      <c r="B278" s="141">
        <v>335.592</v>
      </c>
      <c r="C278" s="141">
        <v>0.0</v>
      </c>
      <c r="D278" s="141">
        <v>0.0</v>
      </c>
      <c r="E278" s="141">
        <v>0.0</v>
      </c>
      <c r="F278" s="141">
        <v>335.592</v>
      </c>
      <c r="G278" s="141">
        <v>0.0</v>
      </c>
    </row>
    <row r="279" ht="14.25" customHeight="1">
      <c r="A279" s="140" t="s">
        <v>458</v>
      </c>
      <c r="B279" s="141">
        <v>3437.2799999999997</v>
      </c>
      <c r="C279" s="141">
        <v>0.0</v>
      </c>
      <c r="D279" s="141">
        <v>0.0</v>
      </c>
      <c r="E279" s="141">
        <v>0.0</v>
      </c>
      <c r="F279" s="141">
        <v>3437.2799999999997</v>
      </c>
      <c r="G279" s="141">
        <v>0.0</v>
      </c>
    </row>
    <row r="280" ht="14.25" customHeight="1">
      <c r="A280" s="140" t="s">
        <v>459</v>
      </c>
      <c r="B280" s="141">
        <v>0.0</v>
      </c>
      <c r="C280" s="141">
        <v>0.0</v>
      </c>
      <c r="D280" s="141">
        <v>21.36</v>
      </c>
      <c r="E280" s="141">
        <v>0.0</v>
      </c>
      <c r="F280" s="141">
        <v>21.36</v>
      </c>
      <c r="G280" s="141">
        <v>0.0</v>
      </c>
    </row>
    <row r="281" ht="14.25" customHeight="1">
      <c r="A281" s="140" t="s">
        <v>460</v>
      </c>
      <c r="B281" s="141">
        <v>0.0</v>
      </c>
      <c r="C281" s="141">
        <v>0.0</v>
      </c>
      <c r="D281" s="141">
        <v>144.0</v>
      </c>
      <c r="E281" s="141">
        <v>0.0</v>
      </c>
      <c r="F281" s="141">
        <v>144.0</v>
      </c>
      <c r="G281" s="141">
        <v>0.0</v>
      </c>
    </row>
    <row r="282" ht="14.25" customHeight="1">
      <c r="A282" s="140" t="s">
        <v>461</v>
      </c>
      <c r="B282" s="141">
        <v>0.0</v>
      </c>
      <c r="C282" s="141">
        <v>0.0</v>
      </c>
      <c r="D282" s="141">
        <v>20.328000000000003</v>
      </c>
      <c r="E282" s="141">
        <v>0.0</v>
      </c>
      <c r="F282" s="141">
        <v>20.328000000000003</v>
      </c>
      <c r="G282" s="141">
        <v>0.0</v>
      </c>
    </row>
    <row r="283" ht="14.25" customHeight="1">
      <c r="A283" s="140" t="s">
        <v>462</v>
      </c>
      <c r="B283" s="141">
        <v>0.0</v>
      </c>
      <c r="C283" s="141">
        <v>0.0</v>
      </c>
      <c r="D283" s="141">
        <v>15.252000000000002</v>
      </c>
      <c r="E283" s="141">
        <v>0.0</v>
      </c>
      <c r="F283" s="141">
        <v>15.252000000000002</v>
      </c>
      <c r="G283" s="141">
        <v>0.0</v>
      </c>
    </row>
    <row r="284" ht="14.25" customHeight="1">
      <c r="A284" s="140" t="s">
        <v>463</v>
      </c>
      <c r="B284" s="141">
        <v>0.0</v>
      </c>
      <c r="C284" s="141">
        <v>0.0</v>
      </c>
      <c r="D284" s="141">
        <v>162.70800000000003</v>
      </c>
      <c r="E284" s="141">
        <v>0.0</v>
      </c>
      <c r="F284" s="141">
        <v>162.70800000000003</v>
      </c>
      <c r="G284" s="141">
        <v>0.0</v>
      </c>
    </row>
    <row r="285" ht="14.25" customHeight="1">
      <c r="A285" s="140" t="s">
        <v>464</v>
      </c>
      <c r="B285" s="141">
        <v>2829.0600000000004</v>
      </c>
      <c r="C285" s="141">
        <v>0.0</v>
      </c>
      <c r="D285" s="141">
        <v>0.0</v>
      </c>
      <c r="E285" s="141">
        <v>0.0</v>
      </c>
      <c r="F285" s="141">
        <v>2829.0600000000004</v>
      </c>
      <c r="G285" s="141">
        <v>0.0</v>
      </c>
    </row>
    <row r="286" ht="14.25" customHeight="1">
      <c r="A286" s="140" t="s">
        <v>465</v>
      </c>
      <c r="B286" s="141">
        <v>152.54399999999998</v>
      </c>
      <c r="C286" s="141">
        <v>0.0</v>
      </c>
      <c r="D286" s="141">
        <v>0.0</v>
      </c>
      <c r="E286" s="141">
        <v>0.0</v>
      </c>
      <c r="F286" s="141">
        <v>152.54399999999998</v>
      </c>
      <c r="G286" s="141">
        <v>0.0</v>
      </c>
    </row>
    <row r="287" ht="14.25" customHeight="1">
      <c r="A287" s="140" t="s">
        <v>466</v>
      </c>
      <c r="B287" s="141">
        <v>0.0</v>
      </c>
      <c r="C287" s="141">
        <v>0.0</v>
      </c>
      <c r="D287" s="141">
        <v>146.448</v>
      </c>
      <c r="E287" s="141">
        <v>0.0</v>
      </c>
      <c r="F287" s="141">
        <v>146.448</v>
      </c>
      <c r="G287" s="141">
        <v>0.0</v>
      </c>
    </row>
    <row r="288" ht="14.25" customHeight="1">
      <c r="A288" s="140" t="s">
        <v>467</v>
      </c>
      <c r="B288" s="141">
        <v>1159.32</v>
      </c>
      <c r="C288" s="141">
        <v>0.0</v>
      </c>
      <c r="D288" s="141">
        <v>0.0</v>
      </c>
      <c r="E288" s="141">
        <v>0.0</v>
      </c>
      <c r="F288" s="141">
        <v>1159.32</v>
      </c>
      <c r="G288" s="141">
        <v>0.0</v>
      </c>
    </row>
    <row r="289" ht="14.25" customHeight="1">
      <c r="A289" s="140" t="s">
        <v>468</v>
      </c>
      <c r="B289" s="141">
        <v>0.0</v>
      </c>
      <c r="C289" s="141">
        <v>0.0</v>
      </c>
      <c r="D289" s="141">
        <v>1016.9520000000001</v>
      </c>
      <c r="E289" s="141">
        <v>0.0</v>
      </c>
      <c r="F289" s="141">
        <v>1016.9520000000001</v>
      </c>
      <c r="G289" s="141">
        <v>0.0</v>
      </c>
    </row>
    <row r="290" ht="14.25" customHeight="1">
      <c r="A290" s="140" t="s">
        <v>469</v>
      </c>
      <c r="B290" s="141">
        <v>0.0</v>
      </c>
      <c r="C290" s="141">
        <v>0.0</v>
      </c>
      <c r="D290" s="141">
        <v>55.931999999999995</v>
      </c>
      <c r="E290" s="141">
        <v>0.0</v>
      </c>
      <c r="F290" s="141">
        <v>55.931999999999995</v>
      </c>
      <c r="G290" s="141">
        <v>0.0</v>
      </c>
    </row>
    <row r="291" ht="14.25" customHeight="1">
      <c r="A291" s="140" t="s">
        <v>470</v>
      </c>
      <c r="B291" s="141">
        <v>0.0</v>
      </c>
      <c r="C291" s="141">
        <v>0.0</v>
      </c>
      <c r="D291" s="141">
        <v>640.6800000000001</v>
      </c>
      <c r="E291" s="141">
        <v>640.6800000000001</v>
      </c>
      <c r="F291" s="141">
        <v>0.0</v>
      </c>
      <c r="G291" s="141">
        <v>0.0</v>
      </c>
    </row>
    <row r="292" ht="14.25" customHeight="1">
      <c r="A292" s="140" t="s">
        <v>471</v>
      </c>
      <c r="B292" s="141">
        <v>0.0</v>
      </c>
      <c r="C292" s="141">
        <v>0.0</v>
      </c>
      <c r="D292" s="141">
        <v>101.688</v>
      </c>
      <c r="E292" s="141">
        <v>0.0</v>
      </c>
      <c r="F292" s="141">
        <v>101.688</v>
      </c>
      <c r="G292" s="141">
        <v>0.0</v>
      </c>
    </row>
    <row r="293" ht="14.25" customHeight="1">
      <c r="A293" s="140" t="s">
        <v>472</v>
      </c>
      <c r="B293" s="141">
        <v>145.236</v>
      </c>
      <c r="C293" s="141">
        <v>0.0</v>
      </c>
      <c r="D293" s="141">
        <v>0.0</v>
      </c>
      <c r="E293" s="141">
        <v>0.0</v>
      </c>
      <c r="F293" s="141">
        <v>145.236</v>
      </c>
      <c r="G293" s="141">
        <v>0.0</v>
      </c>
    </row>
    <row r="294" ht="14.25" customHeight="1">
      <c r="A294" s="140" t="s">
        <v>473</v>
      </c>
      <c r="B294" s="141">
        <v>528.816</v>
      </c>
      <c r="C294" s="141">
        <v>0.0</v>
      </c>
      <c r="D294" s="141">
        <v>0.0</v>
      </c>
      <c r="E294" s="141">
        <v>0.0</v>
      </c>
      <c r="F294" s="141">
        <v>528.816</v>
      </c>
      <c r="G294" s="141">
        <v>0.0</v>
      </c>
    </row>
    <row r="295" ht="14.25" customHeight="1">
      <c r="A295" s="140" t="s">
        <v>474</v>
      </c>
      <c r="B295" s="141">
        <v>28.476000000000003</v>
      </c>
      <c r="C295" s="141">
        <v>0.0</v>
      </c>
      <c r="D295" s="141">
        <v>0.0</v>
      </c>
      <c r="E295" s="141">
        <v>0.0</v>
      </c>
      <c r="F295" s="141">
        <v>28.476000000000003</v>
      </c>
      <c r="G295" s="141">
        <v>0.0</v>
      </c>
    </row>
    <row r="296" ht="14.25" customHeight="1">
      <c r="A296" s="140" t="s">
        <v>475</v>
      </c>
      <c r="B296" s="141">
        <v>28.476000000000003</v>
      </c>
      <c r="C296" s="141">
        <v>0.0</v>
      </c>
      <c r="D296" s="141">
        <v>0.0</v>
      </c>
      <c r="E296" s="141">
        <v>0.0</v>
      </c>
      <c r="F296" s="141">
        <v>28.476000000000003</v>
      </c>
      <c r="G296" s="141">
        <v>0.0</v>
      </c>
    </row>
    <row r="297" ht="14.25" customHeight="1">
      <c r="A297" s="140" t="s">
        <v>476</v>
      </c>
      <c r="B297" s="141">
        <v>28.476000000000003</v>
      </c>
      <c r="C297" s="141">
        <v>0.0</v>
      </c>
      <c r="D297" s="141">
        <v>0.0</v>
      </c>
      <c r="E297" s="141">
        <v>0.0</v>
      </c>
      <c r="F297" s="141">
        <v>28.476000000000003</v>
      </c>
      <c r="G297" s="141">
        <v>0.0</v>
      </c>
    </row>
    <row r="298" ht="14.25" customHeight="1">
      <c r="A298" s="140" t="s">
        <v>477</v>
      </c>
      <c r="B298" s="141">
        <v>1198.524</v>
      </c>
      <c r="C298" s="141">
        <v>0.0</v>
      </c>
      <c r="D298" s="141">
        <v>0.0</v>
      </c>
      <c r="E298" s="141">
        <v>0.0</v>
      </c>
      <c r="F298" s="141">
        <v>1198.524</v>
      </c>
      <c r="G298" s="141">
        <v>0.0</v>
      </c>
    </row>
    <row r="299" ht="14.25" customHeight="1">
      <c r="A299" s="140" t="s">
        <v>478</v>
      </c>
      <c r="B299" s="141">
        <v>0.0</v>
      </c>
      <c r="C299" s="141">
        <v>0.0</v>
      </c>
      <c r="D299" s="141">
        <v>61.019999999999996</v>
      </c>
      <c r="E299" s="141">
        <v>0.0</v>
      </c>
      <c r="F299" s="141">
        <v>61.019999999999996</v>
      </c>
      <c r="G299" s="141">
        <v>0.0</v>
      </c>
    </row>
    <row r="300" ht="14.25" customHeight="1">
      <c r="A300" s="140" t="s">
        <v>479</v>
      </c>
      <c r="B300" s="141">
        <v>0.0</v>
      </c>
      <c r="C300" s="141">
        <v>0.0</v>
      </c>
      <c r="D300" s="141">
        <v>81.35999999999999</v>
      </c>
      <c r="E300" s="141">
        <v>0.0</v>
      </c>
      <c r="F300" s="141">
        <v>81.35999999999999</v>
      </c>
      <c r="G300" s="141">
        <v>0.0</v>
      </c>
    </row>
    <row r="301" ht="14.25" customHeight="1">
      <c r="A301" s="140" t="s">
        <v>480</v>
      </c>
      <c r="B301" s="141">
        <v>0.0</v>
      </c>
      <c r="C301" s="141">
        <v>0.0</v>
      </c>
      <c r="D301" s="141">
        <v>3864.0</v>
      </c>
      <c r="E301" s="141">
        <v>0.0</v>
      </c>
      <c r="F301" s="141">
        <v>3864.0</v>
      </c>
      <c r="G301" s="141">
        <v>0.0</v>
      </c>
    </row>
    <row r="302" ht="14.25" customHeight="1">
      <c r="A302" s="140" t="s">
        <v>481</v>
      </c>
      <c r="B302" s="141">
        <v>35.592</v>
      </c>
      <c r="C302" s="141">
        <v>0.0</v>
      </c>
      <c r="D302" s="141">
        <v>355.932</v>
      </c>
      <c r="E302" s="141">
        <v>0.0</v>
      </c>
      <c r="F302" s="141">
        <v>391.52399999999994</v>
      </c>
      <c r="G302" s="141">
        <v>0.0</v>
      </c>
    </row>
    <row r="303" ht="14.25" customHeight="1">
      <c r="A303" s="140" t="s">
        <v>482</v>
      </c>
      <c r="B303" s="141">
        <v>0.0</v>
      </c>
      <c r="C303" s="141">
        <v>0.0</v>
      </c>
      <c r="D303" s="141">
        <v>35.592</v>
      </c>
      <c r="E303" s="141">
        <v>0.0</v>
      </c>
      <c r="F303" s="141">
        <v>35.592</v>
      </c>
      <c r="G303" s="141">
        <v>0.0</v>
      </c>
    </row>
    <row r="304" ht="14.25" customHeight="1">
      <c r="A304" s="140" t="s">
        <v>483</v>
      </c>
      <c r="B304" s="141">
        <v>127.116</v>
      </c>
      <c r="C304" s="141">
        <v>0.0</v>
      </c>
      <c r="D304" s="141">
        <v>0.0</v>
      </c>
      <c r="E304" s="141">
        <v>0.0</v>
      </c>
      <c r="F304" s="141">
        <v>127.116</v>
      </c>
      <c r="G304" s="141">
        <v>0.0</v>
      </c>
    </row>
    <row r="305" ht="14.25" customHeight="1">
      <c r="A305" s="140" t="s">
        <v>484</v>
      </c>
      <c r="B305" s="141">
        <v>4417.704</v>
      </c>
      <c r="C305" s="141">
        <v>0.0</v>
      </c>
      <c r="D305" s="141">
        <v>0.0</v>
      </c>
      <c r="E305" s="141">
        <v>0.0</v>
      </c>
      <c r="F305" s="141">
        <v>4417.704</v>
      </c>
      <c r="G305" s="141">
        <v>0.0</v>
      </c>
    </row>
    <row r="306" ht="14.25" customHeight="1">
      <c r="A306" s="140" t="s">
        <v>485</v>
      </c>
      <c r="B306" s="141">
        <v>325.428</v>
      </c>
      <c r="C306" s="141">
        <v>0.0</v>
      </c>
      <c r="D306" s="141">
        <v>0.0</v>
      </c>
      <c r="E306" s="141">
        <v>0.0</v>
      </c>
      <c r="F306" s="141">
        <v>325.428</v>
      </c>
      <c r="G306" s="141">
        <v>0.0</v>
      </c>
    </row>
    <row r="307" ht="14.25" customHeight="1">
      <c r="A307" s="140" t="s">
        <v>486</v>
      </c>
      <c r="B307" s="141">
        <v>0.0</v>
      </c>
      <c r="C307" s="141">
        <v>0.0</v>
      </c>
      <c r="D307" s="141">
        <v>71.184</v>
      </c>
      <c r="E307" s="141">
        <v>0.0</v>
      </c>
      <c r="F307" s="141">
        <v>71.184</v>
      </c>
      <c r="G307" s="141">
        <v>0.0</v>
      </c>
    </row>
    <row r="308" ht="14.25" customHeight="1">
      <c r="A308" s="140" t="s">
        <v>487</v>
      </c>
      <c r="B308" s="141">
        <v>0.0</v>
      </c>
      <c r="C308" s="141">
        <v>0.0</v>
      </c>
      <c r="D308" s="141">
        <v>6.048</v>
      </c>
      <c r="E308" s="141">
        <v>0.0</v>
      </c>
      <c r="F308" s="141">
        <v>6.048</v>
      </c>
      <c r="G308" s="141">
        <v>0.0</v>
      </c>
    </row>
    <row r="309" ht="14.25" customHeight="1">
      <c r="A309" s="140" t="s">
        <v>488</v>
      </c>
      <c r="B309" s="141">
        <v>915.7439999999999</v>
      </c>
      <c r="C309" s="141">
        <v>0.0</v>
      </c>
      <c r="D309" s="141">
        <v>915.252</v>
      </c>
      <c r="E309" s="141">
        <v>0.0</v>
      </c>
      <c r="F309" s="141">
        <v>1830.996</v>
      </c>
      <c r="G309" s="141">
        <v>0.0</v>
      </c>
    </row>
    <row r="310" ht="14.25" customHeight="1">
      <c r="A310" s="140" t="s">
        <v>489</v>
      </c>
      <c r="B310" s="141">
        <v>0.0</v>
      </c>
      <c r="C310" s="141">
        <v>0.0</v>
      </c>
      <c r="D310" s="141">
        <v>21.36</v>
      </c>
      <c r="E310" s="141">
        <v>0.0</v>
      </c>
      <c r="F310" s="141">
        <v>21.36</v>
      </c>
      <c r="G310" s="141">
        <v>0.0</v>
      </c>
    </row>
    <row r="311" ht="14.25" customHeight="1">
      <c r="A311" s="140" t="s">
        <v>490</v>
      </c>
      <c r="B311" s="141">
        <v>10412.088</v>
      </c>
      <c r="C311" s="141">
        <v>0.0</v>
      </c>
      <c r="D311" s="141">
        <v>0.0</v>
      </c>
      <c r="E311" s="141">
        <v>0.0</v>
      </c>
      <c r="F311" s="141">
        <v>10412.088</v>
      </c>
      <c r="G311" s="141">
        <v>0.0</v>
      </c>
    </row>
    <row r="312" ht="14.25" customHeight="1">
      <c r="A312" s="140" t="s">
        <v>491</v>
      </c>
      <c r="B312" s="141">
        <v>149202.852</v>
      </c>
      <c r="C312" s="141">
        <v>0.0</v>
      </c>
      <c r="D312" s="141">
        <v>0.0</v>
      </c>
      <c r="E312" s="141">
        <v>0.0</v>
      </c>
      <c r="F312" s="141">
        <v>149202.852</v>
      </c>
      <c r="G312" s="141">
        <v>0.0</v>
      </c>
    </row>
    <row r="313" ht="14.25" customHeight="1">
      <c r="A313" s="140" t="s">
        <v>492</v>
      </c>
      <c r="B313" s="141">
        <v>192207.276</v>
      </c>
      <c r="C313" s="141">
        <v>0.0</v>
      </c>
      <c r="D313" s="141">
        <v>0.0</v>
      </c>
      <c r="E313" s="141">
        <v>0.0</v>
      </c>
      <c r="F313" s="141">
        <v>192207.276</v>
      </c>
      <c r="G313" s="141">
        <v>0.0</v>
      </c>
    </row>
    <row r="314" ht="14.25" customHeight="1">
      <c r="A314" s="140" t="s">
        <v>493</v>
      </c>
      <c r="B314" s="141">
        <v>52944.67199999999</v>
      </c>
      <c r="C314" s="141">
        <v>0.0</v>
      </c>
      <c r="D314" s="141">
        <v>0.0</v>
      </c>
      <c r="E314" s="141">
        <v>0.0</v>
      </c>
      <c r="F314" s="141">
        <v>52944.67199999999</v>
      </c>
      <c r="G314" s="141">
        <v>0.0</v>
      </c>
    </row>
    <row r="315" ht="14.25" customHeight="1">
      <c r="A315" s="140" t="s">
        <v>494</v>
      </c>
      <c r="B315" s="141">
        <v>34532.076</v>
      </c>
      <c r="C315" s="141">
        <v>0.0</v>
      </c>
      <c r="D315" s="141">
        <v>0.0</v>
      </c>
      <c r="E315" s="141">
        <v>0.0</v>
      </c>
      <c r="F315" s="141">
        <v>34532.076</v>
      </c>
      <c r="G315" s="141">
        <v>0.0</v>
      </c>
    </row>
    <row r="316" ht="14.25" customHeight="1">
      <c r="A316" s="140" t="s">
        <v>495</v>
      </c>
      <c r="B316" s="141">
        <v>23846.184</v>
      </c>
      <c r="C316" s="141">
        <v>0.0</v>
      </c>
      <c r="D316" s="141">
        <v>0.0</v>
      </c>
      <c r="E316" s="141">
        <v>0.0</v>
      </c>
      <c r="F316" s="141">
        <v>23846.184</v>
      </c>
      <c r="G316" s="141">
        <v>0.0</v>
      </c>
    </row>
    <row r="317" ht="14.25" customHeight="1">
      <c r="A317" s="140" t="s">
        <v>496</v>
      </c>
      <c r="B317" s="141">
        <v>11067.936000000002</v>
      </c>
      <c r="C317" s="141">
        <v>0.0</v>
      </c>
      <c r="D317" s="141">
        <v>0.0</v>
      </c>
      <c r="E317" s="141">
        <v>0.0</v>
      </c>
      <c r="F317" s="141">
        <v>11067.936000000002</v>
      </c>
      <c r="G317" s="141">
        <v>0.0</v>
      </c>
    </row>
    <row r="318" ht="14.25" customHeight="1">
      <c r="A318" s="140" t="s">
        <v>497</v>
      </c>
      <c r="B318" s="141">
        <v>6731.664</v>
      </c>
      <c r="C318" s="141">
        <v>0.0</v>
      </c>
      <c r="D318" s="141">
        <v>0.0</v>
      </c>
      <c r="E318" s="141">
        <v>0.0</v>
      </c>
      <c r="F318" s="141">
        <v>6731.664</v>
      </c>
      <c r="G318" s="141">
        <v>0.0</v>
      </c>
    </row>
    <row r="319" ht="14.25" customHeight="1">
      <c r="A319" s="140" t="s">
        <v>498</v>
      </c>
      <c r="B319" s="141">
        <v>240.0</v>
      </c>
      <c r="C319" s="141">
        <v>0.0</v>
      </c>
      <c r="D319" s="141">
        <v>0.0</v>
      </c>
      <c r="E319" s="141">
        <v>0.0</v>
      </c>
      <c r="F319" s="141">
        <v>240.0</v>
      </c>
      <c r="G319" s="141">
        <v>0.0</v>
      </c>
    </row>
    <row r="320" ht="14.25" customHeight="1">
      <c r="A320" s="140" t="s">
        <v>499</v>
      </c>
      <c r="B320" s="141">
        <v>0.0</v>
      </c>
      <c r="C320" s="141">
        <v>0.0</v>
      </c>
      <c r="D320" s="141">
        <v>305.08799999999997</v>
      </c>
      <c r="E320" s="141">
        <v>0.0</v>
      </c>
      <c r="F320" s="141">
        <v>305.08799999999997</v>
      </c>
      <c r="G320" s="141">
        <v>0.0</v>
      </c>
    </row>
    <row r="321" ht="14.25" customHeight="1">
      <c r="A321" s="140" t="s">
        <v>500</v>
      </c>
      <c r="B321" s="141">
        <v>11.904</v>
      </c>
      <c r="C321" s="141">
        <v>0.0</v>
      </c>
      <c r="D321" s="141">
        <v>0.0</v>
      </c>
      <c r="E321" s="141">
        <v>0.0</v>
      </c>
      <c r="F321" s="141">
        <v>11.904</v>
      </c>
      <c r="G321" s="141">
        <v>0.0</v>
      </c>
    </row>
    <row r="322" ht="14.25" customHeight="1">
      <c r="A322" s="140" t="s">
        <v>501</v>
      </c>
      <c r="B322" s="141">
        <v>14059.403999999999</v>
      </c>
      <c r="C322" s="141">
        <v>0.0</v>
      </c>
      <c r="D322" s="141">
        <v>0.0</v>
      </c>
      <c r="E322" s="141">
        <v>0.0</v>
      </c>
      <c r="F322" s="141">
        <v>14059.403999999999</v>
      </c>
      <c r="G322" s="141">
        <v>0.0</v>
      </c>
    </row>
    <row r="323" ht="14.25" customHeight="1">
      <c r="A323" s="140" t="s">
        <v>502</v>
      </c>
      <c r="B323" s="141">
        <v>55.931999999999995</v>
      </c>
      <c r="C323" s="141">
        <v>0.0</v>
      </c>
      <c r="D323" s="141">
        <v>0.0</v>
      </c>
      <c r="E323" s="141">
        <v>0.0</v>
      </c>
      <c r="F323" s="141">
        <v>55.931999999999995</v>
      </c>
      <c r="G323" s="141">
        <v>0.0</v>
      </c>
    </row>
    <row r="324" ht="14.25" customHeight="1">
      <c r="A324" s="140" t="s">
        <v>503</v>
      </c>
      <c r="B324" s="141">
        <v>4118.639999999999</v>
      </c>
      <c r="C324" s="141">
        <v>0.0</v>
      </c>
      <c r="D324" s="141">
        <v>0.0</v>
      </c>
      <c r="E324" s="141">
        <v>0.0</v>
      </c>
      <c r="F324" s="141">
        <v>4118.639999999999</v>
      </c>
      <c r="G324" s="141">
        <v>0.0</v>
      </c>
    </row>
    <row r="325" ht="14.25" customHeight="1">
      <c r="A325" s="140" t="s">
        <v>504</v>
      </c>
      <c r="B325" s="141">
        <v>2033.9040000000002</v>
      </c>
      <c r="C325" s="141">
        <v>0.0</v>
      </c>
      <c r="D325" s="141">
        <v>0.0</v>
      </c>
      <c r="E325" s="141">
        <v>0.0</v>
      </c>
      <c r="F325" s="141">
        <v>2033.9040000000002</v>
      </c>
      <c r="G325" s="141">
        <v>0.0</v>
      </c>
    </row>
    <row r="326" ht="14.25" customHeight="1">
      <c r="A326" s="140" t="s">
        <v>505</v>
      </c>
      <c r="B326" s="141">
        <v>1782.1680000000001</v>
      </c>
      <c r="C326" s="141">
        <v>0.0</v>
      </c>
      <c r="D326" s="141">
        <v>0.0</v>
      </c>
      <c r="E326" s="141">
        <v>0.0</v>
      </c>
      <c r="F326" s="141">
        <v>1782.1680000000001</v>
      </c>
      <c r="G326" s="141">
        <v>0.0</v>
      </c>
    </row>
    <row r="327" ht="14.25" customHeight="1">
      <c r="A327" s="140" t="s">
        <v>506</v>
      </c>
      <c r="B327" s="141">
        <v>276.0</v>
      </c>
      <c r="C327" s="141">
        <v>0.0</v>
      </c>
      <c r="D327" s="141">
        <v>0.0</v>
      </c>
      <c r="E327" s="141">
        <v>0.0</v>
      </c>
      <c r="F327" s="141">
        <v>276.0</v>
      </c>
      <c r="G327" s="141">
        <v>0.0</v>
      </c>
    </row>
    <row r="328" ht="14.25" customHeight="1">
      <c r="A328" s="140" t="s">
        <v>507</v>
      </c>
      <c r="B328" s="141">
        <v>0.0</v>
      </c>
      <c r="C328" s="141">
        <v>0.0</v>
      </c>
      <c r="D328" s="141">
        <v>101.69999999999999</v>
      </c>
      <c r="E328" s="141">
        <v>0.0</v>
      </c>
      <c r="F328" s="141">
        <v>101.69999999999999</v>
      </c>
      <c r="G328" s="141">
        <v>0.0</v>
      </c>
    </row>
    <row r="329" ht="14.25" customHeight="1">
      <c r="A329" s="140" t="s">
        <v>508</v>
      </c>
      <c r="B329" s="141">
        <v>437.29200000000003</v>
      </c>
      <c r="C329" s="141">
        <v>0.0</v>
      </c>
      <c r="D329" s="141">
        <v>0.0</v>
      </c>
      <c r="E329" s="141">
        <v>0.0</v>
      </c>
      <c r="F329" s="141">
        <v>437.29200000000003</v>
      </c>
      <c r="G329" s="141">
        <v>0.0</v>
      </c>
    </row>
    <row r="330" ht="14.25" customHeight="1">
      <c r="A330" s="140" t="s">
        <v>509</v>
      </c>
      <c r="B330" s="141">
        <v>630.5039999999999</v>
      </c>
      <c r="C330" s="141">
        <v>0.0</v>
      </c>
      <c r="D330" s="141">
        <v>0.0</v>
      </c>
      <c r="E330" s="141">
        <v>0.0</v>
      </c>
      <c r="F330" s="141">
        <v>630.5039999999999</v>
      </c>
      <c r="G330" s="141">
        <v>0.0</v>
      </c>
    </row>
    <row r="331" ht="14.25" customHeight="1">
      <c r="A331" s="140" t="s">
        <v>510</v>
      </c>
      <c r="B331" s="141">
        <v>142.368</v>
      </c>
      <c r="C331" s="141">
        <v>0.0</v>
      </c>
      <c r="D331" s="141">
        <v>0.0</v>
      </c>
      <c r="E331" s="141">
        <v>0.0</v>
      </c>
      <c r="F331" s="141">
        <v>142.368</v>
      </c>
      <c r="G331" s="141">
        <v>0.0</v>
      </c>
    </row>
    <row r="332" ht="14.25" customHeight="1">
      <c r="A332" s="140" t="s">
        <v>511</v>
      </c>
      <c r="B332" s="141">
        <v>193.224</v>
      </c>
      <c r="C332" s="141">
        <v>0.0</v>
      </c>
      <c r="D332" s="141">
        <v>0.0</v>
      </c>
      <c r="E332" s="141">
        <v>0.0</v>
      </c>
      <c r="F332" s="141">
        <v>193.224</v>
      </c>
      <c r="G332" s="141">
        <v>0.0</v>
      </c>
    </row>
    <row r="333" ht="14.25" customHeight="1">
      <c r="A333" s="140" t="s">
        <v>512</v>
      </c>
      <c r="B333" s="141">
        <v>96.612</v>
      </c>
      <c r="C333" s="141">
        <v>0.0</v>
      </c>
      <c r="D333" s="141">
        <v>0.0</v>
      </c>
      <c r="E333" s="141">
        <v>0.0</v>
      </c>
      <c r="F333" s="141">
        <v>96.612</v>
      </c>
      <c r="G333" s="141">
        <v>0.0</v>
      </c>
    </row>
    <row r="334" ht="14.25" customHeight="1">
      <c r="A334" s="140" t="s">
        <v>513</v>
      </c>
      <c r="B334" s="141">
        <v>138.45600000000002</v>
      </c>
      <c r="C334" s="141">
        <v>0.0</v>
      </c>
      <c r="D334" s="141">
        <v>0.0</v>
      </c>
      <c r="E334" s="141">
        <v>0.0</v>
      </c>
      <c r="F334" s="141">
        <v>138.45600000000002</v>
      </c>
      <c r="G334" s="141">
        <v>0.0</v>
      </c>
    </row>
    <row r="335" ht="14.25" customHeight="1">
      <c r="A335" s="140" t="s">
        <v>514</v>
      </c>
      <c r="B335" s="141">
        <v>402.70799999999997</v>
      </c>
      <c r="C335" s="141">
        <v>0.0</v>
      </c>
      <c r="D335" s="141">
        <v>0.0</v>
      </c>
      <c r="E335" s="141">
        <v>0.0</v>
      </c>
      <c r="F335" s="141">
        <v>402.70799999999997</v>
      </c>
      <c r="G335" s="141">
        <v>0.0</v>
      </c>
    </row>
    <row r="336" ht="14.25" customHeight="1">
      <c r="A336" s="140" t="s">
        <v>515</v>
      </c>
      <c r="B336" s="141">
        <v>345.76800000000003</v>
      </c>
      <c r="C336" s="141">
        <v>0.0</v>
      </c>
      <c r="D336" s="141">
        <v>0.0</v>
      </c>
      <c r="E336" s="141">
        <v>0.0</v>
      </c>
      <c r="F336" s="141">
        <v>345.76800000000003</v>
      </c>
      <c r="G336" s="141">
        <v>0.0</v>
      </c>
    </row>
    <row r="337" ht="14.25" customHeight="1">
      <c r="A337" s="140" t="s">
        <v>516</v>
      </c>
      <c r="B337" s="141">
        <v>2135.592</v>
      </c>
      <c r="C337" s="141">
        <v>0.0</v>
      </c>
      <c r="D337" s="141">
        <v>0.0</v>
      </c>
      <c r="E337" s="141">
        <v>0.0</v>
      </c>
      <c r="F337" s="141">
        <v>2135.592</v>
      </c>
      <c r="G337" s="141">
        <v>0.0</v>
      </c>
    </row>
    <row r="338" ht="14.25" customHeight="1">
      <c r="A338" s="140" t="s">
        <v>517</v>
      </c>
      <c r="B338" s="141">
        <v>3508.4759999999997</v>
      </c>
      <c r="C338" s="141">
        <v>0.0</v>
      </c>
      <c r="D338" s="141">
        <v>0.0</v>
      </c>
      <c r="E338" s="141">
        <v>0.0</v>
      </c>
      <c r="F338" s="141">
        <v>3508.4759999999997</v>
      </c>
      <c r="G338" s="141">
        <v>0.0</v>
      </c>
    </row>
    <row r="339" ht="14.25" customHeight="1">
      <c r="A339" s="140" t="s">
        <v>518</v>
      </c>
      <c r="B339" s="141">
        <v>1474.5720000000001</v>
      </c>
      <c r="C339" s="141">
        <v>0.0</v>
      </c>
      <c r="D339" s="141">
        <v>0.0</v>
      </c>
      <c r="E339" s="141">
        <v>0.0</v>
      </c>
      <c r="F339" s="141">
        <v>1474.5720000000001</v>
      </c>
      <c r="G339" s="141">
        <v>0.0</v>
      </c>
    </row>
    <row r="340" ht="14.25" customHeight="1">
      <c r="A340" s="140" t="s">
        <v>519</v>
      </c>
      <c r="B340" s="141">
        <v>4006.5719999999997</v>
      </c>
      <c r="C340" s="141">
        <v>0.0</v>
      </c>
      <c r="D340" s="141">
        <v>0.0</v>
      </c>
      <c r="E340" s="141">
        <v>0.0</v>
      </c>
      <c r="F340" s="141">
        <v>4006.5719999999997</v>
      </c>
      <c r="G340" s="141">
        <v>0.0</v>
      </c>
    </row>
    <row r="341" ht="14.25" customHeight="1">
      <c r="A341" s="140" t="s">
        <v>520</v>
      </c>
      <c r="B341" s="141">
        <v>0.0</v>
      </c>
      <c r="C341" s="141">
        <v>0.0</v>
      </c>
      <c r="D341" s="141">
        <v>30.504000000000005</v>
      </c>
      <c r="E341" s="141">
        <v>0.0</v>
      </c>
      <c r="F341" s="141">
        <v>30.504000000000005</v>
      </c>
      <c r="G341" s="141">
        <v>0.0</v>
      </c>
    </row>
    <row r="342" ht="14.25" customHeight="1">
      <c r="A342" s="140" t="s">
        <v>521</v>
      </c>
      <c r="B342" s="141">
        <v>576.0</v>
      </c>
      <c r="C342" s="141">
        <v>0.0</v>
      </c>
      <c r="D342" s="141">
        <v>0.0</v>
      </c>
      <c r="E342" s="141">
        <v>0.0</v>
      </c>
      <c r="F342" s="141">
        <v>576.0</v>
      </c>
      <c r="G342" s="141">
        <v>0.0</v>
      </c>
    </row>
    <row r="343" ht="14.25" customHeight="1">
      <c r="A343" s="140" t="s">
        <v>522</v>
      </c>
      <c r="B343" s="141">
        <v>86.436</v>
      </c>
      <c r="C343" s="141">
        <v>0.0</v>
      </c>
      <c r="D343" s="141">
        <v>0.0</v>
      </c>
      <c r="E343" s="141">
        <v>0.0</v>
      </c>
      <c r="F343" s="141">
        <v>86.436</v>
      </c>
      <c r="G343" s="141">
        <v>0.0</v>
      </c>
    </row>
    <row r="344" ht="14.25" customHeight="1">
      <c r="A344" s="140" t="s">
        <v>523</v>
      </c>
      <c r="B344" s="141">
        <v>11745.768</v>
      </c>
      <c r="C344" s="141">
        <v>0.0</v>
      </c>
      <c r="D344" s="141">
        <v>0.0</v>
      </c>
      <c r="E344" s="141">
        <v>0.0</v>
      </c>
      <c r="F344" s="141">
        <v>11745.768</v>
      </c>
      <c r="G344" s="141">
        <v>0.0</v>
      </c>
    </row>
    <row r="345" ht="14.25" customHeight="1">
      <c r="A345" s="140" t="s">
        <v>524</v>
      </c>
      <c r="B345" s="141">
        <v>46501.96799999999</v>
      </c>
      <c r="C345" s="141">
        <v>0.0</v>
      </c>
      <c r="D345" s="141">
        <v>0.0</v>
      </c>
      <c r="E345" s="141">
        <v>0.0</v>
      </c>
      <c r="F345" s="141">
        <v>46501.96799999999</v>
      </c>
      <c r="G345" s="141">
        <v>0.0</v>
      </c>
    </row>
    <row r="346" ht="14.25" customHeight="1">
      <c r="A346" s="140" t="s">
        <v>525</v>
      </c>
      <c r="B346" s="141">
        <v>2660.4480000000003</v>
      </c>
      <c r="C346" s="141">
        <v>0.0</v>
      </c>
      <c r="D346" s="141">
        <v>0.0</v>
      </c>
      <c r="E346" s="141">
        <v>0.0</v>
      </c>
      <c r="F346" s="141">
        <v>2660.4480000000003</v>
      </c>
      <c r="G346" s="141">
        <v>0.0</v>
      </c>
    </row>
    <row r="347" ht="14.25" customHeight="1">
      <c r="A347" s="140" t="s">
        <v>526</v>
      </c>
      <c r="B347" s="141">
        <v>3190.236</v>
      </c>
      <c r="C347" s="141">
        <v>0.0</v>
      </c>
      <c r="D347" s="141">
        <v>0.0</v>
      </c>
      <c r="E347" s="141">
        <v>0.0</v>
      </c>
      <c r="F347" s="141">
        <v>3190.236</v>
      </c>
      <c r="G347" s="141">
        <v>0.0</v>
      </c>
    </row>
    <row r="348" ht="14.25" customHeight="1">
      <c r="A348" s="140" t="s">
        <v>527</v>
      </c>
      <c r="B348" s="141">
        <v>10643.616000000002</v>
      </c>
      <c r="C348" s="141">
        <v>0.0</v>
      </c>
      <c r="D348" s="141">
        <v>0.0</v>
      </c>
      <c r="E348" s="141">
        <v>0.0</v>
      </c>
      <c r="F348" s="141">
        <v>10643.616000000002</v>
      </c>
      <c r="G348" s="141">
        <v>0.0</v>
      </c>
    </row>
    <row r="349" ht="14.25" customHeight="1">
      <c r="A349" s="140" t="s">
        <v>528</v>
      </c>
      <c r="B349" s="141">
        <v>7511.436</v>
      </c>
      <c r="C349" s="141">
        <v>0.0</v>
      </c>
      <c r="D349" s="141">
        <v>0.0</v>
      </c>
      <c r="E349" s="141">
        <v>0.0</v>
      </c>
      <c r="F349" s="141">
        <v>7511.436</v>
      </c>
      <c r="G349" s="141">
        <v>0.0</v>
      </c>
    </row>
    <row r="350" ht="14.25" customHeight="1">
      <c r="A350" s="140" t="s">
        <v>529</v>
      </c>
      <c r="B350" s="141">
        <v>96.0</v>
      </c>
      <c r="C350" s="141">
        <v>0.0</v>
      </c>
      <c r="D350" s="141">
        <v>0.0</v>
      </c>
      <c r="E350" s="141">
        <v>96.0</v>
      </c>
      <c r="F350" s="141">
        <v>0.0</v>
      </c>
      <c r="G350" s="141">
        <v>0.0</v>
      </c>
    </row>
    <row r="351" ht="14.25" customHeight="1">
      <c r="A351" s="140" t="s">
        <v>530</v>
      </c>
      <c r="B351" s="141">
        <v>172.88400000000001</v>
      </c>
      <c r="C351" s="141">
        <v>0.0</v>
      </c>
      <c r="D351" s="141">
        <v>0.0</v>
      </c>
      <c r="E351" s="141">
        <v>0.0</v>
      </c>
      <c r="F351" s="141">
        <v>172.88400000000001</v>
      </c>
      <c r="G351" s="141">
        <v>0.0</v>
      </c>
    </row>
    <row r="352" ht="14.25" customHeight="1">
      <c r="A352" s="140" t="s">
        <v>531</v>
      </c>
      <c r="B352" s="141">
        <v>180.50399999999996</v>
      </c>
      <c r="C352" s="141">
        <v>0.0</v>
      </c>
      <c r="D352" s="141">
        <v>0.0</v>
      </c>
      <c r="E352" s="141">
        <v>0.0</v>
      </c>
      <c r="F352" s="141">
        <v>180.50399999999996</v>
      </c>
      <c r="G352" s="141">
        <v>0.0</v>
      </c>
    </row>
    <row r="353" ht="14.25" customHeight="1">
      <c r="A353" s="140" t="s">
        <v>532</v>
      </c>
      <c r="B353" s="141">
        <v>28.476000000000003</v>
      </c>
      <c r="C353" s="141">
        <v>0.0</v>
      </c>
      <c r="D353" s="141">
        <v>0.0</v>
      </c>
      <c r="E353" s="141">
        <v>0.0</v>
      </c>
      <c r="F353" s="141">
        <v>28.476000000000003</v>
      </c>
      <c r="G353" s="141">
        <v>0.0</v>
      </c>
    </row>
    <row r="354" ht="14.25" customHeight="1">
      <c r="A354" s="140" t="s">
        <v>533</v>
      </c>
      <c r="B354" s="141">
        <v>2844.0959999999995</v>
      </c>
      <c r="C354" s="141">
        <v>0.0</v>
      </c>
      <c r="D354" s="141">
        <v>0.0</v>
      </c>
      <c r="E354" s="141">
        <v>0.0</v>
      </c>
      <c r="F354" s="141">
        <v>2844.0959999999995</v>
      </c>
      <c r="G354" s="141">
        <v>0.0</v>
      </c>
    </row>
    <row r="355" ht="14.25" customHeight="1">
      <c r="A355" s="140" t="s">
        <v>534</v>
      </c>
      <c r="B355" s="141">
        <v>9.156</v>
      </c>
      <c r="C355" s="141">
        <v>0.0</v>
      </c>
      <c r="D355" s="141">
        <v>0.0</v>
      </c>
      <c r="E355" s="141">
        <v>0.0</v>
      </c>
      <c r="F355" s="141">
        <v>9.156</v>
      </c>
      <c r="G355" s="141">
        <v>0.0</v>
      </c>
    </row>
    <row r="356" ht="14.25" customHeight="1">
      <c r="A356" s="140" t="s">
        <v>535</v>
      </c>
      <c r="B356" s="141">
        <v>15.252000000000002</v>
      </c>
      <c r="C356" s="141">
        <v>0.0</v>
      </c>
      <c r="D356" s="141">
        <v>0.0</v>
      </c>
      <c r="E356" s="141">
        <v>0.0</v>
      </c>
      <c r="F356" s="141">
        <v>15.252000000000002</v>
      </c>
      <c r="G356" s="141">
        <v>0.0</v>
      </c>
    </row>
    <row r="357" ht="14.25" customHeight="1">
      <c r="A357" s="140" t="s">
        <v>536</v>
      </c>
      <c r="B357" s="141">
        <v>5.088000000000001</v>
      </c>
      <c r="C357" s="141">
        <v>0.0</v>
      </c>
      <c r="D357" s="141">
        <v>0.0</v>
      </c>
      <c r="E357" s="141">
        <v>0.0</v>
      </c>
      <c r="F357" s="141">
        <v>5.088000000000001</v>
      </c>
      <c r="G357" s="141">
        <v>0.0</v>
      </c>
    </row>
    <row r="358" ht="14.25" customHeight="1">
      <c r="A358" s="140" t="s">
        <v>537</v>
      </c>
      <c r="B358" s="141">
        <v>2.0279999999999996</v>
      </c>
      <c r="C358" s="141">
        <v>0.0</v>
      </c>
      <c r="D358" s="141">
        <v>0.0</v>
      </c>
      <c r="E358" s="141">
        <v>0.0</v>
      </c>
      <c r="F358" s="141">
        <v>2.0279999999999996</v>
      </c>
      <c r="G358" s="141">
        <v>0.0</v>
      </c>
    </row>
    <row r="359" ht="14.25" customHeight="1">
      <c r="A359" s="140" t="s">
        <v>538</v>
      </c>
      <c r="B359" s="141">
        <v>71.184</v>
      </c>
      <c r="C359" s="141">
        <v>0.0</v>
      </c>
      <c r="D359" s="141">
        <v>0.0</v>
      </c>
      <c r="E359" s="141">
        <v>0.0</v>
      </c>
      <c r="F359" s="141">
        <v>71.184</v>
      </c>
      <c r="G359" s="141">
        <v>0.0</v>
      </c>
    </row>
    <row r="360" ht="14.25" customHeight="1">
      <c r="A360" s="140" t="s">
        <v>539</v>
      </c>
      <c r="B360" s="141">
        <v>51.864000000000004</v>
      </c>
      <c r="C360" s="141">
        <v>0.0</v>
      </c>
      <c r="D360" s="141">
        <v>0.0</v>
      </c>
      <c r="E360" s="141">
        <v>0.0</v>
      </c>
      <c r="F360" s="141">
        <v>51.864000000000004</v>
      </c>
      <c r="G360" s="141">
        <v>0.0</v>
      </c>
    </row>
    <row r="361" ht="14.25" customHeight="1">
      <c r="A361" s="140" t="s">
        <v>540</v>
      </c>
      <c r="B361" s="141">
        <v>13.200000000000001</v>
      </c>
      <c r="C361" s="141">
        <v>0.0</v>
      </c>
      <c r="D361" s="141">
        <v>0.0</v>
      </c>
      <c r="E361" s="141">
        <v>0.0</v>
      </c>
      <c r="F361" s="141">
        <v>13.200000000000001</v>
      </c>
      <c r="G361" s="141">
        <v>0.0</v>
      </c>
    </row>
    <row r="362" ht="14.25" customHeight="1">
      <c r="A362" s="140" t="s">
        <v>541</v>
      </c>
      <c r="B362" s="141">
        <v>10.164000000000001</v>
      </c>
      <c r="C362" s="141">
        <v>0.0</v>
      </c>
      <c r="D362" s="141">
        <v>0.0</v>
      </c>
      <c r="E362" s="141">
        <v>0.0</v>
      </c>
      <c r="F362" s="141">
        <v>10.164000000000001</v>
      </c>
      <c r="G362" s="141">
        <v>0.0</v>
      </c>
    </row>
    <row r="363" ht="14.25" customHeight="1">
      <c r="A363" s="140" t="s">
        <v>542</v>
      </c>
      <c r="B363" s="141">
        <v>10.164000000000001</v>
      </c>
      <c r="C363" s="141">
        <v>0.0</v>
      </c>
      <c r="D363" s="141">
        <v>0.0</v>
      </c>
      <c r="E363" s="141">
        <v>0.0</v>
      </c>
      <c r="F363" s="141">
        <v>10.164000000000001</v>
      </c>
      <c r="G363" s="141">
        <v>0.0</v>
      </c>
    </row>
    <row r="364" ht="14.25" customHeight="1">
      <c r="A364" s="140" t="s">
        <v>543</v>
      </c>
      <c r="B364" s="141">
        <v>0.0</v>
      </c>
      <c r="C364" s="141">
        <v>0.0</v>
      </c>
      <c r="D364" s="141">
        <v>406.77600000000007</v>
      </c>
      <c r="E364" s="141">
        <v>0.0</v>
      </c>
      <c r="F364" s="141">
        <v>406.77600000000007</v>
      </c>
      <c r="G364" s="141">
        <v>0.0</v>
      </c>
    </row>
    <row r="365" ht="14.25" customHeight="1">
      <c r="A365" s="140" t="s">
        <v>544</v>
      </c>
      <c r="B365" s="141">
        <v>0.0</v>
      </c>
      <c r="C365" s="141">
        <v>0.0</v>
      </c>
      <c r="D365" s="141">
        <v>457.63200000000006</v>
      </c>
      <c r="E365" s="141">
        <v>0.0</v>
      </c>
      <c r="F365" s="141">
        <v>457.63200000000006</v>
      </c>
      <c r="G365" s="141">
        <v>0.0</v>
      </c>
    </row>
    <row r="366" ht="14.25" customHeight="1">
      <c r="A366" s="140" t="s">
        <v>545</v>
      </c>
      <c r="B366" s="141">
        <v>0.0</v>
      </c>
      <c r="C366" s="141">
        <v>0.0</v>
      </c>
      <c r="D366" s="141">
        <v>18.299999999999997</v>
      </c>
      <c r="E366" s="141">
        <v>0.0</v>
      </c>
      <c r="F366" s="141">
        <v>18.299999999999997</v>
      </c>
      <c r="G366" s="141">
        <v>0.0</v>
      </c>
    </row>
    <row r="367" ht="14.25" customHeight="1">
      <c r="A367" s="140" t="s">
        <v>546</v>
      </c>
      <c r="B367" s="141">
        <v>0.0</v>
      </c>
      <c r="C367" s="141">
        <v>0.0</v>
      </c>
      <c r="D367" s="141">
        <v>3.048</v>
      </c>
      <c r="E367" s="141">
        <v>0.0</v>
      </c>
      <c r="F367" s="141">
        <v>3.048</v>
      </c>
      <c r="G367" s="141">
        <v>0.0</v>
      </c>
    </row>
    <row r="368" ht="14.25" customHeight="1">
      <c r="A368" s="140" t="s">
        <v>547</v>
      </c>
      <c r="B368" s="141">
        <v>0.0</v>
      </c>
      <c r="C368" s="141">
        <v>0.0</v>
      </c>
      <c r="D368" s="141">
        <v>55.931999999999995</v>
      </c>
      <c r="E368" s="141">
        <v>0.0</v>
      </c>
      <c r="F368" s="141">
        <v>55.931999999999995</v>
      </c>
      <c r="G368" s="141">
        <v>0.0</v>
      </c>
    </row>
    <row r="369" ht="14.25" customHeight="1">
      <c r="A369" s="140" t="s">
        <v>548</v>
      </c>
      <c r="B369" s="141">
        <v>0.0</v>
      </c>
      <c r="C369" s="141">
        <v>0.0</v>
      </c>
      <c r="D369" s="141">
        <v>528.0</v>
      </c>
      <c r="E369" s="141">
        <v>0.0</v>
      </c>
      <c r="F369" s="141">
        <v>528.0</v>
      </c>
      <c r="G369" s="141">
        <v>0.0</v>
      </c>
    </row>
    <row r="370" ht="14.25" customHeight="1">
      <c r="A370" s="140" t="s">
        <v>549</v>
      </c>
      <c r="B370" s="141">
        <v>0.0</v>
      </c>
      <c r="C370" s="141">
        <v>0.0</v>
      </c>
      <c r="D370" s="141">
        <v>54.0</v>
      </c>
      <c r="E370" s="141">
        <v>0.0</v>
      </c>
      <c r="F370" s="141">
        <v>54.0</v>
      </c>
      <c r="G370" s="141">
        <v>0.0</v>
      </c>
    </row>
    <row r="371" ht="14.25" customHeight="1">
      <c r="A371" s="140" t="s">
        <v>550</v>
      </c>
      <c r="B371" s="141">
        <v>0.0</v>
      </c>
      <c r="C371" s="141">
        <v>0.0</v>
      </c>
      <c r="D371" s="141">
        <v>60.0</v>
      </c>
      <c r="E371" s="141">
        <v>0.0</v>
      </c>
      <c r="F371" s="141">
        <v>60.0</v>
      </c>
      <c r="G371" s="141">
        <v>0.0</v>
      </c>
    </row>
    <row r="372" ht="14.25" customHeight="1">
      <c r="A372" s="140" t="s">
        <v>551</v>
      </c>
      <c r="B372" s="141">
        <v>0.0</v>
      </c>
      <c r="C372" s="141">
        <v>0.0</v>
      </c>
      <c r="D372" s="141">
        <v>15.252000000000002</v>
      </c>
      <c r="E372" s="141">
        <v>0.0</v>
      </c>
      <c r="F372" s="141">
        <v>15.252000000000002</v>
      </c>
      <c r="G372" s="141">
        <v>0.0</v>
      </c>
    </row>
    <row r="373" ht="14.25" customHeight="1">
      <c r="A373" s="140" t="s">
        <v>552</v>
      </c>
      <c r="B373" s="141">
        <v>0.0</v>
      </c>
      <c r="C373" s="141">
        <v>0.0</v>
      </c>
      <c r="D373" s="141">
        <v>15.252000000000002</v>
      </c>
      <c r="E373" s="141">
        <v>0.0</v>
      </c>
      <c r="F373" s="141">
        <v>15.252000000000002</v>
      </c>
      <c r="G373" s="141">
        <v>0.0</v>
      </c>
    </row>
    <row r="374" ht="14.25" customHeight="1">
      <c r="A374" s="140" t="s">
        <v>553</v>
      </c>
      <c r="B374" s="141">
        <v>0.0</v>
      </c>
      <c r="C374" s="141">
        <v>0.0</v>
      </c>
      <c r="D374" s="141">
        <v>10.164000000000001</v>
      </c>
      <c r="E374" s="141">
        <v>0.0</v>
      </c>
      <c r="F374" s="141">
        <v>10.164000000000001</v>
      </c>
      <c r="G374" s="141">
        <v>0.0</v>
      </c>
    </row>
    <row r="375" ht="14.25" customHeight="1">
      <c r="A375" s="140" t="s">
        <v>554</v>
      </c>
      <c r="B375" s="141">
        <v>0.0</v>
      </c>
      <c r="C375" s="141">
        <v>0.0</v>
      </c>
      <c r="D375" s="141">
        <v>1.524</v>
      </c>
      <c r="E375" s="141">
        <v>0.0</v>
      </c>
      <c r="F375" s="141">
        <v>1.524</v>
      </c>
      <c r="G375" s="141">
        <v>0.0</v>
      </c>
    </row>
    <row r="376" ht="14.25" customHeight="1">
      <c r="A376" s="140" t="s">
        <v>555</v>
      </c>
      <c r="B376" s="141">
        <v>0.0</v>
      </c>
      <c r="C376" s="141">
        <v>0.0</v>
      </c>
      <c r="D376" s="141">
        <v>2.0279999999999996</v>
      </c>
      <c r="E376" s="141">
        <v>0.0</v>
      </c>
      <c r="F376" s="141">
        <v>2.0279999999999996</v>
      </c>
      <c r="G376" s="141">
        <v>0.0</v>
      </c>
    </row>
    <row r="377" ht="14.25" customHeight="1">
      <c r="A377" s="140" t="s">
        <v>556</v>
      </c>
      <c r="B377" s="141">
        <v>0.0</v>
      </c>
      <c r="C377" s="141">
        <v>0.0</v>
      </c>
      <c r="D377" s="141">
        <v>20.339999999999996</v>
      </c>
      <c r="E377" s="141">
        <v>0.0</v>
      </c>
      <c r="F377" s="141">
        <v>20.339999999999996</v>
      </c>
      <c r="G377" s="141">
        <v>0.0</v>
      </c>
    </row>
    <row r="378" ht="14.25" customHeight="1">
      <c r="A378" s="140" t="s">
        <v>557</v>
      </c>
      <c r="B378" s="141">
        <v>0.0</v>
      </c>
      <c r="C378" s="141">
        <v>0.0</v>
      </c>
      <c r="D378" s="141">
        <v>15.252000000000002</v>
      </c>
      <c r="E378" s="141">
        <v>0.0</v>
      </c>
      <c r="F378" s="141">
        <v>15.252000000000002</v>
      </c>
      <c r="G378" s="141">
        <v>0.0</v>
      </c>
    </row>
    <row r="379" ht="14.25" customHeight="1">
      <c r="A379" s="140" t="s">
        <v>558</v>
      </c>
      <c r="B379" s="141">
        <v>0.0</v>
      </c>
      <c r="C379" s="141">
        <v>0.0</v>
      </c>
      <c r="D379" s="141">
        <v>553.2239999999999</v>
      </c>
      <c r="E379" s="141">
        <v>0.0</v>
      </c>
      <c r="F379" s="141">
        <v>553.2239999999999</v>
      </c>
      <c r="G379" s="141">
        <v>0.0</v>
      </c>
    </row>
    <row r="380" ht="14.25" customHeight="1">
      <c r="A380" s="140" t="s">
        <v>559</v>
      </c>
      <c r="B380" s="141">
        <v>0.0</v>
      </c>
      <c r="C380" s="141">
        <v>0.0</v>
      </c>
      <c r="D380" s="141">
        <v>61.019999999999996</v>
      </c>
      <c r="E380" s="141">
        <v>0.0</v>
      </c>
      <c r="F380" s="141">
        <v>61.019999999999996</v>
      </c>
      <c r="G380" s="141">
        <v>0.0</v>
      </c>
    </row>
    <row r="381" ht="14.25" customHeight="1">
      <c r="A381" s="140" t="s">
        <v>560</v>
      </c>
      <c r="B381" s="141">
        <v>0.0</v>
      </c>
      <c r="C381" s="141">
        <v>0.0</v>
      </c>
      <c r="D381" s="141">
        <v>36.0</v>
      </c>
      <c r="E381" s="141">
        <v>0.0</v>
      </c>
      <c r="F381" s="141">
        <v>36.0</v>
      </c>
      <c r="G381" s="141">
        <v>0.0</v>
      </c>
    </row>
    <row r="382" ht="14.25" customHeight="1">
      <c r="A382" s="140" t="s">
        <v>561</v>
      </c>
      <c r="B382" s="141">
        <v>0.0</v>
      </c>
      <c r="C382" s="141">
        <v>0.0</v>
      </c>
      <c r="D382" s="141">
        <v>204.0</v>
      </c>
      <c r="E382" s="141">
        <v>0.0</v>
      </c>
      <c r="F382" s="141">
        <v>204.0</v>
      </c>
      <c r="G382" s="141">
        <v>0.0</v>
      </c>
    </row>
    <row r="383" ht="14.25" customHeight="1">
      <c r="A383" s="140" t="s">
        <v>562</v>
      </c>
      <c r="B383" s="141">
        <v>0.0</v>
      </c>
      <c r="C383" s="141">
        <v>0.0</v>
      </c>
      <c r="D383" s="141">
        <v>120.0</v>
      </c>
      <c r="E383" s="141">
        <v>0.0</v>
      </c>
      <c r="F383" s="141">
        <v>120.0</v>
      </c>
      <c r="G383" s="141">
        <v>0.0</v>
      </c>
    </row>
    <row r="384" ht="14.25" customHeight="1">
      <c r="A384" s="140" t="s">
        <v>563</v>
      </c>
      <c r="B384" s="141">
        <v>0.0</v>
      </c>
      <c r="C384" s="141">
        <v>0.0</v>
      </c>
      <c r="D384" s="141">
        <v>336.0</v>
      </c>
      <c r="E384" s="141">
        <v>0.0</v>
      </c>
      <c r="F384" s="141">
        <v>336.0</v>
      </c>
      <c r="G384" s="141">
        <v>0.0</v>
      </c>
    </row>
    <row r="385" ht="14.25" customHeight="1">
      <c r="A385" s="140" t="s">
        <v>564</v>
      </c>
      <c r="B385" s="141">
        <v>0.0</v>
      </c>
      <c r="C385" s="141">
        <v>0.0</v>
      </c>
      <c r="D385" s="141">
        <v>216.0</v>
      </c>
      <c r="E385" s="141">
        <v>0.0</v>
      </c>
      <c r="F385" s="141">
        <v>216.0</v>
      </c>
      <c r="G385" s="141">
        <v>0.0</v>
      </c>
    </row>
    <row r="386" ht="14.25" customHeight="1">
      <c r="A386" s="140" t="s">
        <v>565</v>
      </c>
      <c r="B386" s="141">
        <v>0.0</v>
      </c>
      <c r="C386" s="141">
        <v>0.0</v>
      </c>
      <c r="D386" s="141">
        <v>122.028</v>
      </c>
      <c r="E386" s="141">
        <v>0.0</v>
      </c>
      <c r="F386" s="141">
        <v>122.028</v>
      </c>
      <c r="G386" s="141">
        <v>0.0</v>
      </c>
    </row>
    <row r="387" ht="14.25" customHeight="1">
      <c r="A387" s="140" t="s">
        <v>566</v>
      </c>
      <c r="B387" s="141">
        <v>0.0</v>
      </c>
      <c r="C387" s="141">
        <v>0.0</v>
      </c>
      <c r="D387" s="141">
        <v>183.048</v>
      </c>
      <c r="E387" s="141">
        <v>0.0</v>
      </c>
      <c r="F387" s="141">
        <v>183.048</v>
      </c>
      <c r="G387" s="141">
        <v>0.0</v>
      </c>
    </row>
    <row r="388" ht="14.25" customHeight="1">
      <c r="A388" s="140" t="s">
        <v>567</v>
      </c>
      <c r="B388" s="141">
        <v>0.0</v>
      </c>
      <c r="C388" s="141">
        <v>0.0</v>
      </c>
      <c r="D388" s="141">
        <v>71.184</v>
      </c>
      <c r="E388" s="141">
        <v>0.0</v>
      </c>
      <c r="F388" s="141">
        <v>71.184</v>
      </c>
      <c r="G388" s="141">
        <v>0.0</v>
      </c>
    </row>
    <row r="389" ht="14.25" customHeight="1">
      <c r="A389" s="140" t="s">
        <v>568</v>
      </c>
      <c r="B389" s="141">
        <v>0.0</v>
      </c>
      <c r="C389" s="141">
        <v>0.0</v>
      </c>
      <c r="D389" s="141">
        <v>35.592</v>
      </c>
      <c r="E389" s="141">
        <v>0.0</v>
      </c>
      <c r="F389" s="141">
        <v>35.592</v>
      </c>
      <c r="G389" s="141">
        <v>0.0</v>
      </c>
    </row>
    <row r="390" ht="14.25" customHeight="1">
      <c r="A390" s="140" t="s">
        <v>569</v>
      </c>
      <c r="B390" s="141">
        <v>0.0</v>
      </c>
      <c r="C390" s="141">
        <v>0.0</v>
      </c>
      <c r="D390" s="141">
        <v>37.632000000000005</v>
      </c>
      <c r="E390" s="141">
        <v>0.0</v>
      </c>
      <c r="F390" s="141">
        <v>37.632000000000005</v>
      </c>
      <c r="G390" s="141">
        <v>0.0</v>
      </c>
    </row>
    <row r="391" ht="14.25" customHeight="1">
      <c r="A391" s="140" t="s">
        <v>570</v>
      </c>
      <c r="B391" s="141">
        <v>0.0</v>
      </c>
      <c r="C391" s="141">
        <v>0.0</v>
      </c>
      <c r="D391" s="141">
        <v>25.428000000000004</v>
      </c>
      <c r="E391" s="141">
        <v>0.0</v>
      </c>
      <c r="F391" s="141">
        <v>25.428000000000004</v>
      </c>
      <c r="G391" s="141">
        <v>0.0</v>
      </c>
    </row>
    <row r="392" ht="14.25" customHeight="1">
      <c r="A392" s="140" t="s">
        <v>571</v>
      </c>
      <c r="B392" s="141">
        <v>0.0</v>
      </c>
      <c r="C392" s="141">
        <v>0.0</v>
      </c>
      <c r="D392" s="141">
        <v>15.252000000000002</v>
      </c>
      <c r="E392" s="141">
        <v>0.0</v>
      </c>
      <c r="F392" s="141">
        <v>15.252000000000002</v>
      </c>
      <c r="G392" s="141">
        <v>0.0</v>
      </c>
    </row>
    <row r="393" ht="14.25" customHeight="1">
      <c r="A393" s="140" t="s">
        <v>572</v>
      </c>
      <c r="B393" s="141">
        <v>0.0</v>
      </c>
      <c r="C393" s="141">
        <v>0.0</v>
      </c>
      <c r="D393" s="141">
        <v>3050.8320000000003</v>
      </c>
      <c r="E393" s="141">
        <v>0.0</v>
      </c>
      <c r="F393" s="141">
        <v>3050.8320000000003</v>
      </c>
      <c r="G393" s="141">
        <v>0.0</v>
      </c>
    </row>
    <row r="394" ht="14.25" customHeight="1">
      <c r="A394" s="140" t="s">
        <v>573</v>
      </c>
      <c r="B394" s="141">
        <v>0.0</v>
      </c>
      <c r="C394" s="141">
        <v>0.0</v>
      </c>
      <c r="D394" s="141">
        <v>81.35999999999999</v>
      </c>
      <c r="E394" s="141">
        <v>0.0</v>
      </c>
      <c r="F394" s="141">
        <v>81.35999999999999</v>
      </c>
      <c r="G394" s="141">
        <v>0.0</v>
      </c>
    </row>
    <row r="395" ht="14.25" customHeight="1">
      <c r="A395" s="140" t="s">
        <v>574</v>
      </c>
      <c r="B395" s="141">
        <v>0.0</v>
      </c>
      <c r="C395" s="141">
        <v>0.0</v>
      </c>
      <c r="D395" s="141">
        <v>45.768</v>
      </c>
      <c r="E395" s="141">
        <v>0.0</v>
      </c>
      <c r="F395" s="141">
        <v>45.768</v>
      </c>
      <c r="G395" s="141">
        <v>0.0</v>
      </c>
    </row>
    <row r="396" ht="14.25" customHeight="1">
      <c r="A396" s="140" t="s">
        <v>575</v>
      </c>
      <c r="B396" s="141">
        <v>0.0</v>
      </c>
      <c r="C396" s="141">
        <v>0.0</v>
      </c>
      <c r="D396" s="141">
        <v>7.116</v>
      </c>
      <c r="E396" s="141">
        <v>0.0</v>
      </c>
      <c r="F396" s="141">
        <v>7.116</v>
      </c>
      <c r="G396" s="141">
        <v>0.0</v>
      </c>
    </row>
    <row r="397" ht="14.25" customHeight="1">
      <c r="A397" s="140" t="s">
        <v>576</v>
      </c>
      <c r="B397" s="141">
        <v>0.0</v>
      </c>
      <c r="C397" s="141">
        <v>0.0</v>
      </c>
      <c r="D397" s="141">
        <v>85.428</v>
      </c>
      <c r="E397" s="141">
        <v>0.0</v>
      </c>
      <c r="F397" s="141">
        <v>85.428</v>
      </c>
      <c r="G397" s="141">
        <v>0.0</v>
      </c>
    </row>
    <row r="398" ht="14.25" customHeight="1">
      <c r="A398" s="140" t="s">
        <v>577</v>
      </c>
      <c r="B398" s="141">
        <v>0.0</v>
      </c>
      <c r="C398" s="141">
        <v>0.0</v>
      </c>
      <c r="D398" s="141">
        <v>5.088000000000001</v>
      </c>
      <c r="E398" s="141">
        <v>0.0</v>
      </c>
      <c r="F398" s="141">
        <v>5.088000000000001</v>
      </c>
      <c r="G398" s="141">
        <v>0.0</v>
      </c>
    </row>
    <row r="399" ht="14.25" customHeight="1">
      <c r="A399" s="140" t="s">
        <v>578</v>
      </c>
      <c r="B399" s="141">
        <v>0.0</v>
      </c>
      <c r="C399" s="141">
        <v>0.0</v>
      </c>
      <c r="D399" s="141">
        <v>4.884</v>
      </c>
      <c r="E399" s="141">
        <v>0.0</v>
      </c>
      <c r="F399" s="141">
        <v>4.884</v>
      </c>
      <c r="G399" s="141">
        <v>0.0</v>
      </c>
    </row>
    <row r="400" ht="14.25" customHeight="1">
      <c r="A400" s="140" t="s">
        <v>579</v>
      </c>
      <c r="B400" s="141">
        <v>0.0</v>
      </c>
      <c r="C400" s="141">
        <v>0.0</v>
      </c>
      <c r="D400" s="141">
        <v>6.300000000000001</v>
      </c>
      <c r="E400" s="141">
        <v>0.0</v>
      </c>
      <c r="F400" s="141">
        <v>6.300000000000001</v>
      </c>
      <c r="G400" s="141">
        <v>0.0</v>
      </c>
    </row>
    <row r="401" ht="14.25" customHeight="1">
      <c r="A401" s="140" t="s">
        <v>580</v>
      </c>
      <c r="B401" s="141">
        <v>0.0</v>
      </c>
      <c r="C401" s="141">
        <v>0.0</v>
      </c>
      <c r="D401" s="141">
        <v>3.2520000000000002</v>
      </c>
      <c r="E401" s="141">
        <v>0.0</v>
      </c>
      <c r="F401" s="141">
        <v>3.2520000000000002</v>
      </c>
      <c r="G401" s="141">
        <v>0.0</v>
      </c>
    </row>
    <row r="402" ht="14.25" customHeight="1">
      <c r="A402" s="140" t="s">
        <v>581</v>
      </c>
      <c r="B402" s="141">
        <v>0.0</v>
      </c>
      <c r="C402" s="141">
        <v>0.0</v>
      </c>
      <c r="D402" s="141">
        <v>50.34</v>
      </c>
      <c r="E402" s="141">
        <v>0.0</v>
      </c>
      <c r="F402" s="141">
        <v>50.34</v>
      </c>
      <c r="G402" s="141">
        <v>0.0</v>
      </c>
    </row>
    <row r="403" ht="14.25" customHeight="1">
      <c r="A403" s="140" t="s">
        <v>582</v>
      </c>
      <c r="B403" s="141">
        <v>0.0</v>
      </c>
      <c r="C403" s="141">
        <v>0.0</v>
      </c>
      <c r="D403" s="141">
        <v>28.476000000000003</v>
      </c>
      <c r="E403" s="141">
        <v>0.0</v>
      </c>
      <c r="F403" s="141">
        <v>28.476000000000003</v>
      </c>
      <c r="G403" s="141">
        <v>0.0</v>
      </c>
    </row>
    <row r="404" ht="14.25" customHeight="1">
      <c r="A404" s="140" t="s">
        <v>583</v>
      </c>
      <c r="B404" s="141">
        <v>0.0</v>
      </c>
      <c r="C404" s="141">
        <v>0.0</v>
      </c>
      <c r="D404" s="141">
        <v>42.708</v>
      </c>
      <c r="E404" s="141">
        <v>0.0</v>
      </c>
      <c r="F404" s="141">
        <v>42.708</v>
      </c>
      <c r="G404" s="141">
        <v>0.0</v>
      </c>
    </row>
    <row r="405" ht="14.25" customHeight="1">
      <c r="A405" s="140" t="s">
        <v>584</v>
      </c>
      <c r="B405" s="141">
        <v>0.0</v>
      </c>
      <c r="C405" s="141">
        <v>0.0</v>
      </c>
      <c r="D405" s="141">
        <v>76.27199999999999</v>
      </c>
      <c r="E405" s="141">
        <v>0.0</v>
      </c>
      <c r="F405" s="141">
        <v>76.27199999999999</v>
      </c>
      <c r="G405" s="141">
        <v>0.0</v>
      </c>
    </row>
    <row r="406" ht="14.25" customHeight="1">
      <c r="A406" s="140" t="s">
        <v>585</v>
      </c>
      <c r="B406" s="141">
        <v>0.0</v>
      </c>
      <c r="C406" s="141">
        <v>0.0</v>
      </c>
      <c r="D406" s="141">
        <v>21.36</v>
      </c>
      <c r="E406" s="141">
        <v>0.0</v>
      </c>
      <c r="F406" s="141">
        <v>21.36</v>
      </c>
      <c r="G406" s="141">
        <v>0.0</v>
      </c>
    </row>
    <row r="407" ht="14.25" customHeight="1">
      <c r="A407" s="140" t="s">
        <v>586</v>
      </c>
      <c r="B407" s="141">
        <v>0.0</v>
      </c>
      <c r="C407" s="141">
        <v>0.0</v>
      </c>
      <c r="D407" s="141">
        <v>21.36</v>
      </c>
      <c r="E407" s="141">
        <v>0.0</v>
      </c>
      <c r="F407" s="141">
        <v>21.36</v>
      </c>
      <c r="G407" s="141">
        <v>0.0</v>
      </c>
    </row>
    <row r="408" ht="14.25" customHeight="1">
      <c r="A408" s="140" t="s">
        <v>587</v>
      </c>
      <c r="B408" s="141">
        <v>0.0</v>
      </c>
      <c r="C408" s="141">
        <v>0.0</v>
      </c>
      <c r="D408" s="141">
        <v>180.0</v>
      </c>
      <c r="E408" s="141">
        <v>0.0</v>
      </c>
      <c r="F408" s="141">
        <v>180.0</v>
      </c>
      <c r="G408" s="141">
        <v>0.0</v>
      </c>
    </row>
    <row r="409" ht="14.25" customHeight="1">
      <c r="A409" s="140" t="s">
        <v>588</v>
      </c>
      <c r="B409" s="141">
        <v>0.0</v>
      </c>
      <c r="C409" s="141">
        <v>0.0</v>
      </c>
      <c r="D409" s="141">
        <v>13.223999999999998</v>
      </c>
      <c r="E409" s="141">
        <v>0.0</v>
      </c>
      <c r="F409" s="141">
        <v>13.223999999999998</v>
      </c>
      <c r="G409" s="141">
        <v>0.0</v>
      </c>
    </row>
    <row r="410" ht="14.25" customHeight="1">
      <c r="A410" s="140" t="s">
        <v>589</v>
      </c>
      <c r="B410" s="141">
        <v>0.0</v>
      </c>
      <c r="C410" s="141">
        <v>0.0</v>
      </c>
      <c r="D410" s="141">
        <v>18.612</v>
      </c>
      <c r="E410" s="141">
        <v>0.0</v>
      </c>
      <c r="F410" s="141">
        <v>18.612</v>
      </c>
      <c r="G410" s="141">
        <v>0.0</v>
      </c>
    </row>
    <row r="411" ht="14.25" customHeight="1">
      <c r="A411" s="140" t="s">
        <v>590</v>
      </c>
      <c r="B411" s="141">
        <v>0.0</v>
      </c>
      <c r="C411" s="141">
        <v>0.0</v>
      </c>
      <c r="D411" s="141">
        <v>6.863999999999999</v>
      </c>
      <c r="E411" s="141">
        <v>0.0</v>
      </c>
      <c r="F411" s="141">
        <v>6.863999999999999</v>
      </c>
      <c r="G411" s="141">
        <v>0.0</v>
      </c>
    </row>
    <row r="412" ht="14.25" customHeight="1">
      <c r="A412" s="140" t="s">
        <v>591</v>
      </c>
      <c r="B412" s="141">
        <v>0.0</v>
      </c>
      <c r="C412" s="141">
        <v>0.0</v>
      </c>
      <c r="D412" s="141">
        <v>228.0</v>
      </c>
      <c r="E412" s="141">
        <v>0.0</v>
      </c>
      <c r="F412" s="141">
        <v>228.0</v>
      </c>
      <c r="G412" s="141">
        <v>0.0</v>
      </c>
    </row>
    <row r="413" ht="14.25" customHeight="1">
      <c r="A413" s="140" t="s">
        <v>592</v>
      </c>
      <c r="B413" s="141">
        <v>0.0</v>
      </c>
      <c r="C413" s="141">
        <v>0.0</v>
      </c>
      <c r="D413" s="141">
        <v>228.0</v>
      </c>
      <c r="E413" s="141">
        <v>0.0</v>
      </c>
      <c r="F413" s="141">
        <v>228.0</v>
      </c>
      <c r="G413" s="141">
        <v>0.0</v>
      </c>
    </row>
    <row r="414" ht="14.25" customHeight="1">
      <c r="A414" s="140" t="s">
        <v>593</v>
      </c>
      <c r="B414" s="141">
        <v>0.0</v>
      </c>
      <c r="C414" s="141">
        <v>0.0</v>
      </c>
      <c r="D414" s="141">
        <v>12.0</v>
      </c>
      <c r="E414" s="141">
        <v>0.0</v>
      </c>
      <c r="F414" s="141">
        <v>12.0</v>
      </c>
      <c r="G414" s="141">
        <v>0.0</v>
      </c>
    </row>
    <row r="415" ht="14.25" customHeight="1">
      <c r="A415" s="140" t="s">
        <v>594</v>
      </c>
      <c r="B415" s="141">
        <v>0.0</v>
      </c>
      <c r="C415" s="141">
        <v>0.0</v>
      </c>
      <c r="D415" s="141">
        <v>3.5999999999999996</v>
      </c>
      <c r="E415" s="141">
        <v>0.0</v>
      </c>
      <c r="F415" s="141">
        <v>3.5999999999999996</v>
      </c>
      <c r="G415" s="141">
        <v>0.0</v>
      </c>
    </row>
    <row r="416" ht="14.25" customHeight="1">
      <c r="A416" s="140" t="s">
        <v>595</v>
      </c>
      <c r="B416" s="141">
        <v>0.0</v>
      </c>
      <c r="C416" s="141">
        <v>0.0</v>
      </c>
      <c r="D416" s="141">
        <v>48.0</v>
      </c>
      <c r="E416" s="141">
        <v>0.0</v>
      </c>
      <c r="F416" s="141">
        <v>48.0</v>
      </c>
      <c r="G416" s="141">
        <v>0.0</v>
      </c>
    </row>
    <row r="417" ht="14.25" customHeight="1">
      <c r="A417" s="140" t="s">
        <v>596</v>
      </c>
      <c r="B417" s="141">
        <v>0.0</v>
      </c>
      <c r="C417" s="141">
        <v>0.0</v>
      </c>
      <c r="D417" s="141">
        <v>340.67999999999995</v>
      </c>
      <c r="E417" s="141">
        <v>0.0</v>
      </c>
      <c r="F417" s="141">
        <v>340.67999999999995</v>
      </c>
      <c r="G417" s="141">
        <v>0.0</v>
      </c>
    </row>
    <row r="418" ht="14.25" customHeight="1">
      <c r="A418" s="140" t="s">
        <v>597</v>
      </c>
      <c r="B418" s="141">
        <v>0.0</v>
      </c>
      <c r="C418" s="141">
        <v>0.0</v>
      </c>
      <c r="D418" s="141">
        <v>40.67999999999999</v>
      </c>
      <c r="E418" s="141">
        <v>0.0</v>
      </c>
      <c r="F418" s="141">
        <v>40.67999999999999</v>
      </c>
      <c r="G418" s="141">
        <v>0.0</v>
      </c>
    </row>
    <row r="419" ht="14.25" customHeight="1">
      <c r="A419" s="140" t="s">
        <v>598</v>
      </c>
      <c r="B419" s="141">
        <v>0.0</v>
      </c>
      <c r="C419" s="141">
        <v>0.0</v>
      </c>
      <c r="D419" s="141">
        <v>32.544000000000004</v>
      </c>
      <c r="E419" s="141">
        <v>0.0</v>
      </c>
      <c r="F419" s="141">
        <v>32.544000000000004</v>
      </c>
      <c r="G419" s="141">
        <v>0.0</v>
      </c>
    </row>
    <row r="420" ht="14.25" customHeight="1">
      <c r="A420" s="140" t="s">
        <v>599</v>
      </c>
      <c r="B420" s="141">
        <v>0.0</v>
      </c>
      <c r="C420" s="141">
        <v>0.0</v>
      </c>
      <c r="D420" s="141">
        <v>17.292</v>
      </c>
      <c r="E420" s="141">
        <v>0.0</v>
      </c>
      <c r="F420" s="141">
        <v>17.292</v>
      </c>
      <c r="G420" s="141">
        <v>0.0</v>
      </c>
    </row>
    <row r="421" ht="14.25" customHeight="1">
      <c r="A421" s="140" t="s">
        <v>600</v>
      </c>
      <c r="B421" s="141">
        <v>0.0</v>
      </c>
      <c r="C421" s="141">
        <v>0.0</v>
      </c>
      <c r="D421" s="141">
        <v>10.164000000000001</v>
      </c>
      <c r="E421" s="141">
        <v>0.0</v>
      </c>
      <c r="F421" s="141">
        <v>10.164000000000001</v>
      </c>
      <c r="G421" s="141">
        <v>0.0</v>
      </c>
    </row>
    <row r="422" ht="14.25" customHeight="1">
      <c r="A422" s="140" t="s">
        <v>601</v>
      </c>
      <c r="B422" s="141">
        <v>0.0</v>
      </c>
      <c r="C422" s="141">
        <v>0.0</v>
      </c>
      <c r="D422" s="141">
        <v>48.815999999999995</v>
      </c>
      <c r="E422" s="141">
        <v>0.0</v>
      </c>
      <c r="F422" s="141">
        <v>48.815999999999995</v>
      </c>
      <c r="G422" s="141">
        <v>0.0</v>
      </c>
    </row>
    <row r="423" ht="14.25" customHeight="1">
      <c r="A423" s="140" t="s">
        <v>602</v>
      </c>
      <c r="B423" s="141">
        <v>0.0</v>
      </c>
      <c r="C423" s="141">
        <v>0.0</v>
      </c>
      <c r="D423" s="141">
        <v>24.407999999999998</v>
      </c>
      <c r="E423" s="141">
        <v>0.0</v>
      </c>
      <c r="F423" s="141">
        <v>24.407999999999998</v>
      </c>
      <c r="G423" s="141">
        <v>0.0</v>
      </c>
    </row>
    <row r="424" ht="14.25" customHeight="1">
      <c r="A424" s="140" t="s">
        <v>603</v>
      </c>
      <c r="B424" s="141">
        <v>0.0</v>
      </c>
      <c r="C424" s="141">
        <v>0.0</v>
      </c>
      <c r="D424" s="141">
        <v>69.156</v>
      </c>
      <c r="E424" s="141">
        <v>0.0</v>
      </c>
      <c r="F424" s="141">
        <v>69.156</v>
      </c>
      <c r="G424" s="141">
        <v>0.0</v>
      </c>
    </row>
    <row r="425" ht="14.25" customHeight="1">
      <c r="A425" s="140" t="s">
        <v>604</v>
      </c>
      <c r="B425" s="141">
        <v>0.0</v>
      </c>
      <c r="C425" s="141">
        <v>0.0</v>
      </c>
      <c r="D425" s="141">
        <v>44.748000000000005</v>
      </c>
      <c r="E425" s="141">
        <v>0.0</v>
      </c>
      <c r="F425" s="141">
        <v>44.748000000000005</v>
      </c>
      <c r="G425" s="141">
        <v>0.0</v>
      </c>
    </row>
    <row r="426" ht="14.25" customHeight="1">
      <c r="A426" s="140" t="s">
        <v>605</v>
      </c>
      <c r="B426" s="141">
        <v>0.0</v>
      </c>
      <c r="C426" s="141">
        <v>0.0</v>
      </c>
      <c r="D426" s="141">
        <v>10.164000000000001</v>
      </c>
      <c r="E426" s="141">
        <v>0.0</v>
      </c>
      <c r="F426" s="141">
        <v>10.164000000000001</v>
      </c>
      <c r="G426" s="141">
        <v>0.0</v>
      </c>
    </row>
    <row r="427" ht="14.25" customHeight="1">
      <c r="A427" s="140" t="s">
        <v>606</v>
      </c>
      <c r="B427" s="141">
        <v>0.0</v>
      </c>
      <c r="C427" s="141">
        <v>0.0</v>
      </c>
      <c r="D427" s="141">
        <v>6.096</v>
      </c>
      <c r="E427" s="141">
        <v>0.0</v>
      </c>
      <c r="F427" s="141">
        <v>6.096</v>
      </c>
      <c r="G427" s="141">
        <v>0.0</v>
      </c>
    </row>
    <row r="428" ht="14.25" customHeight="1">
      <c r="A428" s="140" t="s">
        <v>607</v>
      </c>
      <c r="B428" s="141">
        <v>0.0</v>
      </c>
      <c r="C428" s="141">
        <v>0.0</v>
      </c>
      <c r="D428" s="141">
        <v>101.69999999999999</v>
      </c>
      <c r="E428" s="141">
        <v>0.0</v>
      </c>
      <c r="F428" s="141">
        <v>101.69999999999999</v>
      </c>
      <c r="G428" s="141">
        <v>0.0</v>
      </c>
    </row>
    <row r="429" ht="14.25" customHeight="1">
      <c r="A429" s="140" t="s">
        <v>608</v>
      </c>
      <c r="B429" s="141">
        <v>0.0</v>
      </c>
      <c r="C429" s="141">
        <v>0.0</v>
      </c>
      <c r="D429" s="141">
        <v>55.931999999999995</v>
      </c>
      <c r="E429" s="141">
        <v>0.0</v>
      </c>
      <c r="F429" s="141">
        <v>55.931999999999995</v>
      </c>
      <c r="G429" s="141">
        <v>0.0</v>
      </c>
    </row>
    <row r="430" ht="14.25" customHeight="1">
      <c r="A430" s="140" t="s">
        <v>609</v>
      </c>
      <c r="B430" s="141">
        <v>0.0</v>
      </c>
      <c r="C430" s="141">
        <v>0.0</v>
      </c>
      <c r="D430" s="141">
        <v>109.83600000000001</v>
      </c>
      <c r="E430" s="141">
        <v>0.0</v>
      </c>
      <c r="F430" s="141">
        <v>109.83600000000001</v>
      </c>
      <c r="G430" s="141">
        <v>0.0</v>
      </c>
    </row>
    <row r="431" ht="14.25" customHeight="1">
      <c r="A431" s="140" t="s">
        <v>610</v>
      </c>
      <c r="B431" s="141">
        <v>0.0</v>
      </c>
      <c r="C431" s="141">
        <v>0.0</v>
      </c>
      <c r="D431" s="141">
        <v>178.98000000000002</v>
      </c>
      <c r="E431" s="141">
        <v>0.0</v>
      </c>
      <c r="F431" s="141">
        <v>178.98000000000002</v>
      </c>
      <c r="G431" s="141">
        <v>0.0</v>
      </c>
    </row>
    <row r="432" ht="14.25" customHeight="1">
      <c r="A432" s="140" t="s">
        <v>611</v>
      </c>
      <c r="B432" s="141">
        <v>0.0</v>
      </c>
      <c r="C432" s="141">
        <v>0.0</v>
      </c>
      <c r="D432" s="141">
        <v>73.224</v>
      </c>
      <c r="E432" s="141">
        <v>0.0</v>
      </c>
      <c r="F432" s="141">
        <v>73.224</v>
      </c>
      <c r="G432" s="141">
        <v>0.0</v>
      </c>
    </row>
    <row r="433" ht="14.25" customHeight="1">
      <c r="A433" s="140" t="s">
        <v>612</v>
      </c>
      <c r="B433" s="141">
        <v>0.0</v>
      </c>
      <c r="C433" s="141">
        <v>0.0</v>
      </c>
      <c r="D433" s="141">
        <v>122.028</v>
      </c>
      <c r="E433" s="141">
        <v>0.0</v>
      </c>
      <c r="F433" s="141">
        <v>122.028</v>
      </c>
      <c r="G433" s="141">
        <v>0.0</v>
      </c>
    </row>
    <row r="434" ht="14.25" customHeight="1">
      <c r="A434" s="140" t="s">
        <v>613</v>
      </c>
      <c r="B434" s="141">
        <v>0.0</v>
      </c>
      <c r="C434" s="141">
        <v>0.0</v>
      </c>
      <c r="D434" s="141">
        <v>66.096</v>
      </c>
      <c r="E434" s="141">
        <v>0.0</v>
      </c>
      <c r="F434" s="141">
        <v>66.096</v>
      </c>
      <c r="G434" s="141">
        <v>0.0</v>
      </c>
    </row>
    <row r="435" ht="14.25" customHeight="1">
      <c r="A435" s="140" t="s">
        <v>614</v>
      </c>
      <c r="B435" s="141">
        <v>0.0</v>
      </c>
      <c r="C435" s="141">
        <v>0.0</v>
      </c>
      <c r="D435" s="141">
        <v>10.164000000000001</v>
      </c>
      <c r="E435" s="141">
        <v>0.0</v>
      </c>
      <c r="F435" s="141">
        <v>10.164000000000001</v>
      </c>
      <c r="G435" s="141">
        <v>0.0</v>
      </c>
    </row>
    <row r="436" ht="14.25" customHeight="1">
      <c r="A436" s="140" t="s">
        <v>615</v>
      </c>
      <c r="B436" s="141">
        <v>0.0</v>
      </c>
      <c r="C436" s="141">
        <v>0.0</v>
      </c>
      <c r="D436" s="141">
        <v>67.116</v>
      </c>
      <c r="E436" s="141">
        <v>0.0</v>
      </c>
      <c r="F436" s="141">
        <v>67.116</v>
      </c>
      <c r="G436" s="141">
        <v>0.0</v>
      </c>
    </row>
    <row r="437" ht="14.25" customHeight="1">
      <c r="A437" s="140" t="s">
        <v>616</v>
      </c>
      <c r="B437" s="141">
        <v>0.0</v>
      </c>
      <c r="C437" s="141">
        <v>0.0</v>
      </c>
      <c r="D437" s="141">
        <v>14.04</v>
      </c>
      <c r="E437" s="141">
        <v>0.0</v>
      </c>
      <c r="F437" s="141">
        <v>14.04</v>
      </c>
      <c r="G437" s="141">
        <v>0.0</v>
      </c>
    </row>
    <row r="438" ht="14.25" customHeight="1">
      <c r="A438" s="140" t="s">
        <v>617</v>
      </c>
      <c r="B438" s="141">
        <v>0.0</v>
      </c>
      <c r="C438" s="141">
        <v>0.0</v>
      </c>
      <c r="D438" s="141">
        <v>6.096</v>
      </c>
      <c r="E438" s="141">
        <v>0.0</v>
      </c>
      <c r="F438" s="141">
        <v>6.096</v>
      </c>
      <c r="G438" s="141">
        <v>0.0</v>
      </c>
    </row>
    <row r="439" ht="14.25" customHeight="1">
      <c r="A439" s="140" t="s">
        <v>618</v>
      </c>
      <c r="B439" s="141">
        <v>0.0</v>
      </c>
      <c r="C439" s="141">
        <v>0.0</v>
      </c>
      <c r="D439" s="141">
        <v>54.91199999999999</v>
      </c>
      <c r="E439" s="141">
        <v>0.0</v>
      </c>
      <c r="F439" s="141">
        <v>54.91199999999999</v>
      </c>
      <c r="G439" s="141">
        <v>0.0</v>
      </c>
    </row>
    <row r="440" ht="14.25" customHeight="1">
      <c r="A440" s="140" t="s">
        <v>619</v>
      </c>
      <c r="B440" s="141">
        <v>0.0</v>
      </c>
      <c r="C440" s="141">
        <v>0.0</v>
      </c>
      <c r="D440" s="141">
        <v>294.91200000000003</v>
      </c>
      <c r="E440" s="141">
        <v>0.0</v>
      </c>
      <c r="F440" s="141">
        <v>294.91200000000003</v>
      </c>
      <c r="G440" s="141">
        <v>0.0</v>
      </c>
    </row>
    <row r="441" ht="14.25" customHeight="1">
      <c r="A441" s="140" t="s">
        <v>620</v>
      </c>
      <c r="B441" s="141">
        <v>0.0</v>
      </c>
      <c r="C441" s="141">
        <v>0.0</v>
      </c>
      <c r="D441" s="141">
        <v>6.096</v>
      </c>
      <c r="E441" s="141">
        <v>0.0</v>
      </c>
      <c r="F441" s="141">
        <v>6.096</v>
      </c>
      <c r="G441" s="141">
        <v>0.0</v>
      </c>
    </row>
    <row r="442" ht="14.25" customHeight="1">
      <c r="A442" s="140" t="s">
        <v>621</v>
      </c>
      <c r="B442" s="141">
        <v>0.0</v>
      </c>
      <c r="C442" s="141">
        <v>0.0</v>
      </c>
      <c r="D442" s="141">
        <v>21.36</v>
      </c>
      <c r="E442" s="141">
        <v>0.0</v>
      </c>
      <c r="F442" s="141">
        <v>21.36</v>
      </c>
      <c r="G442" s="141">
        <v>0.0</v>
      </c>
    </row>
    <row r="443" ht="14.25" customHeight="1">
      <c r="A443" s="140" t="s">
        <v>622</v>
      </c>
      <c r="B443" s="141">
        <v>0.0</v>
      </c>
      <c r="C443" s="141">
        <v>0.0</v>
      </c>
      <c r="D443" s="141">
        <v>396.612</v>
      </c>
      <c r="E443" s="141">
        <v>0.0</v>
      </c>
      <c r="F443" s="141">
        <v>396.612</v>
      </c>
      <c r="G443" s="141">
        <v>0.0</v>
      </c>
    </row>
    <row r="444" ht="14.25" customHeight="1">
      <c r="A444" s="140" t="s">
        <v>623</v>
      </c>
      <c r="B444" s="141">
        <v>0.0</v>
      </c>
      <c r="C444" s="141">
        <v>0.0</v>
      </c>
      <c r="D444" s="141">
        <v>254.232</v>
      </c>
      <c r="E444" s="141">
        <v>0.0</v>
      </c>
      <c r="F444" s="141">
        <v>254.232</v>
      </c>
      <c r="G444" s="141">
        <v>0.0</v>
      </c>
    </row>
    <row r="445" ht="14.25" customHeight="1">
      <c r="A445" s="140" t="s">
        <v>624</v>
      </c>
      <c r="B445" s="141">
        <v>0.0</v>
      </c>
      <c r="C445" s="141">
        <v>0.0</v>
      </c>
      <c r="D445" s="141">
        <v>26.232</v>
      </c>
      <c r="E445" s="141">
        <v>0.0</v>
      </c>
      <c r="F445" s="141">
        <v>26.232</v>
      </c>
      <c r="G445" s="141">
        <v>0.0</v>
      </c>
    </row>
    <row r="446" ht="14.25" customHeight="1">
      <c r="A446" s="140" t="s">
        <v>625</v>
      </c>
      <c r="B446" s="141">
        <v>0.0</v>
      </c>
      <c r="C446" s="141">
        <v>0.0</v>
      </c>
      <c r="D446" s="141">
        <v>21.36</v>
      </c>
      <c r="E446" s="141">
        <v>0.0</v>
      </c>
      <c r="F446" s="141">
        <v>21.36</v>
      </c>
      <c r="G446" s="141">
        <v>0.0</v>
      </c>
    </row>
    <row r="447" ht="14.25" customHeight="1">
      <c r="A447" s="140" t="s">
        <v>626</v>
      </c>
      <c r="B447" s="141">
        <v>0.0</v>
      </c>
      <c r="C447" s="141">
        <v>0.0</v>
      </c>
      <c r="D447" s="141">
        <v>68.34</v>
      </c>
      <c r="E447" s="141">
        <v>0.0</v>
      </c>
      <c r="F447" s="141">
        <v>68.34</v>
      </c>
      <c r="G447" s="141">
        <v>0.0</v>
      </c>
    </row>
    <row r="448" ht="14.25" customHeight="1">
      <c r="A448" s="140" t="s">
        <v>627</v>
      </c>
      <c r="B448" s="141">
        <v>0.0</v>
      </c>
      <c r="C448" s="141">
        <v>0.0</v>
      </c>
      <c r="D448" s="141">
        <v>75.048</v>
      </c>
      <c r="E448" s="141">
        <v>0.0</v>
      </c>
      <c r="F448" s="141">
        <v>75.048</v>
      </c>
      <c r="G448" s="141">
        <v>0.0</v>
      </c>
    </row>
    <row r="449" ht="14.25" customHeight="1">
      <c r="A449" s="140" t="s">
        <v>628</v>
      </c>
      <c r="B449" s="141">
        <v>0.0</v>
      </c>
      <c r="C449" s="141">
        <v>0.0</v>
      </c>
      <c r="D449" s="141">
        <v>33.251999999999995</v>
      </c>
      <c r="E449" s="141">
        <v>0.0</v>
      </c>
      <c r="F449" s="141">
        <v>33.251999999999995</v>
      </c>
      <c r="G449" s="141">
        <v>0.0</v>
      </c>
    </row>
    <row r="450" ht="14.25" customHeight="1">
      <c r="A450" s="140" t="s">
        <v>629</v>
      </c>
      <c r="B450" s="141">
        <v>0.0</v>
      </c>
      <c r="C450" s="141">
        <v>0.0</v>
      </c>
      <c r="D450" s="141">
        <v>27.599999999999998</v>
      </c>
      <c r="E450" s="141">
        <v>0.0</v>
      </c>
      <c r="F450" s="141">
        <v>27.599999999999998</v>
      </c>
      <c r="G450" s="141">
        <v>0.0</v>
      </c>
    </row>
    <row r="451" ht="14.25" customHeight="1">
      <c r="A451" s="140" t="s">
        <v>630</v>
      </c>
      <c r="B451" s="141">
        <v>0.0</v>
      </c>
      <c r="C451" s="141">
        <v>0.0</v>
      </c>
      <c r="D451" s="141">
        <v>18.0</v>
      </c>
      <c r="E451" s="141">
        <v>0.0</v>
      </c>
      <c r="F451" s="141">
        <v>18.0</v>
      </c>
      <c r="G451" s="141">
        <v>0.0</v>
      </c>
    </row>
    <row r="452" ht="14.25" customHeight="1">
      <c r="A452" s="140" t="s">
        <v>631</v>
      </c>
      <c r="B452" s="141">
        <v>0.0</v>
      </c>
      <c r="C452" s="141">
        <v>0.0</v>
      </c>
      <c r="D452" s="141">
        <v>13.223999999999998</v>
      </c>
      <c r="E452" s="141">
        <v>0.0</v>
      </c>
      <c r="F452" s="141">
        <v>13.223999999999998</v>
      </c>
      <c r="G452" s="141">
        <v>0.0</v>
      </c>
    </row>
    <row r="453" ht="14.25" customHeight="1">
      <c r="A453" s="140" t="s">
        <v>632</v>
      </c>
      <c r="B453" s="141">
        <v>0.0</v>
      </c>
      <c r="C453" s="141">
        <v>0.0</v>
      </c>
      <c r="D453" s="141">
        <v>20.784</v>
      </c>
      <c r="E453" s="141">
        <v>0.0</v>
      </c>
      <c r="F453" s="141">
        <v>20.784</v>
      </c>
      <c r="G453" s="141">
        <v>0.0</v>
      </c>
    </row>
    <row r="454" ht="14.25" customHeight="1">
      <c r="A454" s="140" t="s">
        <v>633</v>
      </c>
      <c r="B454" s="141">
        <v>0.0</v>
      </c>
      <c r="C454" s="141">
        <v>0.0</v>
      </c>
      <c r="D454" s="141">
        <v>6.204000000000001</v>
      </c>
      <c r="E454" s="141">
        <v>0.0</v>
      </c>
      <c r="F454" s="141">
        <v>6.204000000000001</v>
      </c>
      <c r="G454" s="141">
        <v>0.0</v>
      </c>
    </row>
    <row r="455" ht="14.25" customHeight="1">
      <c r="A455" s="140" t="s">
        <v>634</v>
      </c>
      <c r="B455" s="141">
        <v>0.0</v>
      </c>
      <c r="C455" s="141">
        <v>0.0</v>
      </c>
      <c r="D455" s="141">
        <v>38.400000000000006</v>
      </c>
      <c r="E455" s="141">
        <v>0.0</v>
      </c>
      <c r="F455" s="141">
        <v>38.400000000000006</v>
      </c>
      <c r="G455" s="141">
        <v>0.0</v>
      </c>
    </row>
    <row r="456" ht="14.25" customHeight="1">
      <c r="A456" s="140" t="s">
        <v>635</v>
      </c>
      <c r="B456" s="141">
        <v>0.0</v>
      </c>
      <c r="C456" s="141">
        <v>0.0</v>
      </c>
      <c r="D456" s="141">
        <v>9.600000000000001</v>
      </c>
      <c r="E456" s="141">
        <v>0.0</v>
      </c>
      <c r="F456" s="141">
        <v>9.600000000000001</v>
      </c>
      <c r="G456" s="141">
        <v>0.0</v>
      </c>
    </row>
    <row r="457" ht="14.25" customHeight="1">
      <c r="A457" s="140" t="s">
        <v>636</v>
      </c>
      <c r="B457" s="141">
        <v>0.0</v>
      </c>
      <c r="C457" s="141">
        <v>0.0</v>
      </c>
      <c r="D457" s="141">
        <v>9.600000000000001</v>
      </c>
      <c r="E457" s="141">
        <v>0.0</v>
      </c>
      <c r="F457" s="141">
        <v>9.600000000000001</v>
      </c>
      <c r="G457" s="141">
        <v>0.0</v>
      </c>
    </row>
    <row r="458" ht="14.25" customHeight="1">
      <c r="A458" s="140" t="s">
        <v>637</v>
      </c>
      <c r="B458" s="141">
        <v>0.0</v>
      </c>
      <c r="C458" s="141">
        <v>0.0</v>
      </c>
      <c r="D458" s="141">
        <v>35.592</v>
      </c>
      <c r="E458" s="141">
        <v>0.0</v>
      </c>
      <c r="F458" s="141">
        <v>35.592</v>
      </c>
      <c r="G458" s="141">
        <v>0.0</v>
      </c>
    </row>
    <row r="459" ht="14.25" customHeight="1">
      <c r="A459" s="140" t="s">
        <v>638</v>
      </c>
      <c r="B459" s="141">
        <v>0.0</v>
      </c>
      <c r="C459" s="141">
        <v>0.0</v>
      </c>
      <c r="D459" s="141">
        <v>111.86399999999999</v>
      </c>
      <c r="E459" s="141">
        <v>0.0</v>
      </c>
      <c r="F459" s="141">
        <v>111.86399999999999</v>
      </c>
      <c r="G459" s="141">
        <v>0.0</v>
      </c>
    </row>
    <row r="460" ht="14.25" customHeight="1">
      <c r="A460" s="140" t="s">
        <v>639</v>
      </c>
      <c r="B460" s="141">
        <v>0.0</v>
      </c>
      <c r="C460" s="141">
        <v>0.0</v>
      </c>
      <c r="D460" s="141">
        <v>111.86399999999999</v>
      </c>
      <c r="E460" s="141">
        <v>0.0</v>
      </c>
      <c r="F460" s="141">
        <v>111.86399999999999</v>
      </c>
      <c r="G460" s="141">
        <v>0.0</v>
      </c>
    </row>
    <row r="461" ht="14.25" customHeight="1">
      <c r="A461" s="140" t="s">
        <v>640</v>
      </c>
      <c r="B461" s="141">
        <v>0.0</v>
      </c>
      <c r="C461" s="141">
        <v>0.0</v>
      </c>
      <c r="D461" s="141">
        <v>30.504000000000005</v>
      </c>
      <c r="E461" s="141">
        <v>0.0</v>
      </c>
      <c r="F461" s="141">
        <v>30.504000000000005</v>
      </c>
      <c r="G461" s="141">
        <v>0.0</v>
      </c>
    </row>
    <row r="462" ht="14.25" customHeight="1">
      <c r="A462" s="140" t="s">
        <v>641</v>
      </c>
      <c r="B462" s="141">
        <v>0.0</v>
      </c>
      <c r="C462" s="141">
        <v>0.0</v>
      </c>
      <c r="D462" s="141">
        <v>203.38800000000003</v>
      </c>
      <c r="E462" s="141">
        <v>0.0</v>
      </c>
      <c r="F462" s="141">
        <v>203.38800000000003</v>
      </c>
      <c r="G462" s="141">
        <v>0.0</v>
      </c>
    </row>
    <row r="463" ht="14.25" customHeight="1">
      <c r="A463" s="140" t="s">
        <v>642</v>
      </c>
      <c r="B463" s="141">
        <v>0.0</v>
      </c>
      <c r="C463" s="141">
        <v>0.0</v>
      </c>
      <c r="D463" s="141">
        <v>55.931999999999995</v>
      </c>
      <c r="E463" s="141">
        <v>0.0</v>
      </c>
      <c r="F463" s="141">
        <v>55.931999999999995</v>
      </c>
      <c r="G463" s="141">
        <v>0.0</v>
      </c>
    </row>
    <row r="464" ht="14.25" customHeight="1">
      <c r="A464" s="140" t="s">
        <v>643</v>
      </c>
      <c r="B464" s="141">
        <v>0.0</v>
      </c>
      <c r="C464" s="141">
        <v>0.0</v>
      </c>
      <c r="D464" s="141">
        <v>71.184</v>
      </c>
      <c r="E464" s="141">
        <v>0.0</v>
      </c>
      <c r="F464" s="141">
        <v>71.184</v>
      </c>
      <c r="G464" s="141">
        <v>0.0</v>
      </c>
    </row>
    <row r="465" ht="14.25" customHeight="1">
      <c r="A465" s="140" t="s">
        <v>644</v>
      </c>
      <c r="B465" s="141">
        <v>0.0</v>
      </c>
      <c r="C465" s="141">
        <v>0.0</v>
      </c>
      <c r="D465" s="141">
        <v>40.67999999999999</v>
      </c>
      <c r="E465" s="141">
        <v>0.0</v>
      </c>
      <c r="F465" s="141">
        <v>40.67999999999999</v>
      </c>
      <c r="G465" s="141">
        <v>0.0</v>
      </c>
    </row>
    <row r="466" ht="14.25" customHeight="1">
      <c r="A466" s="140" t="s">
        <v>645</v>
      </c>
      <c r="B466" s="141">
        <v>0.0</v>
      </c>
      <c r="C466" s="141">
        <v>0.0</v>
      </c>
      <c r="D466" s="141">
        <v>40.67999999999999</v>
      </c>
      <c r="E466" s="141">
        <v>0.0</v>
      </c>
      <c r="F466" s="141">
        <v>40.67999999999999</v>
      </c>
      <c r="G466" s="141">
        <v>0.0</v>
      </c>
    </row>
    <row r="467" ht="14.25" customHeight="1">
      <c r="A467" s="140" t="s">
        <v>646</v>
      </c>
      <c r="B467" s="141">
        <v>0.0</v>
      </c>
      <c r="C467" s="141">
        <v>0.0</v>
      </c>
      <c r="D467" s="141">
        <v>142.368</v>
      </c>
      <c r="E467" s="141">
        <v>0.0</v>
      </c>
      <c r="F467" s="141">
        <v>142.368</v>
      </c>
      <c r="G467" s="141">
        <v>0.0</v>
      </c>
    </row>
    <row r="468" ht="14.25" customHeight="1">
      <c r="A468" s="140" t="s">
        <v>647</v>
      </c>
      <c r="B468" s="141">
        <v>0.0</v>
      </c>
      <c r="C468" s="141">
        <v>0.0</v>
      </c>
      <c r="D468" s="141">
        <v>6.096</v>
      </c>
      <c r="E468" s="141">
        <v>0.0</v>
      </c>
      <c r="F468" s="141">
        <v>6.096</v>
      </c>
      <c r="G468" s="141">
        <v>0.0</v>
      </c>
    </row>
    <row r="469" ht="14.25" customHeight="1">
      <c r="A469" s="140" t="s">
        <v>648</v>
      </c>
      <c r="B469" s="141">
        <v>0.0</v>
      </c>
      <c r="C469" s="141">
        <v>0.0</v>
      </c>
      <c r="D469" s="141">
        <v>190.164</v>
      </c>
      <c r="E469" s="141">
        <v>0.0</v>
      </c>
      <c r="F469" s="141">
        <v>190.164</v>
      </c>
      <c r="G469" s="141">
        <v>0.0</v>
      </c>
    </row>
    <row r="470" ht="14.25" customHeight="1">
      <c r="A470" s="140" t="s">
        <v>649</v>
      </c>
      <c r="B470" s="141">
        <v>0.0</v>
      </c>
      <c r="C470" s="141">
        <v>0.0</v>
      </c>
      <c r="D470" s="141">
        <v>109.83600000000001</v>
      </c>
      <c r="E470" s="141">
        <v>0.0</v>
      </c>
      <c r="F470" s="141">
        <v>109.83600000000001</v>
      </c>
      <c r="G470" s="141">
        <v>0.0</v>
      </c>
    </row>
    <row r="471" ht="14.25" customHeight="1">
      <c r="A471" s="140" t="s">
        <v>650</v>
      </c>
      <c r="B471" s="141">
        <v>0.0</v>
      </c>
      <c r="C471" s="141">
        <v>0.0</v>
      </c>
      <c r="D471" s="141">
        <v>13.223999999999998</v>
      </c>
      <c r="E471" s="141">
        <v>0.0</v>
      </c>
      <c r="F471" s="141">
        <v>13.223999999999998</v>
      </c>
      <c r="G471" s="141">
        <v>0.0</v>
      </c>
    </row>
    <row r="472" ht="14.25" customHeight="1">
      <c r="A472" s="140" t="s">
        <v>651</v>
      </c>
      <c r="B472" s="141">
        <v>0.0</v>
      </c>
      <c r="C472" s="141">
        <v>0.0</v>
      </c>
      <c r="D472" s="141">
        <v>7.524</v>
      </c>
      <c r="E472" s="141">
        <v>0.0</v>
      </c>
      <c r="F472" s="141">
        <v>7.524</v>
      </c>
      <c r="G472" s="141">
        <v>0.0</v>
      </c>
    </row>
    <row r="473" ht="14.25" customHeight="1">
      <c r="A473" s="140" t="s">
        <v>652</v>
      </c>
      <c r="B473" s="141">
        <v>0.0</v>
      </c>
      <c r="C473" s="141">
        <v>0.0</v>
      </c>
      <c r="D473" s="141">
        <v>4.0680000000000005</v>
      </c>
      <c r="E473" s="141">
        <v>0.0</v>
      </c>
      <c r="F473" s="141">
        <v>4.0680000000000005</v>
      </c>
      <c r="G473" s="141">
        <v>0.0</v>
      </c>
    </row>
    <row r="474" ht="14.25" customHeight="1">
      <c r="A474" s="140" t="s">
        <v>653</v>
      </c>
      <c r="B474" s="141">
        <v>0.0</v>
      </c>
      <c r="C474" s="141">
        <v>0.0</v>
      </c>
      <c r="D474" s="141">
        <v>4.272</v>
      </c>
      <c r="E474" s="141">
        <v>0.0</v>
      </c>
      <c r="F474" s="141">
        <v>4.272</v>
      </c>
      <c r="G474" s="141">
        <v>0.0</v>
      </c>
    </row>
    <row r="475" ht="14.25" customHeight="1">
      <c r="A475" s="140" t="s">
        <v>654</v>
      </c>
      <c r="B475" s="141">
        <v>0.0</v>
      </c>
      <c r="C475" s="141">
        <v>0.0</v>
      </c>
      <c r="D475" s="141">
        <v>7.932</v>
      </c>
      <c r="E475" s="141">
        <v>0.0</v>
      </c>
      <c r="F475" s="141">
        <v>7.932</v>
      </c>
      <c r="G475" s="141">
        <v>0.0</v>
      </c>
    </row>
    <row r="476" ht="14.25" customHeight="1">
      <c r="A476" s="140" t="s">
        <v>655</v>
      </c>
      <c r="B476" s="141">
        <v>0.0</v>
      </c>
      <c r="C476" s="141">
        <v>0.0</v>
      </c>
      <c r="D476" s="141">
        <v>6.9719999999999995</v>
      </c>
      <c r="E476" s="141">
        <v>0.0</v>
      </c>
      <c r="F476" s="141">
        <v>6.9719999999999995</v>
      </c>
      <c r="G476" s="141">
        <v>0.0</v>
      </c>
    </row>
    <row r="477" ht="14.25" customHeight="1">
      <c r="A477" s="140" t="s">
        <v>656</v>
      </c>
      <c r="B477" s="141">
        <v>0.0</v>
      </c>
      <c r="C477" s="141">
        <v>0.0</v>
      </c>
      <c r="D477" s="141">
        <v>7.32</v>
      </c>
      <c r="E477" s="141">
        <v>0.0</v>
      </c>
      <c r="F477" s="141">
        <v>7.32</v>
      </c>
      <c r="G477" s="141">
        <v>0.0</v>
      </c>
    </row>
    <row r="478" ht="14.25" customHeight="1">
      <c r="A478" s="140" t="s">
        <v>657</v>
      </c>
      <c r="B478" s="141">
        <v>0.0</v>
      </c>
      <c r="C478" s="141">
        <v>0.0</v>
      </c>
      <c r="D478" s="141">
        <v>5.496</v>
      </c>
      <c r="E478" s="141">
        <v>0.0</v>
      </c>
      <c r="F478" s="141">
        <v>5.496</v>
      </c>
      <c r="G478" s="141">
        <v>0.0</v>
      </c>
    </row>
    <row r="479" ht="14.25" customHeight="1">
      <c r="A479" s="140" t="s">
        <v>658</v>
      </c>
      <c r="B479" s="141">
        <v>0.0</v>
      </c>
      <c r="C479" s="141">
        <v>0.0</v>
      </c>
      <c r="D479" s="141">
        <v>2.0279999999999996</v>
      </c>
      <c r="E479" s="141">
        <v>0.0</v>
      </c>
      <c r="F479" s="141">
        <v>2.0279999999999996</v>
      </c>
      <c r="G479" s="141">
        <v>0.0</v>
      </c>
    </row>
    <row r="480" ht="14.25" customHeight="1">
      <c r="A480" s="140" t="s">
        <v>659</v>
      </c>
      <c r="B480" s="141">
        <v>0.0</v>
      </c>
      <c r="C480" s="141">
        <v>0.0</v>
      </c>
      <c r="D480" s="141">
        <v>8.136000000000001</v>
      </c>
      <c r="E480" s="141">
        <v>0.0</v>
      </c>
      <c r="F480" s="141">
        <v>8.136000000000001</v>
      </c>
      <c r="G480" s="141">
        <v>0.0</v>
      </c>
    </row>
    <row r="481" ht="14.25" customHeight="1">
      <c r="A481" s="140" t="s">
        <v>660</v>
      </c>
      <c r="B481" s="141">
        <v>0.0</v>
      </c>
      <c r="C481" s="141">
        <v>0.0</v>
      </c>
      <c r="D481" s="141">
        <v>21.36</v>
      </c>
      <c r="E481" s="141">
        <v>0.0</v>
      </c>
      <c r="F481" s="141">
        <v>21.36</v>
      </c>
      <c r="G481" s="141">
        <v>0.0</v>
      </c>
    </row>
    <row r="482" ht="14.25" customHeight="1">
      <c r="A482" s="140" t="s">
        <v>661</v>
      </c>
      <c r="B482" s="141">
        <v>0.0</v>
      </c>
      <c r="C482" s="141">
        <v>0.0</v>
      </c>
      <c r="D482" s="141">
        <v>7620.0</v>
      </c>
      <c r="E482" s="141">
        <v>0.0</v>
      </c>
      <c r="F482" s="141">
        <v>7620.0</v>
      </c>
      <c r="G482" s="141">
        <v>0.0</v>
      </c>
    </row>
    <row r="483" ht="14.25" customHeight="1">
      <c r="A483" s="140" t="s">
        <v>662</v>
      </c>
      <c r="B483" s="141">
        <v>4402136.388</v>
      </c>
      <c r="C483" s="141">
        <v>0.0</v>
      </c>
      <c r="D483" s="141">
        <v>1288562.208</v>
      </c>
      <c r="E483" s="141">
        <v>2239494.336</v>
      </c>
      <c r="F483" s="141">
        <v>3451204.26</v>
      </c>
      <c r="G483" s="141">
        <v>0.0</v>
      </c>
    </row>
    <row r="484" ht="14.25" customHeight="1">
      <c r="A484" s="140" t="s">
        <v>663</v>
      </c>
      <c r="B484" s="141">
        <v>679.2</v>
      </c>
      <c r="C484" s="141">
        <v>0.0</v>
      </c>
      <c r="D484" s="141">
        <v>0.0</v>
      </c>
      <c r="E484" s="141">
        <v>0.0</v>
      </c>
      <c r="F484" s="141">
        <v>679.2</v>
      </c>
      <c r="G484" s="141">
        <v>0.0</v>
      </c>
    </row>
    <row r="485" ht="14.25" customHeight="1">
      <c r="A485" s="140" t="s">
        <v>664</v>
      </c>
      <c r="B485" s="141">
        <v>0.0</v>
      </c>
      <c r="C485" s="141">
        <v>0.0</v>
      </c>
      <c r="D485" s="141">
        <v>558.24</v>
      </c>
      <c r="E485" s="141">
        <v>558.24</v>
      </c>
      <c r="F485" s="141">
        <v>0.0</v>
      </c>
      <c r="G485" s="141">
        <v>0.0</v>
      </c>
    </row>
    <row r="486" ht="14.25" customHeight="1">
      <c r="A486" s="140" t="s">
        <v>665</v>
      </c>
      <c r="B486" s="141">
        <v>0.0</v>
      </c>
      <c r="C486" s="141">
        <v>0.0</v>
      </c>
      <c r="D486" s="141">
        <v>19086.012</v>
      </c>
      <c r="E486" s="141">
        <v>19086.012</v>
      </c>
      <c r="F486" s="141">
        <v>0.0</v>
      </c>
      <c r="G486" s="141">
        <v>0.0</v>
      </c>
    </row>
    <row r="487" ht="14.25" customHeight="1">
      <c r="A487" s="140" t="s">
        <v>666</v>
      </c>
      <c r="B487" s="141">
        <v>0.0</v>
      </c>
      <c r="C487" s="141">
        <v>0.0</v>
      </c>
      <c r="D487" s="141">
        <v>195987.26400000002</v>
      </c>
      <c r="E487" s="141">
        <v>195987.26400000002</v>
      </c>
      <c r="F487" s="141">
        <v>0.0</v>
      </c>
      <c r="G487" s="141">
        <v>0.0</v>
      </c>
    </row>
    <row r="488" ht="14.25" customHeight="1">
      <c r="A488" s="140" t="s">
        <v>667</v>
      </c>
      <c r="B488" s="141">
        <v>0.0</v>
      </c>
      <c r="C488" s="141">
        <v>0.0</v>
      </c>
      <c r="D488" s="141">
        <v>173.676</v>
      </c>
      <c r="E488" s="141">
        <v>173.676</v>
      </c>
      <c r="F488" s="141">
        <v>0.0</v>
      </c>
      <c r="G488" s="141">
        <v>0.0</v>
      </c>
    </row>
    <row r="489" ht="14.25" customHeight="1">
      <c r="A489" s="140" t="s">
        <v>668</v>
      </c>
      <c r="B489" s="141">
        <v>4172819.9760000003</v>
      </c>
      <c r="C489" s="141">
        <v>0.0</v>
      </c>
      <c r="D489" s="141">
        <v>1070682.444</v>
      </c>
      <c r="E489" s="141">
        <v>1979457.456</v>
      </c>
      <c r="F489" s="141">
        <v>3264044.9640000006</v>
      </c>
      <c r="G489" s="141">
        <v>0.0</v>
      </c>
    </row>
    <row r="490" ht="14.25" customHeight="1">
      <c r="A490" s="140" t="s">
        <v>669</v>
      </c>
      <c r="B490" s="141">
        <v>3265370.3160000006</v>
      </c>
      <c r="C490" s="141">
        <v>0.0</v>
      </c>
      <c r="D490" s="141">
        <v>1043110.632</v>
      </c>
      <c r="E490" s="141">
        <v>1378340.0520000001</v>
      </c>
      <c r="F490" s="141">
        <v>2930140.8959999997</v>
      </c>
      <c r="G490" s="141">
        <v>0.0</v>
      </c>
    </row>
    <row r="491" ht="14.25" customHeight="1">
      <c r="A491" s="140" t="s">
        <v>670</v>
      </c>
      <c r="B491" s="141">
        <v>0.0</v>
      </c>
      <c r="C491" s="141">
        <v>0.0</v>
      </c>
      <c r="D491" s="141">
        <v>0.0</v>
      </c>
      <c r="E491" s="141">
        <v>0.0</v>
      </c>
      <c r="F491" s="141">
        <v>0.0</v>
      </c>
      <c r="G491" s="141">
        <v>0.0</v>
      </c>
    </row>
    <row r="492" ht="14.25" customHeight="1">
      <c r="A492" s="140" t="s">
        <v>671</v>
      </c>
      <c r="B492" s="141">
        <v>53463.50399999999</v>
      </c>
      <c r="C492" s="141">
        <v>0.0</v>
      </c>
      <c r="D492" s="141">
        <v>17493.492</v>
      </c>
      <c r="E492" s="141">
        <v>49541.472</v>
      </c>
      <c r="F492" s="141">
        <v>21415.523999999998</v>
      </c>
      <c r="G492" s="141">
        <v>0.0</v>
      </c>
    </row>
    <row r="493" ht="14.25" customHeight="1">
      <c r="A493" s="140" t="s">
        <v>672</v>
      </c>
      <c r="B493" s="141">
        <v>620627.016</v>
      </c>
      <c r="C493" s="141">
        <v>0.0</v>
      </c>
      <c r="D493" s="141">
        <v>10078.32</v>
      </c>
      <c r="E493" s="141">
        <v>551575.932</v>
      </c>
      <c r="F493" s="141">
        <v>79129.40400000001</v>
      </c>
      <c r="G493" s="141">
        <v>0.0</v>
      </c>
    </row>
    <row r="494" ht="14.25" customHeight="1">
      <c r="A494" s="140" t="s">
        <v>673</v>
      </c>
      <c r="B494" s="141">
        <v>233359.14</v>
      </c>
      <c r="C494" s="141">
        <v>0.0</v>
      </c>
      <c r="D494" s="141">
        <v>0.0</v>
      </c>
      <c r="E494" s="141">
        <v>0.0</v>
      </c>
      <c r="F494" s="141">
        <v>233359.14</v>
      </c>
      <c r="G494" s="141">
        <v>0.0</v>
      </c>
    </row>
    <row r="495" ht="14.25" customHeight="1">
      <c r="A495" s="140" t="s">
        <v>674</v>
      </c>
      <c r="B495" s="141">
        <v>41434.812000000005</v>
      </c>
      <c r="C495" s="141">
        <v>0.0</v>
      </c>
      <c r="D495" s="141">
        <v>0.0</v>
      </c>
      <c r="E495" s="141">
        <v>11845.788</v>
      </c>
      <c r="F495" s="141">
        <v>29589.023999999998</v>
      </c>
      <c r="G495" s="141">
        <v>0.0</v>
      </c>
    </row>
    <row r="496" ht="14.25" customHeight="1">
      <c r="A496" s="140" t="s">
        <v>675</v>
      </c>
      <c r="B496" s="141">
        <v>21870.288</v>
      </c>
      <c r="C496" s="141">
        <v>0.0</v>
      </c>
      <c r="D496" s="141">
        <v>0.0</v>
      </c>
      <c r="E496" s="141">
        <v>11594.400000000001</v>
      </c>
      <c r="F496" s="141">
        <v>10275.887999999999</v>
      </c>
      <c r="G496" s="141">
        <v>0.0</v>
      </c>
    </row>
    <row r="497" ht="14.25" customHeight="1">
      <c r="A497" s="140" t="s">
        <v>676</v>
      </c>
      <c r="B497" s="141">
        <v>0.0</v>
      </c>
      <c r="C497" s="141">
        <v>0.0</v>
      </c>
      <c r="D497" s="141">
        <v>0.0</v>
      </c>
      <c r="E497" s="141">
        <v>0.0</v>
      </c>
      <c r="F497" s="141">
        <v>0.0</v>
      </c>
      <c r="G497" s="141">
        <v>0.0</v>
      </c>
    </row>
    <row r="498" ht="14.25" customHeight="1">
      <c r="A498" s="140" t="s">
        <v>677</v>
      </c>
      <c r="B498" s="141">
        <v>0.0</v>
      </c>
      <c r="C498" s="141">
        <v>0.0</v>
      </c>
      <c r="D498" s="141">
        <v>0.0</v>
      </c>
      <c r="E498" s="141">
        <v>0.0</v>
      </c>
      <c r="F498" s="141">
        <v>0.0</v>
      </c>
      <c r="G498" s="141">
        <v>0.0</v>
      </c>
    </row>
    <row r="499" ht="14.25" customHeight="1">
      <c r="A499" s="140" t="s">
        <v>678</v>
      </c>
      <c r="B499" s="141">
        <v>7344.024000000001</v>
      </c>
      <c r="C499" s="141">
        <v>0.0</v>
      </c>
      <c r="D499" s="141">
        <v>0.0</v>
      </c>
      <c r="E499" s="141">
        <v>0.0</v>
      </c>
      <c r="F499" s="141">
        <v>7344.024000000001</v>
      </c>
      <c r="G499" s="141">
        <v>0.0</v>
      </c>
    </row>
    <row r="500" ht="14.25" customHeight="1">
      <c r="A500" s="140" t="s">
        <v>679</v>
      </c>
      <c r="B500" s="141">
        <v>20.652</v>
      </c>
      <c r="C500" s="141">
        <v>0.0</v>
      </c>
      <c r="D500" s="141">
        <v>0.0</v>
      </c>
      <c r="E500" s="141">
        <v>0.0</v>
      </c>
      <c r="F500" s="141">
        <v>20.652</v>
      </c>
      <c r="G500" s="141">
        <v>0.0</v>
      </c>
    </row>
    <row r="501" ht="14.25" customHeight="1">
      <c r="A501" s="140" t="s">
        <v>680</v>
      </c>
      <c r="B501" s="141">
        <v>14505.612</v>
      </c>
      <c r="C501" s="141">
        <v>0.0</v>
      </c>
      <c r="D501" s="141">
        <v>0.0</v>
      </c>
      <c r="E501" s="141">
        <v>11594.400000000001</v>
      </c>
      <c r="F501" s="141">
        <v>2911.2120000000004</v>
      </c>
      <c r="G501" s="141">
        <v>0.0</v>
      </c>
    </row>
    <row r="502" ht="14.25" customHeight="1">
      <c r="A502" s="140" t="s">
        <v>681</v>
      </c>
      <c r="B502" s="141">
        <v>8751.024000000001</v>
      </c>
      <c r="C502" s="141">
        <v>0.0</v>
      </c>
      <c r="D502" s="141">
        <v>0.0</v>
      </c>
      <c r="E502" s="141">
        <v>0.0</v>
      </c>
      <c r="F502" s="141">
        <v>8751.024000000001</v>
      </c>
      <c r="G502" s="141">
        <v>0.0</v>
      </c>
    </row>
    <row r="503" ht="14.25" customHeight="1">
      <c r="A503" s="140" t="s">
        <v>682</v>
      </c>
      <c r="B503" s="141">
        <v>0.0</v>
      </c>
      <c r="C503" s="141">
        <v>0.0</v>
      </c>
      <c r="D503" s="141">
        <v>0.0</v>
      </c>
      <c r="E503" s="141">
        <v>0.0</v>
      </c>
      <c r="F503" s="141">
        <v>0.0</v>
      </c>
      <c r="G503" s="141">
        <v>0.0</v>
      </c>
    </row>
    <row r="504" ht="14.25" customHeight="1">
      <c r="A504" s="140" t="s">
        <v>683</v>
      </c>
      <c r="B504" s="141">
        <v>653.9159999999999</v>
      </c>
      <c r="C504" s="141">
        <v>0.0</v>
      </c>
      <c r="D504" s="141">
        <v>0.0</v>
      </c>
      <c r="E504" s="141">
        <v>0.0</v>
      </c>
      <c r="F504" s="141">
        <v>653.9159999999999</v>
      </c>
      <c r="G504" s="141">
        <v>0.0</v>
      </c>
    </row>
    <row r="505" ht="14.25" customHeight="1">
      <c r="A505" s="140" t="s">
        <v>684</v>
      </c>
      <c r="B505" s="141">
        <v>8097.108</v>
      </c>
      <c r="C505" s="141">
        <v>0.0</v>
      </c>
      <c r="D505" s="141">
        <v>0.0</v>
      </c>
      <c r="E505" s="141">
        <v>0.0</v>
      </c>
      <c r="F505" s="141">
        <v>8097.108</v>
      </c>
      <c r="G505" s="141">
        <v>0.0</v>
      </c>
    </row>
    <row r="506" ht="14.25" customHeight="1">
      <c r="A506" s="140" t="s">
        <v>685</v>
      </c>
      <c r="B506" s="141">
        <v>10813.5</v>
      </c>
      <c r="C506" s="141">
        <v>0.0</v>
      </c>
      <c r="D506" s="141">
        <v>0.0</v>
      </c>
      <c r="E506" s="141">
        <v>251.38800000000003</v>
      </c>
      <c r="F506" s="141">
        <v>10562.112000000001</v>
      </c>
      <c r="G506" s="141">
        <v>0.0</v>
      </c>
    </row>
    <row r="507" ht="14.25" customHeight="1">
      <c r="A507" s="140" t="s">
        <v>686</v>
      </c>
      <c r="B507" s="141">
        <v>0.0</v>
      </c>
      <c r="C507" s="141">
        <v>0.0</v>
      </c>
      <c r="D507" s="141">
        <v>0.0</v>
      </c>
      <c r="E507" s="141">
        <v>0.0</v>
      </c>
      <c r="F507" s="141">
        <v>0.0</v>
      </c>
      <c r="G507" s="141">
        <v>0.0</v>
      </c>
    </row>
    <row r="508" ht="14.25" customHeight="1">
      <c r="A508" s="140" t="s">
        <v>687</v>
      </c>
      <c r="B508" s="141">
        <v>820.14</v>
      </c>
      <c r="C508" s="141">
        <v>0.0</v>
      </c>
      <c r="D508" s="141">
        <v>0.0</v>
      </c>
      <c r="E508" s="141">
        <v>251.38800000000003</v>
      </c>
      <c r="F508" s="141">
        <v>568.752</v>
      </c>
      <c r="G508" s="141">
        <v>0.0</v>
      </c>
    </row>
    <row r="509" ht="14.25" customHeight="1">
      <c r="A509" s="140" t="s">
        <v>688</v>
      </c>
      <c r="B509" s="141">
        <v>9993.36</v>
      </c>
      <c r="C509" s="141">
        <v>0.0</v>
      </c>
      <c r="D509" s="141">
        <v>0.0</v>
      </c>
      <c r="E509" s="141">
        <v>0.0</v>
      </c>
      <c r="F509" s="141">
        <v>9993.36</v>
      </c>
      <c r="G509" s="141">
        <v>0.0</v>
      </c>
    </row>
    <row r="510" ht="14.25" customHeight="1">
      <c r="A510" s="140" t="s">
        <v>689</v>
      </c>
      <c r="B510" s="141">
        <v>2071.3920000000003</v>
      </c>
      <c r="C510" s="141">
        <v>0.0</v>
      </c>
      <c r="D510" s="141">
        <v>0.0</v>
      </c>
      <c r="E510" s="141">
        <v>0.0</v>
      </c>
      <c r="F510" s="141">
        <v>2071.3920000000003</v>
      </c>
      <c r="G510" s="141">
        <v>0.0</v>
      </c>
    </row>
    <row r="511" ht="14.25" customHeight="1">
      <c r="A511" s="140" t="s">
        <v>690</v>
      </c>
      <c r="B511" s="141">
        <v>12801.659999999998</v>
      </c>
      <c r="C511" s="141">
        <v>0.0</v>
      </c>
      <c r="D511" s="141">
        <v>0.0</v>
      </c>
      <c r="E511" s="141">
        <v>1742.736</v>
      </c>
      <c r="F511" s="141">
        <v>11058.923999999999</v>
      </c>
      <c r="G511" s="141">
        <v>0.0</v>
      </c>
    </row>
    <row r="512" ht="14.25" customHeight="1">
      <c r="A512" s="140" t="s">
        <v>691</v>
      </c>
      <c r="B512" s="141">
        <v>0.0</v>
      </c>
      <c r="C512" s="141">
        <v>0.0</v>
      </c>
      <c r="D512" s="141">
        <v>0.0</v>
      </c>
      <c r="E512" s="141">
        <v>0.0</v>
      </c>
      <c r="F512" s="141">
        <v>0.0</v>
      </c>
      <c r="G512" s="141">
        <v>0.0</v>
      </c>
    </row>
    <row r="513" ht="14.25" customHeight="1">
      <c r="A513" s="140" t="s">
        <v>692</v>
      </c>
      <c r="B513" s="141">
        <v>0.0</v>
      </c>
      <c r="C513" s="141">
        <v>0.0</v>
      </c>
      <c r="D513" s="141">
        <v>0.0</v>
      </c>
      <c r="E513" s="141">
        <v>0.0</v>
      </c>
      <c r="F513" s="141">
        <v>0.0</v>
      </c>
      <c r="G513" s="141">
        <v>0.0</v>
      </c>
    </row>
    <row r="514" ht="14.25" customHeight="1">
      <c r="A514" s="140" t="s">
        <v>693</v>
      </c>
      <c r="B514" s="141">
        <v>0.0</v>
      </c>
      <c r="C514" s="141">
        <v>0.0</v>
      </c>
      <c r="D514" s="141">
        <v>0.0</v>
      </c>
      <c r="E514" s="141">
        <v>0.0</v>
      </c>
      <c r="F514" s="141">
        <v>0.0</v>
      </c>
      <c r="G514" s="141">
        <v>0.0</v>
      </c>
    </row>
    <row r="515" ht="14.25" customHeight="1">
      <c r="A515" s="140" t="s">
        <v>694</v>
      </c>
      <c r="B515" s="141">
        <v>0.0</v>
      </c>
      <c r="C515" s="141">
        <v>0.0</v>
      </c>
      <c r="D515" s="141">
        <v>0.0</v>
      </c>
      <c r="E515" s="141">
        <v>0.0</v>
      </c>
      <c r="F515" s="141">
        <v>0.0</v>
      </c>
      <c r="G515" s="141">
        <v>0.0</v>
      </c>
    </row>
    <row r="516" ht="14.25" customHeight="1">
      <c r="A516" s="140" t="s">
        <v>695</v>
      </c>
      <c r="B516" s="141">
        <v>0.0</v>
      </c>
      <c r="C516" s="141">
        <v>0.0</v>
      </c>
      <c r="D516" s="141">
        <v>0.0</v>
      </c>
      <c r="E516" s="141">
        <v>0.0</v>
      </c>
      <c r="F516" s="141">
        <v>0.0</v>
      </c>
      <c r="G516" s="141">
        <v>0.0</v>
      </c>
    </row>
    <row r="517" ht="14.25" customHeight="1">
      <c r="A517" s="140" t="s">
        <v>696</v>
      </c>
      <c r="B517" s="141">
        <v>0.0</v>
      </c>
      <c r="C517" s="141">
        <v>0.0</v>
      </c>
      <c r="D517" s="141">
        <v>0.0</v>
      </c>
      <c r="E517" s="141">
        <v>0.0</v>
      </c>
      <c r="F517" s="141">
        <v>0.0</v>
      </c>
      <c r="G517" s="141">
        <v>0.0</v>
      </c>
    </row>
    <row r="518" ht="14.25" customHeight="1">
      <c r="A518" s="140" t="s">
        <v>697</v>
      </c>
      <c r="B518" s="141">
        <v>0.0</v>
      </c>
      <c r="C518" s="141">
        <v>0.0</v>
      </c>
      <c r="D518" s="141">
        <v>0.0</v>
      </c>
      <c r="E518" s="141">
        <v>0.0</v>
      </c>
      <c r="F518" s="141">
        <v>0.0</v>
      </c>
      <c r="G518" s="141">
        <v>0.0</v>
      </c>
    </row>
    <row r="519" ht="14.25" customHeight="1">
      <c r="A519" s="140" t="s">
        <v>698</v>
      </c>
      <c r="B519" s="141">
        <v>0.0</v>
      </c>
      <c r="C519" s="141">
        <v>0.0</v>
      </c>
      <c r="D519" s="141">
        <v>0.0</v>
      </c>
      <c r="E519" s="141">
        <v>0.0</v>
      </c>
      <c r="F519" s="141">
        <v>0.0</v>
      </c>
      <c r="G519" s="141">
        <v>0.0</v>
      </c>
    </row>
    <row r="520" ht="14.25" customHeight="1">
      <c r="A520" s="140" t="s">
        <v>699</v>
      </c>
      <c r="B520" s="141">
        <v>0.0</v>
      </c>
      <c r="C520" s="141">
        <v>0.0</v>
      </c>
      <c r="D520" s="141">
        <v>0.0</v>
      </c>
      <c r="E520" s="141">
        <v>0.0</v>
      </c>
      <c r="F520" s="141">
        <v>0.0</v>
      </c>
      <c r="G520" s="141">
        <v>0.0</v>
      </c>
    </row>
    <row r="521" ht="14.25" customHeight="1">
      <c r="A521" s="140" t="s">
        <v>700</v>
      </c>
      <c r="B521" s="141">
        <v>0.0</v>
      </c>
      <c r="C521" s="141">
        <v>0.0</v>
      </c>
      <c r="D521" s="141">
        <v>0.0</v>
      </c>
      <c r="E521" s="141">
        <v>0.0</v>
      </c>
      <c r="F521" s="141">
        <v>0.0</v>
      </c>
      <c r="G521" s="141">
        <v>0.0</v>
      </c>
    </row>
    <row r="522" ht="14.25" customHeight="1">
      <c r="A522" s="140" t="s">
        <v>701</v>
      </c>
      <c r="B522" s="141">
        <v>12801.659999999998</v>
      </c>
      <c r="C522" s="141">
        <v>0.0</v>
      </c>
      <c r="D522" s="141">
        <v>0.0</v>
      </c>
      <c r="E522" s="141">
        <v>1742.736</v>
      </c>
      <c r="F522" s="141">
        <v>11058.923999999999</v>
      </c>
      <c r="G522" s="141">
        <v>0.0</v>
      </c>
    </row>
    <row r="523" ht="14.25" customHeight="1">
      <c r="A523" s="140" t="s">
        <v>702</v>
      </c>
      <c r="B523" s="141">
        <v>5.4</v>
      </c>
      <c r="C523" s="141">
        <v>0.0</v>
      </c>
      <c r="D523" s="141">
        <v>0.0</v>
      </c>
      <c r="E523" s="141">
        <v>0.0</v>
      </c>
      <c r="F523" s="141">
        <v>5.4</v>
      </c>
      <c r="G523" s="141">
        <v>0.0</v>
      </c>
    </row>
    <row r="524" ht="14.25" customHeight="1">
      <c r="A524" s="140" t="s">
        <v>703</v>
      </c>
      <c r="B524" s="141">
        <v>24.0</v>
      </c>
      <c r="C524" s="141">
        <v>0.0</v>
      </c>
      <c r="D524" s="141">
        <v>0.0</v>
      </c>
      <c r="E524" s="141">
        <v>0.0</v>
      </c>
      <c r="F524" s="141">
        <v>24.0</v>
      </c>
      <c r="G524" s="141">
        <v>0.0</v>
      </c>
    </row>
    <row r="525" ht="14.25" customHeight="1">
      <c r="A525" s="140" t="s">
        <v>704</v>
      </c>
      <c r="B525" s="141">
        <v>12.0</v>
      </c>
      <c r="C525" s="141">
        <v>0.0</v>
      </c>
      <c r="D525" s="141">
        <v>0.0</v>
      </c>
      <c r="E525" s="141">
        <v>0.0</v>
      </c>
      <c r="F525" s="141">
        <v>12.0</v>
      </c>
      <c r="G525" s="141">
        <v>0.0</v>
      </c>
    </row>
    <row r="526" ht="14.25" customHeight="1">
      <c r="A526" s="140" t="s">
        <v>705</v>
      </c>
      <c r="B526" s="141">
        <v>2.4000000000000004</v>
      </c>
      <c r="C526" s="141">
        <v>0.0</v>
      </c>
      <c r="D526" s="141">
        <v>0.0</v>
      </c>
      <c r="E526" s="141">
        <v>0.0</v>
      </c>
      <c r="F526" s="141">
        <v>2.4000000000000004</v>
      </c>
      <c r="G526" s="141">
        <v>0.0</v>
      </c>
    </row>
    <row r="527" ht="14.25" customHeight="1">
      <c r="A527" s="140" t="s">
        <v>706</v>
      </c>
      <c r="B527" s="141">
        <v>19.799999999999997</v>
      </c>
      <c r="C527" s="141">
        <v>0.0</v>
      </c>
      <c r="D527" s="141">
        <v>0.0</v>
      </c>
      <c r="E527" s="141">
        <v>0.0</v>
      </c>
      <c r="F527" s="141">
        <v>19.799999999999997</v>
      </c>
      <c r="G527" s="141">
        <v>0.0</v>
      </c>
    </row>
    <row r="528" ht="14.25" customHeight="1">
      <c r="A528" s="140" t="s">
        <v>707</v>
      </c>
      <c r="B528" s="141">
        <v>12738.059999999998</v>
      </c>
      <c r="C528" s="141">
        <v>0.0</v>
      </c>
      <c r="D528" s="141">
        <v>0.0</v>
      </c>
      <c r="E528" s="141">
        <v>1742.736</v>
      </c>
      <c r="F528" s="141">
        <v>10995.324</v>
      </c>
      <c r="G528" s="141">
        <v>0.0</v>
      </c>
    </row>
    <row r="529" ht="14.25" customHeight="1">
      <c r="A529" s="140" t="s">
        <v>708</v>
      </c>
      <c r="B529" s="141">
        <v>58549.52399999999</v>
      </c>
      <c r="C529" s="141">
        <v>0.0</v>
      </c>
      <c r="D529" s="141">
        <v>0.0</v>
      </c>
      <c r="E529" s="141">
        <v>10280.616000000002</v>
      </c>
      <c r="F529" s="141">
        <v>48268.907999999996</v>
      </c>
      <c r="G529" s="141">
        <v>0.0</v>
      </c>
    </row>
    <row r="530" ht="14.25" customHeight="1">
      <c r="A530" s="140" t="s">
        <v>709</v>
      </c>
      <c r="B530" s="141">
        <v>14988.155999999999</v>
      </c>
      <c r="C530" s="141">
        <v>0.0</v>
      </c>
      <c r="D530" s="141">
        <v>0.0</v>
      </c>
      <c r="E530" s="141">
        <v>0.0</v>
      </c>
      <c r="F530" s="141">
        <v>14988.155999999999</v>
      </c>
      <c r="G530" s="141">
        <v>0.0</v>
      </c>
    </row>
    <row r="531" ht="14.25" customHeight="1">
      <c r="A531" s="140" t="s">
        <v>710</v>
      </c>
      <c r="B531" s="141">
        <v>14988.155999999999</v>
      </c>
      <c r="C531" s="141">
        <v>0.0</v>
      </c>
      <c r="D531" s="141">
        <v>0.0</v>
      </c>
      <c r="E531" s="141">
        <v>0.0</v>
      </c>
      <c r="F531" s="141">
        <v>14988.155999999999</v>
      </c>
      <c r="G531" s="141">
        <v>0.0</v>
      </c>
    </row>
    <row r="532" ht="14.25" customHeight="1">
      <c r="A532" s="140" t="s">
        <v>711</v>
      </c>
      <c r="B532" s="141">
        <v>19571.604</v>
      </c>
      <c r="C532" s="141">
        <v>0.0</v>
      </c>
      <c r="D532" s="141">
        <v>0.0</v>
      </c>
      <c r="E532" s="141">
        <v>4148.652</v>
      </c>
      <c r="F532" s="141">
        <v>15422.951999999997</v>
      </c>
      <c r="G532" s="141">
        <v>0.0</v>
      </c>
    </row>
    <row r="533" ht="14.25" customHeight="1">
      <c r="A533" s="140" t="s">
        <v>712</v>
      </c>
      <c r="B533" s="141">
        <v>0.0</v>
      </c>
      <c r="C533" s="141">
        <v>0.0</v>
      </c>
      <c r="D533" s="141">
        <v>0.0</v>
      </c>
      <c r="E533" s="141">
        <v>0.0</v>
      </c>
      <c r="F533" s="141">
        <v>0.0</v>
      </c>
      <c r="G533" s="141">
        <v>0.0</v>
      </c>
    </row>
    <row r="534" ht="14.25" customHeight="1">
      <c r="A534" s="140" t="s">
        <v>713</v>
      </c>
      <c r="B534" s="141">
        <v>0.0</v>
      </c>
      <c r="C534" s="141">
        <v>0.0</v>
      </c>
      <c r="D534" s="141">
        <v>0.0</v>
      </c>
      <c r="E534" s="141">
        <v>0.0</v>
      </c>
      <c r="F534" s="141">
        <v>0.0</v>
      </c>
      <c r="G534" s="141">
        <v>0.0</v>
      </c>
    </row>
    <row r="535" ht="14.25" customHeight="1">
      <c r="A535" s="140" t="s">
        <v>714</v>
      </c>
      <c r="B535" s="141">
        <v>0.0</v>
      </c>
      <c r="C535" s="141">
        <v>0.0</v>
      </c>
      <c r="D535" s="141">
        <v>0.0</v>
      </c>
      <c r="E535" s="141">
        <v>0.0</v>
      </c>
      <c r="F535" s="141">
        <v>0.0</v>
      </c>
      <c r="G535" s="141">
        <v>0.0</v>
      </c>
    </row>
    <row r="536" ht="14.25" customHeight="1">
      <c r="A536" s="140" t="s">
        <v>715</v>
      </c>
      <c r="B536" s="141">
        <v>0.0</v>
      </c>
      <c r="C536" s="141">
        <v>0.0</v>
      </c>
      <c r="D536" s="141">
        <v>0.0</v>
      </c>
      <c r="E536" s="141">
        <v>0.0</v>
      </c>
      <c r="F536" s="141">
        <v>0.0</v>
      </c>
      <c r="G536" s="141">
        <v>0.0</v>
      </c>
    </row>
    <row r="537" ht="14.25" customHeight="1">
      <c r="A537" s="140" t="s">
        <v>716</v>
      </c>
      <c r="B537" s="141">
        <v>1584.0</v>
      </c>
      <c r="C537" s="141">
        <v>0.0</v>
      </c>
      <c r="D537" s="141">
        <v>0.0</v>
      </c>
      <c r="E537" s="141">
        <v>0.0</v>
      </c>
      <c r="F537" s="141">
        <v>1584.0</v>
      </c>
      <c r="G537" s="141">
        <v>0.0</v>
      </c>
    </row>
    <row r="538" ht="14.25" customHeight="1">
      <c r="A538" s="140" t="s">
        <v>717</v>
      </c>
      <c r="B538" s="141">
        <v>72.0</v>
      </c>
      <c r="C538" s="141">
        <v>0.0</v>
      </c>
      <c r="D538" s="141">
        <v>0.0</v>
      </c>
      <c r="E538" s="141">
        <v>0.0</v>
      </c>
      <c r="F538" s="141">
        <v>72.0</v>
      </c>
      <c r="G538" s="141">
        <v>0.0</v>
      </c>
    </row>
    <row r="539" ht="14.25" customHeight="1">
      <c r="A539" s="140" t="s">
        <v>718</v>
      </c>
      <c r="B539" s="141">
        <v>576.6120000000001</v>
      </c>
      <c r="C539" s="141">
        <v>0.0</v>
      </c>
      <c r="D539" s="141">
        <v>0.0</v>
      </c>
      <c r="E539" s="141">
        <v>576.6120000000001</v>
      </c>
      <c r="F539" s="141">
        <v>0.0</v>
      </c>
      <c r="G539" s="141">
        <v>0.0</v>
      </c>
    </row>
    <row r="540" ht="14.25" customHeight="1">
      <c r="A540" s="140" t="s">
        <v>719</v>
      </c>
      <c r="B540" s="141">
        <v>3813.5639999999994</v>
      </c>
      <c r="C540" s="141">
        <v>0.0</v>
      </c>
      <c r="D540" s="141">
        <v>0.0</v>
      </c>
      <c r="E540" s="141">
        <v>3572.0399999999995</v>
      </c>
      <c r="F540" s="141">
        <v>241.52400000000003</v>
      </c>
      <c r="G540" s="141">
        <v>0.0</v>
      </c>
    </row>
    <row r="541" ht="14.25" customHeight="1">
      <c r="A541" s="140" t="s">
        <v>720</v>
      </c>
      <c r="B541" s="141">
        <v>5040.0</v>
      </c>
      <c r="C541" s="141">
        <v>0.0</v>
      </c>
      <c r="D541" s="141">
        <v>0.0</v>
      </c>
      <c r="E541" s="141">
        <v>0.0</v>
      </c>
      <c r="F541" s="141">
        <v>5040.0</v>
      </c>
      <c r="G541" s="141">
        <v>0.0</v>
      </c>
    </row>
    <row r="542" ht="14.25" customHeight="1">
      <c r="A542" s="140" t="s">
        <v>721</v>
      </c>
      <c r="B542" s="141">
        <v>2965.428</v>
      </c>
      <c r="C542" s="141">
        <v>0.0</v>
      </c>
      <c r="D542" s="141">
        <v>0.0</v>
      </c>
      <c r="E542" s="141">
        <v>0.0</v>
      </c>
      <c r="F542" s="141">
        <v>2965.428</v>
      </c>
      <c r="G542" s="141">
        <v>0.0</v>
      </c>
    </row>
    <row r="543" ht="14.25" customHeight="1">
      <c r="A543" s="140" t="s">
        <v>722</v>
      </c>
      <c r="B543" s="141">
        <v>5520.0</v>
      </c>
      <c r="C543" s="141">
        <v>0.0</v>
      </c>
      <c r="D543" s="141">
        <v>0.0</v>
      </c>
      <c r="E543" s="141">
        <v>0.0</v>
      </c>
      <c r="F543" s="141">
        <v>5520.0</v>
      </c>
      <c r="G543" s="141">
        <v>0.0</v>
      </c>
    </row>
    <row r="544" ht="14.25" customHeight="1">
      <c r="A544" s="140" t="s">
        <v>723</v>
      </c>
      <c r="B544" s="141">
        <v>23989.764000000003</v>
      </c>
      <c r="C544" s="141">
        <v>0.0</v>
      </c>
      <c r="D544" s="141">
        <v>0.0</v>
      </c>
      <c r="E544" s="141">
        <v>6131.964</v>
      </c>
      <c r="F544" s="141">
        <v>17857.800000000003</v>
      </c>
      <c r="G544" s="141">
        <v>0.0</v>
      </c>
    </row>
    <row r="545" ht="14.25" customHeight="1">
      <c r="A545" s="140" t="s">
        <v>724</v>
      </c>
      <c r="B545" s="141">
        <v>0.0</v>
      </c>
      <c r="C545" s="141">
        <v>0.0</v>
      </c>
      <c r="D545" s="141">
        <v>0.0</v>
      </c>
      <c r="E545" s="141">
        <v>0.0</v>
      </c>
      <c r="F545" s="141">
        <v>0.0</v>
      </c>
      <c r="G545" s="141">
        <v>0.0</v>
      </c>
    </row>
    <row r="546" ht="14.25" customHeight="1">
      <c r="A546" s="140" t="s">
        <v>725</v>
      </c>
      <c r="B546" s="141">
        <v>0.0</v>
      </c>
      <c r="C546" s="141">
        <v>0.0</v>
      </c>
      <c r="D546" s="141">
        <v>0.0</v>
      </c>
      <c r="E546" s="141">
        <v>0.0</v>
      </c>
      <c r="F546" s="141">
        <v>0.0</v>
      </c>
      <c r="G546" s="141">
        <v>0.0</v>
      </c>
    </row>
    <row r="547" ht="14.25" customHeight="1">
      <c r="A547" s="140" t="s">
        <v>726</v>
      </c>
      <c r="B547" s="141">
        <v>0.0</v>
      </c>
      <c r="C547" s="141">
        <v>0.0</v>
      </c>
      <c r="D547" s="141">
        <v>0.0</v>
      </c>
      <c r="E547" s="141">
        <v>0.0</v>
      </c>
      <c r="F547" s="141">
        <v>0.0</v>
      </c>
      <c r="G547" s="141">
        <v>0.0</v>
      </c>
    </row>
    <row r="548" ht="14.25" customHeight="1">
      <c r="A548" s="140" t="s">
        <v>727</v>
      </c>
      <c r="B548" s="141">
        <v>571.2</v>
      </c>
      <c r="C548" s="141">
        <v>0.0</v>
      </c>
      <c r="D548" s="141">
        <v>0.0</v>
      </c>
      <c r="E548" s="141">
        <v>0.0</v>
      </c>
      <c r="F548" s="141">
        <v>571.2</v>
      </c>
      <c r="G548" s="141">
        <v>0.0</v>
      </c>
    </row>
    <row r="549" ht="14.25" customHeight="1">
      <c r="A549" s="140" t="s">
        <v>728</v>
      </c>
      <c r="B549" s="141">
        <v>564.0</v>
      </c>
      <c r="C549" s="141">
        <v>0.0</v>
      </c>
      <c r="D549" s="141">
        <v>0.0</v>
      </c>
      <c r="E549" s="141">
        <v>0.0</v>
      </c>
      <c r="F549" s="141">
        <v>564.0</v>
      </c>
      <c r="G549" s="141">
        <v>0.0</v>
      </c>
    </row>
    <row r="550" ht="14.25" customHeight="1">
      <c r="A550" s="140" t="s">
        <v>729</v>
      </c>
      <c r="B550" s="141">
        <v>182.39999999999998</v>
      </c>
      <c r="C550" s="141">
        <v>0.0</v>
      </c>
      <c r="D550" s="141">
        <v>0.0</v>
      </c>
      <c r="E550" s="141">
        <v>0.0</v>
      </c>
      <c r="F550" s="141">
        <v>182.39999999999998</v>
      </c>
      <c r="G550" s="141">
        <v>0.0</v>
      </c>
    </row>
    <row r="551" ht="14.25" customHeight="1">
      <c r="A551" s="140" t="s">
        <v>730</v>
      </c>
      <c r="B551" s="141">
        <v>960.0</v>
      </c>
      <c r="C551" s="141">
        <v>0.0</v>
      </c>
      <c r="D551" s="141">
        <v>0.0</v>
      </c>
      <c r="E551" s="141">
        <v>0.0</v>
      </c>
      <c r="F551" s="141">
        <v>960.0</v>
      </c>
      <c r="G551" s="141">
        <v>0.0</v>
      </c>
    </row>
    <row r="552" ht="14.25" customHeight="1">
      <c r="A552" s="140" t="s">
        <v>731</v>
      </c>
      <c r="B552" s="141">
        <v>13.200000000000001</v>
      </c>
      <c r="C552" s="141">
        <v>0.0</v>
      </c>
      <c r="D552" s="141">
        <v>0.0</v>
      </c>
      <c r="E552" s="141">
        <v>0.0</v>
      </c>
      <c r="F552" s="141">
        <v>13.200000000000001</v>
      </c>
      <c r="G552" s="141">
        <v>0.0</v>
      </c>
    </row>
    <row r="553" ht="14.25" customHeight="1">
      <c r="A553" s="140" t="s">
        <v>732</v>
      </c>
      <c r="B553" s="141">
        <v>3894.0</v>
      </c>
      <c r="C553" s="141">
        <v>0.0</v>
      </c>
      <c r="D553" s="141">
        <v>0.0</v>
      </c>
      <c r="E553" s="141">
        <v>0.0</v>
      </c>
      <c r="F553" s="141">
        <v>3894.0</v>
      </c>
      <c r="G553" s="141">
        <v>0.0</v>
      </c>
    </row>
    <row r="554" ht="14.25" customHeight="1">
      <c r="A554" s="140" t="s">
        <v>733</v>
      </c>
      <c r="B554" s="141">
        <v>828.0</v>
      </c>
      <c r="C554" s="141">
        <v>0.0</v>
      </c>
      <c r="D554" s="141">
        <v>0.0</v>
      </c>
      <c r="E554" s="141">
        <v>0.0</v>
      </c>
      <c r="F554" s="141">
        <v>828.0</v>
      </c>
      <c r="G554" s="141">
        <v>0.0</v>
      </c>
    </row>
    <row r="555" ht="14.25" customHeight="1">
      <c r="A555" s="140" t="s">
        <v>734</v>
      </c>
      <c r="B555" s="141">
        <v>121.80000000000001</v>
      </c>
      <c r="C555" s="141">
        <v>0.0</v>
      </c>
      <c r="D555" s="141">
        <v>0.0</v>
      </c>
      <c r="E555" s="141">
        <v>0.0</v>
      </c>
      <c r="F555" s="141">
        <v>121.80000000000001</v>
      </c>
      <c r="G555" s="141">
        <v>0.0</v>
      </c>
    </row>
    <row r="556" ht="14.25" customHeight="1">
      <c r="A556" s="140" t="s">
        <v>735</v>
      </c>
      <c r="B556" s="141">
        <v>15.0</v>
      </c>
      <c r="C556" s="141">
        <v>0.0</v>
      </c>
      <c r="D556" s="141">
        <v>0.0</v>
      </c>
      <c r="E556" s="141">
        <v>0.0</v>
      </c>
      <c r="F556" s="141">
        <v>15.0</v>
      </c>
      <c r="G556" s="141">
        <v>0.0</v>
      </c>
    </row>
    <row r="557" ht="14.25" customHeight="1">
      <c r="A557" s="140" t="s">
        <v>736</v>
      </c>
      <c r="B557" s="141">
        <v>288.0</v>
      </c>
      <c r="C557" s="141">
        <v>0.0</v>
      </c>
      <c r="D557" s="141">
        <v>0.0</v>
      </c>
      <c r="E557" s="141">
        <v>0.0</v>
      </c>
      <c r="F557" s="141">
        <v>288.0</v>
      </c>
      <c r="G557" s="141">
        <v>0.0</v>
      </c>
    </row>
    <row r="558" ht="14.25" customHeight="1">
      <c r="A558" s="140" t="s">
        <v>737</v>
      </c>
      <c r="B558" s="141">
        <v>1743.5639999999999</v>
      </c>
      <c r="C558" s="141">
        <v>0.0</v>
      </c>
      <c r="D558" s="141">
        <v>0.0</v>
      </c>
      <c r="E558" s="141">
        <v>1743.5639999999999</v>
      </c>
      <c r="F558" s="141">
        <v>0.0</v>
      </c>
      <c r="G558" s="141">
        <v>0.0</v>
      </c>
    </row>
    <row r="559" ht="14.25" customHeight="1">
      <c r="A559" s="140" t="s">
        <v>738</v>
      </c>
      <c r="B559" s="141">
        <v>5520.0</v>
      </c>
      <c r="C559" s="141">
        <v>0.0</v>
      </c>
      <c r="D559" s="141">
        <v>0.0</v>
      </c>
      <c r="E559" s="141">
        <v>4388.4</v>
      </c>
      <c r="F559" s="141">
        <v>1131.6</v>
      </c>
      <c r="G559" s="141">
        <v>0.0</v>
      </c>
    </row>
    <row r="560" ht="14.25" customHeight="1">
      <c r="A560" s="140" t="s">
        <v>739</v>
      </c>
      <c r="B560" s="141">
        <v>9288.599999999999</v>
      </c>
      <c r="C560" s="141">
        <v>0.0</v>
      </c>
      <c r="D560" s="141">
        <v>0.0</v>
      </c>
      <c r="E560" s="141">
        <v>0.0</v>
      </c>
      <c r="F560" s="141">
        <v>9288.599999999999</v>
      </c>
      <c r="G560" s="141">
        <v>0.0</v>
      </c>
    </row>
    <row r="561" ht="14.25" customHeight="1">
      <c r="A561" s="140" t="s">
        <v>740</v>
      </c>
      <c r="B561" s="141">
        <v>59402.664</v>
      </c>
      <c r="C561" s="141">
        <v>0.0</v>
      </c>
      <c r="D561" s="141">
        <v>0.0</v>
      </c>
      <c r="E561" s="141">
        <v>12268.655999999999</v>
      </c>
      <c r="F561" s="141">
        <v>47134.008</v>
      </c>
      <c r="G561" s="141">
        <v>0.0</v>
      </c>
    </row>
    <row r="562" ht="14.25" customHeight="1">
      <c r="A562" s="140" t="s">
        <v>741</v>
      </c>
      <c r="B562" s="141">
        <v>9428.484</v>
      </c>
      <c r="C562" s="141">
        <v>0.0</v>
      </c>
      <c r="D562" s="141">
        <v>0.0</v>
      </c>
      <c r="E562" s="141">
        <v>1036.0919999999999</v>
      </c>
      <c r="F562" s="141">
        <v>8392.392</v>
      </c>
      <c r="G562" s="141">
        <v>0.0</v>
      </c>
    </row>
    <row r="563" ht="14.25" customHeight="1">
      <c r="A563" s="140" t="s">
        <v>742</v>
      </c>
      <c r="B563" s="141">
        <v>0.0</v>
      </c>
      <c r="C563" s="141">
        <v>0.0</v>
      </c>
      <c r="D563" s="141">
        <v>0.0</v>
      </c>
      <c r="E563" s="141">
        <v>0.0</v>
      </c>
      <c r="F563" s="141">
        <v>0.0</v>
      </c>
      <c r="G563" s="141">
        <v>0.0</v>
      </c>
    </row>
    <row r="564" ht="14.25" customHeight="1">
      <c r="A564" s="140" t="s">
        <v>743</v>
      </c>
      <c r="B564" s="141">
        <v>0.0</v>
      </c>
      <c r="C564" s="141">
        <v>0.0</v>
      </c>
      <c r="D564" s="141">
        <v>0.0</v>
      </c>
      <c r="E564" s="141">
        <v>0.0</v>
      </c>
      <c r="F564" s="141">
        <v>0.0</v>
      </c>
      <c r="G564" s="141">
        <v>0.0</v>
      </c>
    </row>
    <row r="565" ht="14.25" customHeight="1">
      <c r="A565" s="140" t="s">
        <v>744</v>
      </c>
      <c r="B565" s="141">
        <v>9428.484</v>
      </c>
      <c r="C565" s="141">
        <v>0.0</v>
      </c>
      <c r="D565" s="141">
        <v>0.0</v>
      </c>
      <c r="E565" s="141">
        <v>1036.0919999999999</v>
      </c>
      <c r="F565" s="141">
        <v>8392.392</v>
      </c>
      <c r="G565" s="141">
        <v>0.0</v>
      </c>
    </row>
    <row r="566" ht="14.25" customHeight="1">
      <c r="A566" s="140" t="s">
        <v>745</v>
      </c>
      <c r="B566" s="141">
        <v>43038.18000000001</v>
      </c>
      <c r="C566" s="141">
        <v>0.0</v>
      </c>
      <c r="D566" s="141">
        <v>0.0</v>
      </c>
      <c r="E566" s="141">
        <v>11232.563999999998</v>
      </c>
      <c r="F566" s="141">
        <v>31805.615999999998</v>
      </c>
      <c r="G566" s="141">
        <v>0.0</v>
      </c>
    </row>
    <row r="567" ht="14.25" customHeight="1">
      <c r="A567" s="140" t="s">
        <v>746</v>
      </c>
      <c r="B567" s="141">
        <v>0.012</v>
      </c>
      <c r="C567" s="141">
        <v>0.0</v>
      </c>
      <c r="D567" s="141">
        <v>0.0</v>
      </c>
      <c r="E567" s="141">
        <v>0.0</v>
      </c>
      <c r="F567" s="141">
        <v>0.012</v>
      </c>
      <c r="G567" s="141">
        <v>0.0</v>
      </c>
    </row>
    <row r="568" ht="14.25" customHeight="1">
      <c r="A568" s="140" t="s">
        <v>747</v>
      </c>
      <c r="B568" s="141">
        <v>10649.196</v>
      </c>
      <c r="C568" s="141">
        <v>0.0</v>
      </c>
      <c r="D568" s="141">
        <v>0.0</v>
      </c>
      <c r="E568" s="141">
        <v>0.0</v>
      </c>
      <c r="F568" s="141">
        <v>10649.196</v>
      </c>
      <c r="G568" s="141">
        <v>0.0</v>
      </c>
    </row>
    <row r="569" ht="14.25" customHeight="1">
      <c r="A569" s="140" t="s">
        <v>748</v>
      </c>
      <c r="B569" s="141">
        <v>1527.8519999999999</v>
      </c>
      <c r="C569" s="141">
        <v>0.0</v>
      </c>
      <c r="D569" s="141">
        <v>0.0</v>
      </c>
      <c r="E569" s="141">
        <v>436.52399999999994</v>
      </c>
      <c r="F569" s="141">
        <v>1091.328</v>
      </c>
      <c r="G569" s="141">
        <v>0.0</v>
      </c>
    </row>
    <row r="570" ht="14.25" customHeight="1">
      <c r="A570" s="140" t="s">
        <v>749</v>
      </c>
      <c r="B570" s="141">
        <v>30861.119999999995</v>
      </c>
      <c r="C570" s="141">
        <v>0.0</v>
      </c>
      <c r="D570" s="141">
        <v>0.0</v>
      </c>
      <c r="E570" s="141">
        <v>10796.04</v>
      </c>
      <c r="F570" s="141">
        <v>20065.08</v>
      </c>
      <c r="G570" s="141">
        <v>0.0</v>
      </c>
    </row>
    <row r="571" ht="14.25" customHeight="1">
      <c r="A571" s="140" t="s">
        <v>750</v>
      </c>
      <c r="B571" s="141">
        <v>6936.0</v>
      </c>
      <c r="C571" s="141">
        <v>0.0</v>
      </c>
      <c r="D571" s="141">
        <v>0.0</v>
      </c>
      <c r="E571" s="141">
        <v>0.0</v>
      </c>
      <c r="F571" s="141">
        <v>6936.0</v>
      </c>
      <c r="G571" s="141">
        <v>0.0</v>
      </c>
    </row>
    <row r="572" ht="14.25" customHeight="1">
      <c r="A572" s="140" t="s">
        <v>751</v>
      </c>
      <c r="B572" s="141">
        <v>3240.0</v>
      </c>
      <c r="C572" s="141">
        <v>0.0</v>
      </c>
      <c r="D572" s="141">
        <v>0.0</v>
      </c>
      <c r="E572" s="141">
        <v>0.0</v>
      </c>
      <c r="F572" s="141">
        <v>3240.0</v>
      </c>
      <c r="G572" s="141">
        <v>0.0</v>
      </c>
    </row>
    <row r="573" ht="14.25" customHeight="1">
      <c r="A573" s="140" t="s">
        <v>752</v>
      </c>
      <c r="B573" s="141">
        <v>3696.0</v>
      </c>
      <c r="C573" s="141">
        <v>0.0</v>
      </c>
      <c r="D573" s="141">
        <v>0.0</v>
      </c>
      <c r="E573" s="141">
        <v>0.0</v>
      </c>
      <c r="F573" s="141">
        <v>3696.0</v>
      </c>
      <c r="G573" s="141">
        <v>0.0</v>
      </c>
    </row>
    <row r="574" ht="14.25" customHeight="1">
      <c r="A574" s="140" t="s">
        <v>753</v>
      </c>
      <c r="B574" s="141">
        <v>3384.3239999999996</v>
      </c>
      <c r="C574" s="141">
        <v>0.0</v>
      </c>
      <c r="D574" s="141">
        <v>2074.572</v>
      </c>
      <c r="E574" s="141">
        <v>2165.148</v>
      </c>
      <c r="F574" s="141">
        <v>3293.7479999999996</v>
      </c>
      <c r="G574" s="141">
        <v>0.0</v>
      </c>
    </row>
    <row r="575" ht="14.25" customHeight="1">
      <c r="A575" s="140" t="s">
        <v>754</v>
      </c>
      <c r="B575" s="141">
        <v>2049.9480000000003</v>
      </c>
      <c r="C575" s="141">
        <v>0.0</v>
      </c>
      <c r="D575" s="141">
        <v>2074.572</v>
      </c>
      <c r="E575" s="141">
        <v>1407.6</v>
      </c>
      <c r="F575" s="141">
        <v>2716.92</v>
      </c>
      <c r="G575" s="141">
        <v>0.0</v>
      </c>
    </row>
    <row r="576" ht="14.25" customHeight="1">
      <c r="A576" s="140" t="s">
        <v>755</v>
      </c>
      <c r="B576" s="141">
        <v>0.0</v>
      </c>
      <c r="C576" s="141">
        <v>0.0</v>
      </c>
      <c r="D576" s="141">
        <v>0.0</v>
      </c>
      <c r="E576" s="141">
        <v>0.0</v>
      </c>
      <c r="F576" s="141">
        <v>0.0</v>
      </c>
      <c r="G576" s="141">
        <v>0.0</v>
      </c>
    </row>
    <row r="577" ht="14.25" customHeight="1">
      <c r="A577" s="140" t="s">
        <v>756</v>
      </c>
      <c r="B577" s="141">
        <v>213.948</v>
      </c>
      <c r="C577" s="141">
        <v>0.0</v>
      </c>
      <c r="D577" s="141">
        <v>0.0</v>
      </c>
      <c r="E577" s="141">
        <v>0.0</v>
      </c>
      <c r="F577" s="141">
        <v>213.948</v>
      </c>
      <c r="G577" s="141">
        <v>0.0</v>
      </c>
    </row>
    <row r="578" ht="14.25" customHeight="1">
      <c r="A578" s="140" t="s">
        <v>757</v>
      </c>
      <c r="B578" s="141">
        <v>1836.0</v>
      </c>
      <c r="C578" s="141">
        <v>0.0</v>
      </c>
      <c r="D578" s="141">
        <v>0.0</v>
      </c>
      <c r="E578" s="141">
        <v>1407.6</v>
      </c>
      <c r="F578" s="141">
        <v>428.40000000000003</v>
      </c>
      <c r="G578" s="141">
        <v>0.0</v>
      </c>
    </row>
    <row r="579" ht="14.25" customHeight="1">
      <c r="A579" s="140" t="s">
        <v>758</v>
      </c>
      <c r="B579" s="141">
        <v>0.0</v>
      </c>
      <c r="C579" s="141">
        <v>0.0</v>
      </c>
      <c r="D579" s="141">
        <v>2074.572</v>
      </c>
      <c r="E579" s="141">
        <v>0.0</v>
      </c>
      <c r="F579" s="141">
        <v>2074.572</v>
      </c>
      <c r="G579" s="141">
        <v>0.0</v>
      </c>
    </row>
    <row r="580" ht="14.25" customHeight="1">
      <c r="A580" s="140" t="s">
        <v>759</v>
      </c>
      <c r="B580" s="141">
        <v>1334.3760000000002</v>
      </c>
      <c r="C580" s="141">
        <v>0.0</v>
      </c>
      <c r="D580" s="141">
        <v>0.0</v>
      </c>
      <c r="E580" s="141">
        <v>757.548</v>
      </c>
      <c r="F580" s="141">
        <v>576.828</v>
      </c>
      <c r="G580" s="141">
        <v>0.0</v>
      </c>
    </row>
    <row r="581" ht="14.25" customHeight="1">
      <c r="A581" s="140" t="s">
        <v>760</v>
      </c>
      <c r="B581" s="141">
        <v>0.0</v>
      </c>
      <c r="C581" s="141">
        <v>0.0</v>
      </c>
      <c r="D581" s="141">
        <v>0.0</v>
      </c>
      <c r="E581" s="141">
        <v>0.0</v>
      </c>
      <c r="F581" s="141">
        <v>0.0</v>
      </c>
      <c r="G581" s="141">
        <v>0.0</v>
      </c>
    </row>
    <row r="582" ht="14.25" customHeight="1">
      <c r="A582" s="140" t="s">
        <v>761</v>
      </c>
      <c r="B582" s="141">
        <v>141.276</v>
      </c>
      <c r="C582" s="141">
        <v>0.0</v>
      </c>
      <c r="D582" s="141">
        <v>0.0</v>
      </c>
      <c r="E582" s="141">
        <v>0.0</v>
      </c>
      <c r="F582" s="141">
        <v>141.276</v>
      </c>
      <c r="G582" s="141">
        <v>0.0</v>
      </c>
    </row>
    <row r="583" ht="14.25" customHeight="1">
      <c r="A583" s="140" t="s">
        <v>762</v>
      </c>
      <c r="B583" s="141">
        <v>1193.1</v>
      </c>
      <c r="C583" s="141">
        <v>0.0</v>
      </c>
      <c r="D583" s="141">
        <v>0.0</v>
      </c>
      <c r="E583" s="141">
        <v>757.548</v>
      </c>
      <c r="F583" s="141">
        <v>435.552</v>
      </c>
      <c r="G583" s="141">
        <v>0.0</v>
      </c>
    </row>
    <row r="584" ht="14.25" customHeight="1">
      <c r="A584" s="140" t="s">
        <v>763</v>
      </c>
      <c r="B584" s="141">
        <v>0.0</v>
      </c>
      <c r="C584" s="141">
        <v>0.0</v>
      </c>
      <c r="D584" s="141">
        <v>0.0</v>
      </c>
      <c r="E584" s="141">
        <v>0.0</v>
      </c>
      <c r="F584" s="141">
        <v>0.0</v>
      </c>
      <c r="G584" s="141">
        <v>0.0</v>
      </c>
    </row>
    <row r="585" ht="14.25" customHeight="1">
      <c r="A585" s="140" t="s">
        <v>764</v>
      </c>
      <c r="B585" s="141">
        <v>0.0</v>
      </c>
      <c r="C585" s="141">
        <v>0.0</v>
      </c>
      <c r="D585" s="141">
        <v>0.0</v>
      </c>
      <c r="E585" s="141">
        <v>0.0</v>
      </c>
      <c r="F585" s="141">
        <v>0.0</v>
      </c>
      <c r="G585" s="141">
        <v>0.0</v>
      </c>
    </row>
    <row r="586" ht="14.25" customHeight="1">
      <c r="A586" s="140" t="s">
        <v>765</v>
      </c>
      <c r="B586" s="141">
        <v>2072.7599999999998</v>
      </c>
      <c r="C586" s="141">
        <v>0.0</v>
      </c>
      <c r="D586" s="141">
        <v>0.0</v>
      </c>
      <c r="E586" s="141">
        <v>353.544</v>
      </c>
      <c r="F586" s="141">
        <v>1719.216</v>
      </c>
      <c r="G586" s="141">
        <v>0.0</v>
      </c>
    </row>
    <row r="587" ht="14.25" customHeight="1">
      <c r="A587" s="140" t="s">
        <v>766</v>
      </c>
      <c r="B587" s="141">
        <v>2072.7599999999998</v>
      </c>
      <c r="C587" s="141">
        <v>0.0</v>
      </c>
      <c r="D587" s="141">
        <v>0.0</v>
      </c>
      <c r="E587" s="141">
        <v>353.544</v>
      </c>
      <c r="F587" s="141">
        <v>1719.216</v>
      </c>
      <c r="G587" s="141">
        <v>0.0</v>
      </c>
    </row>
    <row r="588" ht="14.25" customHeight="1">
      <c r="A588" s="140" t="s">
        <v>767</v>
      </c>
      <c r="B588" s="141">
        <v>0.0</v>
      </c>
      <c r="C588" s="141">
        <v>0.0</v>
      </c>
      <c r="D588" s="141">
        <v>0.0</v>
      </c>
      <c r="E588" s="141">
        <v>0.0</v>
      </c>
      <c r="F588" s="141">
        <v>0.0</v>
      </c>
      <c r="G588" s="141">
        <v>0.0</v>
      </c>
    </row>
    <row r="589" ht="14.25" customHeight="1">
      <c r="A589" s="140" t="s">
        <v>768</v>
      </c>
      <c r="B589" s="141">
        <v>0.8160000000000001</v>
      </c>
      <c r="C589" s="141">
        <v>0.0</v>
      </c>
      <c r="D589" s="141">
        <v>0.0</v>
      </c>
      <c r="E589" s="141">
        <v>0.0</v>
      </c>
      <c r="F589" s="141">
        <v>0.8160000000000001</v>
      </c>
      <c r="G589" s="141">
        <v>0.0</v>
      </c>
    </row>
    <row r="590" ht="14.25" customHeight="1">
      <c r="A590" s="140" t="s">
        <v>769</v>
      </c>
      <c r="B590" s="141">
        <v>0.8160000000000001</v>
      </c>
      <c r="C590" s="141">
        <v>0.0</v>
      </c>
      <c r="D590" s="141">
        <v>0.0</v>
      </c>
      <c r="E590" s="141">
        <v>0.0</v>
      </c>
      <c r="F590" s="141">
        <v>0.8160000000000001</v>
      </c>
      <c r="G590" s="141">
        <v>0.0</v>
      </c>
    </row>
    <row r="591" ht="14.25" customHeight="1">
      <c r="A591" s="140" t="s">
        <v>770</v>
      </c>
      <c r="B591" s="141">
        <v>28.523999999999997</v>
      </c>
      <c r="C591" s="141">
        <v>0.0</v>
      </c>
      <c r="D591" s="141">
        <v>0.0</v>
      </c>
      <c r="E591" s="141">
        <v>0.0</v>
      </c>
      <c r="F591" s="141">
        <v>28.523999999999997</v>
      </c>
      <c r="G591" s="141">
        <v>0.0</v>
      </c>
    </row>
    <row r="592" ht="14.25" customHeight="1">
      <c r="A592" s="140" t="s">
        <v>771</v>
      </c>
      <c r="B592" s="141">
        <v>953.4479999999999</v>
      </c>
      <c r="C592" s="141">
        <v>0.0</v>
      </c>
      <c r="D592" s="141">
        <v>0.0</v>
      </c>
      <c r="E592" s="141">
        <v>353.544</v>
      </c>
      <c r="F592" s="141">
        <v>599.904</v>
      </c>
      <c r="G592" s="141">
        <v>0.0</v>
      </c>
    </row>
    <row r="593" ht="14.25" customHeight="1">
      <c r="A593" s="140" t="s">
        <v>772</v>
      </c>
      <c r="B593" s="141">
        <v>1089.156</v>
      </c>
      <c r="C593" s="141">
        <v>0.0</v>
      </c>
      <c r="D593" s="141">
        <v>0.0</v>
      </c>
      <c r="E593" s="141">
        <v>0.0</v>
      </c>
      <c r="F593" s="141">
        <v>1089.156</v>
      </c>
      <c r="G593" s="141">
        <v>0.0</v>
      </c>
    </row>
    <row r="594" ht="14.25" customHeight="1">
      <c r="A594" s="140" t="s">
        <v>773</v>
      </c>
      <c r="B594" s="141">
        <v>35411.688</v>
      </c>
      <c r="C594" s="141">
        <v>0.0</v>
      </c>
      <c r="D594" s="141">
        <v>0.0</v>
      </c>
      <c r="E594" s="141">
        <v>3224.712</v>
      </c>
      <c r="F594" s="141">
        <v>32186.976000000002</v>
      </c>
      <c r="G594" s="141">
        <v>0.0</v>
      </c>
    </row>
    <row r="595" ht="14.25" customHeight="1">
      <c r="A595" s="140" t="s">
        <v>774</v>
      </c>
      <c r="B595" s="141">
        <v>35411.688</v>
      </c>
      <c r="C595" s="141">
        <v>0.0</v>
      </c>
      <c r="D595" s="141">
        <v>0.0</v>
      </c>
      <c r="E595" s="141">
        <v>3224.712</v>
      </c>
      <c r="F595" s="141">
        <v>32186.976000000002</v>
      </c>
      <c r="G595" s="141">
        <v>0.0</v>
      </c>
    </row>
    <row r="596" ht="14.25" customHeight="1">
      <c r="A596" s="140" t="s">
        <v>775</v>
      </c>
      <c r="B596" s="141">
        <v>0.0</v>
      </c>
      <c r="C596" s="141">
        <v>0.0</v>
      </c>
      <c r="D596" s="141">
        <v>0.0</v>
      </c>
      <c r="E596" s="141">
        <v>0.0</v>
      </c>
      <c r="F596" s="141">
        <v>0.0</v>
      </c>
      <c r="G596" s="141">
        <v>0.0</v>
      </c>
    </row>
    <row r="597" ht="14.25" customHeight="1">
      <c r="A597" s="140" t="s">
        <v>776</v>
      </c>
      <c r="B597" s="141">
        <v>0.0</v>
      </c>
      <c r="C597" s="141">
        <v>0.0</v>
      </c>
      <c r="D597" s="141">
        <v>0.0</v>
      </c>
      <c r="E597" s="141">
        <v>0.0</v>
      </c>
      <c r="F597" s="141">
        <v>0.0</v>
      </c>
      <c r="G597" s="141">
        <v>0.0</v>
      </c>
    </row>
    <row r="598" ht="14.25" customHeight="1">
      <c r="A598" s="140" t="s">
        <v>777</v>
      </c>
      <c r="B598" s="141">
        <v>356.03999999999996</v>
      </c>
      <c r="C598" s="141">
        <v>0.0</v>
      </c>
      <c r="D598" s="141">
        <v>0.0</v>
      </c>
      <c r="E598" s="141">
        <v>0.0</v>
      </c>
      <c r="F598" s="141">
        <v>356.03999999999996</v>
      </c>
      <c r="G598" s="141">
        <v>0.0</v>
      </c>
    </row>
    <row r="599" ht="14.25" customHeight="1">
      <c r="A599" s="140" t="s">
        <v>778</v>
      </c>
      <c r="B599" s="141">
        <v>159.108</v>
      </c>
      <c r="C599" s="141">
        <v>0.0</v>
      </c>
      <c r="D599" s="141">
        <v>0.0</v>
      </c>
      <c r="E599" s="141">
        <v>0.0</v>
      </c>
      <c r="F599" s="141">
        <v>159.108</v>
      </c>
      <c r="G599" s="141">
        <v>0.0</v>
      </c>
    </row>
    <row r="600" ht="14.25" customHeight="1">
      <c r="A600" s="140" t="s">
        <v>779</v>
      </c>
      <c r="B600" s="141">
        <v>14196.828</v>
      </c>
      <c r="C600" s="141">
        <v>0.0</v>
      </c>
      <c r="D600" s="141">
        <v>0.0</v>
      </c>
      <c r="E600" s="141">
        <v>3224.712</v>
      </c>
      <c r="F600" s="141">
        <v>10972.116000000002</v>
      </c>
      <c r="G600" s="141">
        <v>0.0</v>
      </c>
    </row>
    <row r="601" ht="14.25" customHeight="1">
      <c r="A601" s="140" t="s">
        <v>780</v>
      </c>
      <c r="B601" s="141">
        <v>20699.712</v>
      </c>
      <c r="C601" s="141">
        <v>0.0</v>
      </c>
      <c r="D601" s="141">
        <v>0.0</v>
      </c>
      <c r="E601" s="141">
        <v>0.0</v>
      </c>
      <c r="F601" s="141">
        <v>20699.712</v>
      </c>
      <c r="G601" s="141">
        <v>0.0</v>
      </c>
    </row>
    <row r="602" ht="14.25" customHeight="1">
      <c r="A602" s="140" t="s">
        <v>781</v>
      </c>
      <c r="B602" s="141">
        <v>10390.788</v>
      </c>
      <c r="C602" s="141">
        <v>0.0</v>
      </c>
      <c r="D602" s="141">
        <v>0.0</v>
      </c>
      <c r="E602" s="141">
        <v>2350.488</v>
      </c>
      <c r="F602" s="141">
        <v>8040.299999999999</v>
      </c>
      <c r="G602" s="141">
        <v>0.0</v>
      </c>
    </row>
    <row r="603" ht="14.25" customHeight="1">
      <c r="A603" s="140" t="s">
        <v>782</v>
      </c>
      <c r="B603" s="141">
        <v>10390.788</v>
      </c>
      <c r="C603" s="141">
        <v>0.0</v>
      </c>
      <c r="D603" s="141">
        <v>0.0</v>
      </c>
      <c r="E603" s="141">
        <v>2350.488</v>
      </c>
      <c r="F603" s="141">
        <v>8040.299999999999</v>
      </c>
      <c r="G603" s="141">
        <v>0.0</v>
      </c>
    </row>
    <row r="604" ht="14.25" customHeight="1">
      <c r="A604" s="140" t="s">
        <v>783</v>
      </c>
      <c r="B604" s="141">
        <v>0.0</v>
      </c>
      <c r="C604" s="141">
        <v>0.0</v>
      </c>
      <c r="D604" s="141">
        <v>0.0</v>
      </c>
      <c r="E604" s="141">
        <v>0.0</v>
      </c>
      <c r="F604" s="141">
        <v>0.0</v>
      </c>
      <c r="G604" s="141">
        <v>0.0</v>
      </c>
    </row>
    <row r="605" ht="14.25" customHeight="1">
      <c r="A605" s="140" t="s">
        <v>784</v>
      </c>
      <c r="B605" s="141">
        <v>0.0</v>
      </c>
      <c r="C605" s="141">
        <v>23.915999999999997</v>
      </c>
      <c r="D605" s="141">
        <v>0.0</v>
      </c>
      <c r="E605" s="141">
        <v>0.0</v>
      </c>
      <c r="F605" s="141">
        <v>0.0</v>
      </c>
      <c r="G605" s="141">
        <v>23.915999999999997</v>
      </c>
    </row>
    <row r="606" ht="14.25" customHeight="1">
      <c r="A606" s="140" t="s">
        <v>785</v>
      </c>
      <c r="B606" s="141">
        <v>0.3360000000000001</v>
      </c>
      <c r="C606" s="141">
        <v>0.0</v>
      </c>
      <c r="D606" s="141">
        <v>0.0</v>
      </c>
      <c r="E606" s="141">
        <v>0.0</v>
      </c>
      <c r="F606" s="141">
        <v>0.3360000000000001</v>
      </c>
      <c r="G606" s="141">
        <v>0.0</v>
      </c>
    </row>
    <row r="607" ht="14.25" customHeight="1">
      <c r="A607" s="140" t="s">
        <v>786</v>
      </c>
      <c r="B607" s="141">
        <v>1.008</v>
      </c>
      <c r="C607" s="141">
        <v>0.0</v>
      </c>
      <c r="D607" s="141">
        <v>0.0</v>
      </c>
      <c r="E607" s="141">
        <v>0.0</v>
      </c>
      <c r="F607" s="141">
        <v>1.008</v>
      </c>
      <c r="G607" s="141">
        <v>0.0</v>
      </c>
    </row>
    <row r="608" ht="14.25" customHeight="1">
      <c r="A608" s="140" t="s">
        <v>787</v>
      </c>
      <c r="B608" s="141">
        <v>0.3360000000000001</v>
      </c>
      <c r="C608" s="141">
        <v>0.0</v>
      </c>
      <c r="D608" s="141">
        <v>0.0</v>
      </c>
      <c r="E608" s="141">
        <v>0.0</v>
      </c>
      <c r="F608" s="141">
        <v>0.3360000000000001</v>
      </c>
      <c r="G608" s="141">
        <v>0.0</v>
      </c>
    </row>
    <row r="609" ht="14.25" customHeight="1">
      <c r="A609" s="140" t="s">
        <v>788</v>
      </c>
      <c r="B609" s="141">
        <v>178.872</v>
      </c>
      <c r="C609" s="141">
        <v>0.0</v>
      </c>
      <c r="D609" s="141">
        <v>0.0</v>
      </c>
      <c r="E609" s="141">
        <v>0.0</v>
      </c>
      <c r="F609" s="141">
        <v>178.872</v>
      </c>
      <c r="G609" s="141">
        <v>0.0</v>
      </c>
    </row>
    <row r="610" ht="14.25" customHeight="1">
      <c r="A610" s="140" t="s">
        <v>789</v>
      </c>
      <c r="B610" s="141">
        <v>1.08</v>
      </c>
      <c r="C610" s="141">
        <v>0.0</v>
      </c>
      <c r="D610" s="141">
        <v>0.0</v>
      </c>
      <c r="E610" s="141">
        <v>0.0</v>
      </c>
      <c r="F610" s="141">
        <v>1.08</v>
      </c>
      <c r="G610" s="141">
        <v>0.0</v>
      </c>
    </row>
    <row r="611" ht="14.25" customHeight="1">
      <c r="A611" s="140" t="s">
        <v>790</v>
      </c>
      <c r="B611" s="141">
        <v>768.0</v>
      </c>
      <c r="C611" s="141">
        <v>0.0</v>
      </c>
      <c r="D611" s="141">
        <v>0.0</v>
      </c>
      <c r="E611" s="141">
        <v>0.0</v>
      </c>
      <c r="F611" s="141">
        <v>768.0</v>
      </c>
      <c r="G611" s="141">
        <v>0.0</v>
      </c>
    </row>
    <row r="612" ht="14.25" customHeight="1">
      <c r="A612" s="140" t="s">
        <v>791</v>
      </c>
      <c r="B612" s="141">
        <v>1008.1200000000001</v>
      </c>
      <c r="C612" s="141">
        <v>0.0</v>
      </c>
      <c r="D612" s="141">
        <v>0.0</v>
      </c>
      <c r="E612" s="141">
        <v>1008.1200000000001</v>
      </c>
      <c r="F612" s="141">
        <v>0.0</v>
      </c>
      <c r="G612" s="141">
        <v>0.0</v>
      </c>
    </row>
    <row r="613" ht="14.25" customHeight="1">
      <c r="A613" s="140" t="s">
        <v>792</v>
      </c>
      <c r="B613" s="141">
        <v>8456.952</v>
      </c>
      <c r="C613" s="141">
        <v>0.0</v>
      </c>
      <c r="D613" s="141">
        <v>0.0</v>
      </c>
      <c r="E613" s="141">
        <v>1342.368</v>
      </c>
      <c r="F613" s="141">
        <v>7114.583999999999</v>
      </c>
      <c r="G613" s="141">
        <v>0.0</v>
      </c>
    </row>
    <row r="614" ht="14.25" customHeight="1">
      <c r="A614" s="140" t="s">
        <v>793</v>
      </c>
      <c r="B614" s="141">
        <v>3117.6000000000004</v>
      </c>
      <c r="C614" s="141">
        <v>0.0</v>
      </c>
      <c r="D614" s="141">
        <v>0.0</v>
      </c>
      <c r="E614" s="141">
        <v>0.0</v>
      </c>
      <c r="F614" s="141">
        <v>3117.6000000000004</v>
      </c>
      <c r="G614" s="141">
        <v>0.0</v>
      </c>
    </row>
    <row r="615" ht="14.25" customHeight="1">
      <c r="A615" s="140" t="s">
        <v>794</v>
      </c>
      <c r="B615" s="141">
        <v>8769.648</v>
      </c>
      <c r="C615" s="141">
        <v>0.0</v>
      </c>
      <c r="D615" s="141">
        <v>1740580.0200000003</v>
      </c>
      <c r="E615" s="141">
        <v>1749349.668</v>
      </c>
      <c r="F615" s="141">
        <v>0.0</v>
      </c>
      <c r="G615" s="141">
        <v>0.0</v>
      </c>
    </row>
    <row r="616" ht="14.25" customHeight="1">
      <c r="A616" s="140" t="s">
        <v>795</v>
      </c>
      <c r="B616" s="141">
        <v>8769.648</v>
      </c>
      <c r="C616" s="141">
        <v>0.0</v>
      </c>
      <c r="D616" s="141">
        <v>1669312.9679999999</v>
      </c>
      <c r="E616" s="141">
        <v>1678082.616</v>
      </c>
      <c r="F616" s="141">
        <v>0.0</v>
      </c>
      <c r="G616" s="141">
        <v>0.0</v>
      </c>
    </row>
    <row r="617" ht="14.25" customHeight="1">
      <c r="A617" s="140" t="s">
        <v>796</v>
      </c>
      <c r="B617" s="141">
        <v>0.0</v>
      </c>
      <c r="C617" s="141">
        <v>0.0</v>
      </c>
      <c r="D617" s="141">
        <v>71267.052</v>
      </c>
      <c r="E617" s="141">
        <v>71267.052</v>
      </c>
      <c r="F617" s="141">
        <v>0.0</v>
      </c>
      <c r="G617" s="141">
        <v>0.0</v>
      </c>
    </row>
    <row r="618" ht="14.25" customHeight="1">
      <c r="A618" s="140" t="s">
        <v>797</v>
      </c>
      <c r="B618" s="141">
        <v>0.0</v>
      </c>
      <c r="C618" s="141">
        <v>0.0</v>
      </c>
      <c r="D618" s="141">
        <v>1793581.3559999997</v>
      </c>
      <c r="E618" s="141">
        <v>1793581.3559999997</v>
      </c>
      <c r="F618" s="141">
        <v>0.0</v>
      </c>
      <c r="G618" s="141">
        <v>0.0</v>
      </c>
    </row>
    <row r="619" ht="14.25" customHeight="1">
      <c r="A619" s="140" t="s">
        <v>798</v>
      </c>
      <c r="B619" s="141">
        <v>0.0</v>
      </c>
      <c r="C619" s="141">
        <v>0.0</v>
      </c>
      <c r="D619" s="141">
        <v>1793581.3559999997</v>
      </c>
      <c r="E619" s="141">
        <v>1793581.3559999997</v>
      </c>
      <c r="F619" s="141">
        <v>0.0</v>
      </c>
      <c r="G619" s="141">
        <v>0.0</v>
      </c>
    </row>
    <row r="620" ht="14.25" customHeight="1">
      <c r="A620" s="140" t="s">
        <v>799</v>
      </c>
      <c r="B620" s="141">
        <v>488830.23600000003</v>
      </c>
      <c r="C620" s="141">
        <v>0.0</v>
      </c>
      <c r="D620" s="141">
        <v>3588512.8920000005</v>
      </c>
      <c r="E620" s="141">
        <v>3650584.5480000004</v>
      </c>
      <c r="F620" s="141">
        <v>426758.5800000001</v>
      </c>
      <c r="G620" s="141">
        <v>0.0</v>
      </c>
    </row>
    <row r="621" ht="14.25" customHeight="1">
      <c r="A621" s="140" t="s">
        <v>800</v>
      </c>
      <c r="B621" s="141">
        <v>4470.528</v>
      </c>
      <c r="C621" s="141">
        <v>0.0</v>
      </c>
      <c r="D621" s="141">
        <v>0.0</v>
      </c>
      <c r="E621" s="141">
        <v>0.0</v>
      </c>
      <c r="F621" s="141">
        <v>4470.528</v>
      </c>
      <c r="G621" s="141">
        <v>0.0</v>
      </c>
    </row>
    <row r="622" ht="14.25" customHeight="1">
      <c r="A622" s="140" t="s">
        <v>801</v>
      </c>
      <c r="B622" s="141">
        <v>4470.528</v>
      </c>
      <c r="C622" s="141">
        <v>0.0</v>
      </c>
      <c r="D622" s="141">
        <v>0.0</v>
      </c>
      <c r="E622" s="141">
        <v>0.0</v>
      </c>
      <c r="F622" s="141">
        <v>4470.528</v>
      </c>
      <c r="G622" s="141">
        <v>0.0</v>
      </c>
    </row>
    <row r="623" ht="14.25" customHeight="1">
      <c r="A623" s="140" t="s">
        <v>802</v>
      </c>
      <c r="B623" s="141">
        <v>155669.904</v>
      </c>
      <c r="C623" s="141">
        <v>0.0</v>
      </c>
      <c r="D623" s="141">
        <v>1776087.8639999998</v>
      </c>
      <c r="E623" s="141">
        <v>1812425.028</v>
      </c>
      <c r="F623" s="141">
        <v>119332.74</v>
      </c>
      <c r="G623" s="141">
        <v>0.0</v>
      </c>
    </row>
    <row r="624" ht="14.25" customHeight="1">
      <c r="A624" s="140" t="s">
        <v>803</v>
      </c>
      <c r="B624" s="141">
        <v>67228.272</v>
      </c>
      <c r="C624" s="141">
        <v>0.0</v>
      </c>
      <c r="D624" s="141">
        <v>0.0</v>
      </c>
      <c r="E624" s="141">
        <v>34315.380000000005</v>
      </c>
      <c r="F624" s="141">
        <v>32912.892</v>
      </c>
      <c r="G624" s="141">
        <v>0.0</v>
      </c>
    </row>
    <row r="625" ht="14.25" customHeight="1">
      <c r="A625" s="140" t="s">
        <v>804</v>
      </c>
      <c r="B625" s="141">
        <v>86350.38</v>
      </c>
      <c r="C625" s="141">
        <v>0.0</v>
      </c>
      <c r="D625" s="141">
        <v>1776087.8639999998</v>
      </c>
      <c r="E625" s="141">
        <v>1778109.648</v>
      </c>
      <c r="F625" s="141">
        <v>84328.59599999999</v>
      </c>
      <c r="G625" s="141">
        <v>0.0</v>
      </c>
    </row>
    <row r="626" ht="14.25" customHeight="1">
      <c r="A626" s="140" t="s">
        <v>805</v>
      </c>
      <c r="B626" s="141">
        <v>2091.2520000000004</v>
      </c>
      <c r="C626" s="141">
        <v>0.0</v>
      </c>
      <c r="D626" s="141">
        <v>0.0</v>
      </c>
      <c r="E626" s="141">
        <v>0.0</v>
      </c>
      <c r="F626" s="141">
        <v>2091.2520000000004</v>
      </c>
      <c r="G626" s="141">
        <v>0.0</v>
      </c>
    </row>
    <row r="627" ht="14.25" customHeight="1">
      <c r="A627" s="140" t="s">
        <v>806</v>
      </c>
      <c r="B627" s="141">
        <v>328689.804</v>
      </c>
      <c r="C627" s="141">
        <v>0.0</v>
      </c>
      <c r="D627" s="141">
        <v>1812425.028</v>
      </c>
      <c r="E627" s="141">
        <v>1838159.5200000003</v>
      </c>
      <c r="F627" s="141">
        <v>302955.31200000003</v>
      </c>
      <c r="G627" s="141">
        <v>0.0</v>
      </c>
    </row>
    <row r="628" ht="14.25" customHeight="1">
      <c r="A628" s="140" t="s">
        <v>807</v>
      </c>
      <c r="B628" s="141">
        <v>0.0</v>
      </c>
      <c r="C628" s="141">
        <v>0.0</v>
      </c>
      <c r="D628" s="141">
        <v>34315.380000000005</v>
      </c>
      <c r="E628" s="141">
        <v>0.0</v>
      </c>
      <c r="F628" s="141">
        <v>34315.380000000005</v>
      </c>
      <c r="G628" s="141">
        <v>0.0</v>
      </c>
    </row>
    <row r="629" ht="14.25" customHeight="1">
      <c r="A629" s="140" t="s">
        <v>808</v>
      </c>
      <c r="B629" s="141">
        <v>328689.804</v>
      </c>
      <c r="C629" s="141">
        <v>0.0</v>
      </c>
      <c r="D629" s="141">
        <v>1778109.648</v>
      </c>
      <c r="E629" s="141">
        <v>1838159.5200000003</v>
      </c>
      <c r="F629" s="141">
        <v>268639.93200000003</v>
      </c>
      <c r="G629" s="141">
        <v>0.0</v>
      </c>
    </row>
    <row r="630" ht="14.25" customHeight="1">
      <c r="A630" s="140" t="s">
        <v>809</v>
      </c>
      <c r="B630" s="141">
        <v>83.124</v>
      </c>
      <c r="C630" s="141">
        <v>0.0</v>
      </c>
      <c r="D630" s="141">
        <v>0.0</v>
      </c>
      <c r="E630" s="141">
        <v>0.0</v>
      </c>
      <c r="F630" s="141">
        <v>83.124</v>
      </c>
      <c r="G630" s="141">
        <v>0.0</v>
      </c>
    </row>
    <row r="631" ht="14.25" customHeight="1">
      <c r="A631" s="140" t="s">
        <v>810</v>
      </c>
      <c r="B631" s="141">
        <v>83.124</v>
      </c>
      <c r="C631" s="141">
        <v>0.0</v>
      </c>
      <c r="D631" s="141">
        <v>0.0</v>
      </c>
      <c r="E631" s="141">
        <v>0.0</v>
      </c>
      <c r="F631" s="141">
        <v>83.124</v>
      </c>
      <c r="G631" s="141">
        <v>0.0</v>
      </c>
    </row>
    <row r="632" ht="14.25" customHeight="1">
      <c r="A632" s="140" t="s">
        <v>811</v>
      </c>
      <c r="B632" s="141">
        <v>4233114.300000001</v>
      </c>
      <c r="C632" s="141">
        <v>0.0</v>
      </c>
      <c r="D632" s="141">
        <v>59127.096</v>
      </c>
      <c r="E632" s="141">
        <v>0.0</v>
      </c>
      <c r="F632" s="141">
        <v>4292241.396</v>
      </c>
      <c r="G632" s="141">
        <v>0.0</v>
      </c>
    </row>
    <row r="633" ht="14.25" customHeight="1">
      <c r="A633" s="140" t="s">
        <v>812</v>
      </c>
      <c r="B633" s="141">
        <v>1.0043552988000002E7</v>
      </c>
      <c r="C633" s="141">
        <v>0.0</v>
      </c>
      <c r="D633" s="141">
        <v>42327.096000000005</v>
      </c>
      <c r="E633" s="141">
        <v>0.0</v>
      </c>
      <c r="F633" s="141">
        <v>1.0085880083999999E7</v>
      </c>
      <c r="G633" s="141">
        <v>0.0</v>
      </c>
    </row>
    <row r="634" ht="14.25" customHeight="1">
      <c r="A634" s="140" t="s">
        <v>813</v>
      </c>
      <c r="B634" s="141">
        <v>21973.343999999997</v>
      </c>
      <c r="C634" s="141">
        <v>0.0</v>
      </c>
      <c r="D634" s="141">
        <v>0.0</v>
      </c>
      <c r="E634" s="141">
        <v>0.0</v>
      </c>
      <c r="F634" s="141">
        <v>21973.343999999997</v>
      </c>
      <c r="G634" s="141">
        <v>0.0</v>
      </c>
    </row>
    <row r="635" ht="14.25" customHeight="1">
      <c r="A635" s="140" t="s">
        <v>814</v>
      </c>
      <c r="B635" s="141">
        <v>29.160000000000004</v>
      </c>
      <c r="C635" s="141">
        <v>0.0</v>
      </c>
      <c r="D635" s="141">
        <v>0.0</v>
      </c>
      <c r="E635" s="141">
        <v>0.0</v>
      </c>
      <c r="F635" s="141">
        <v>29.160000000000004</v>
      </c>
      <c r="G635" s="141">
        <v>0.0</v>
      </c>
    </row>
    <row r="636" ht="14.25" customHeight="1">
      <c r="A636" s="140" t="s">
        <v>815</v>
      </c>
      <c r="B636" s="141">
        <v>12.0</v>
      </c>
      <c r="C636" s="141">
        <v>0.0</v>
      </c>
      <c r="D636" s="141">
        <v>0.0</v>
      </c>
      <c r="E636" s="141">
        <v>0.0</v>
      </c>
      <c r="F636" s="141">
        <v>12.0</v>
      </c>
      <c r="G636" s="141">
        <v>0.0</v>
      </c>
    </row>
    <row r="637" ht="14.25" customHeight="1">
      <c r="A637" s="140" t="s">
        <v>816</v>
      </c>
      <c r="B637" s="141">
        <v>24.228</v>
      </c>
      <c r="C637" s="141">
        <v>0.0</v>
      </c>
      <c r="D637" s="141">
        <v>0.0</v>
      </c>
      <c r="E637" s="141">
        <v>0.0</v>
      </c>
      <c r="F637" s="141">
        <v>24.228</v>
      </c>
      <c r="G637" s="141">
        <v>0.0</v>
      </c>
    </row>
    <row r="638" ht="14.25" customHeight="1">
      <c r="A638" s="140" t="s">
        <v>817</v>
      </c>
      <c r="B638" s="141">
        <v>18.0</v>
      </c>
      <c r="C638" s="141">
        <v>0.0</v>
      </c>
      <c r="D638" s="141">
        <v>0.0</v>
      </c>
      <c r="E638" s="141">
        <v>0.0</v>
      </c>
      <c r="F638" s="141">
        <v>18.0</v>
      </c>
      <c r="G638" s="141">
        <v>0.0</v>
      </c>
    </row>
    <row r="639" ht="14.25" customHeight="1">
      <c r="A639" s="140" t="s">
        <v>818</v>
      </c>
      <c r="B639" s="141">
        <v>0.0</v>
      </c>
      <c r="C639" s="141">
        <v>0.0</v>
      </c>
      <c r="D639" s="141">
        <v>0.0</v>
      </c>
      <c r="E639" s="141">
        <v>0.0</v>
      </c>
      <c r="F639" s="141">
        <v>0.0</v>
      </c>
      <c r="G639" s="141">
        <v>0.0</v>
      </c>
    </row>
    <row r="640" ht="14.25" customHeight="1">
      <c r="A640" s="140" t="s">
        <v>819</v>
      </c>
      <c r="B640" s="141">
        <v>0.0</v>
      </c>
      <c r="C640" s="141">
        <v>0.0</v>
      </c>
      <c r="D640" s="141">
        <v>0.0</v>
      </c>
      <c r="E640" s="141">
        <v>0.0</v>
      </c>
      <c r="F640" s="141">
        <v>0.0</v>
      </c>
      <c r="G640" s="141">
        <v>0.0</v>
      </c>
    </row>
    <row r="641" ht="14.25" customHeight="1">
      <c r="A641" s="140" t="s">
        <v>820</v>
      </c>
      <c r="B641" s="141">
        <v>240.0</v>
      </c>
      <c r="C641" s="141">
        <v>0.0</v>
      </c>
      <c r="D641" s="141">
        <v>0.0</v>
      </c>
      <c r="E641" s="141">
        <v>0.0</v>
      </c>
      <c r="F641" s="141">
        <v>240.0</v>
      </c>
      <c r="G641" s="141">
        <v>0.0</v>
      </c>
    </row>
    <row r="642" ht="14.25" customHeight="1">
      <c r="A642" s="140" t="s">
        <v>821</v>
      </c>
      <c r="B642" s="141">
        <v>43.2</v>
      </c>
      <c r="C642" s="141">
        <v>0.0</v>
      </c>
      <c r="D642" s="141">
        <v>0.0</v>
      </c>
      <c r="E642" s="141">
        <v>0.0</v>
      </c>
      <c r="F642" s="141">
        <v>43.2</v>
      </c>
      <c r="G642" s="141">
        <v>0.0</v>
      </c>
    </row>
    <row r="643" ht="14.25" customHeight="1">
      <c r="A643" s="140" t="s">
        <v>822</v>
      </c>
      <c r="B643" s="141">
        <v>264.0</v>
      </c>
      <c r="C643" s="141">
        <v>0.0</v>
      </c>
      <c r="D643" s="141">
        <v>0.0</v>
      </c>
      <c r="E643" s="141">
        <v>0.0</v>
      </c>
      <c r="F643" s="141">
        <v>264.0</v>
      </c>
      <c r="G643" s="141">
        <v>0.0</v>
      </c>
    </row>
    <row r="644" ht="14.25" customHeight="1">
      <c r="A644" s="140" t="s">
        <v>823</v>
      </c>
      <c r="B644" s="141">
        <v>90.0</v>
      </c>
      <c r="C644" s="141">
        <v>0.0</v>
      </c>
      <c r="D644" s="141">
        <v>0.0</v>
      </c>
      <c r="E644" s="141">
        <v>0.0</v>
      </c>
      <c r="F644" s="141">
        <v>90.0</v>
      </c>
      <c r="G644" s="141">
        <v>0.0</v>
      </c>
    </row>
    <row r="645" ht="14.25" customHeight="1">
      <c r="A645" s="140" t="s">
        <v>824</v>
      </c>
      <c r="B645" s="141">
        <v>110.39999999999999</v>
      </c>
      <c r="C645" s="141">
        <v>0.0</v>
      </c>
      <c r="D645" s="141">
        <v>0.0</v>
      </c>
      <c r="E645" s="141">
        <v>0.0</v>
      </c>
      <c r="F645" s="141">
        <v>110.39999999999999</v>
      </c>
      <c r="G645" s="141">
        <v>0.0</v>
      </c>
    </row>
    <row r="646" ht="14.25" customHeight="1">
      <c r="A646" s="140" t="s">
        <v>825</v>
      </c>
      <c r="B646" s="141">
        <v>21.6</v>
      </c>
      <c r="C646" s="141">
        <v>0.0</v>
      </c>
      <c r="D646" s="141">
        <v>0.0</v>
      </c>
      <c r="E646" s="141">
        <v>0.0</v>
      </c>
      <c r="F646" s="141">
        <v>21.6</v>
      </c>
      <c r="G646" s="141">
        <v>0.0</v>
      </c>
    </row>
    <row r="647" ht="14.25" customHeight="1">
      <c r="A647" s="140" t="s">
        <v>826</v>
      </c>
      <c r="B647" s="141">
        <v>7.199999999999999</v>
      </c>
      <c r="C647" s="141">
        <v>0.0</v>
      </c>
      <c r="D647" s="141">
        <v>0.0</v>
      </c>
      <c r="E647" s="141">
        <v>0.0</v>
      </c>
      <c r="F647" s="141">
        <v>7.199999999999999</v>
      </c>
      <c r="G647" s="141">
        <v>0.0</v>
      </c>
    </row>
    <row r="648" ht="14.25" customHeight="1">
      <c r="A648" s="140" t="s">
        <v>827</v>
      </c>
      <c r="B648" s="141">
        <v>409.464</v>
      </c>
      <c r="C648" s="141">
        <v>0.0</v>
      </c>
      <c r="D648" s="141">
        <v>0.0</v>
      </c>
      <c r="E648" s="141">
        <v>0.0</v>
      </c>
      <c r="F648" s="141">
        <v>409.464</v>
      </c>
      <c r="G648" s="141">
        <v>0.0</v>
      </c>
    </row>
    <row r="649" ht="14.25" customHeight="1">
      <c r="A649" s="140" t="s">
        <v>828</v>
      </c>
      <c r="B649" s="141">
        <v>36.0</v>
      </c>
      <c r="C649" s="141">
        <v>0.0</v>
      </c>
      <c r="D649" s="141">
        <v>0.0</v>
      </c>
      <c r="E649" s="141">
        <v>0.0</v>
      </c>
      <c r="F649" s="141">
        <v>36.0</v>
      </c>
      <c r="G649" s="141">
        <v>0.0</v>
      </c>
    </row>
    <row r="650" ht="14.25" customHeight="1">
      <c r="A650" s="140" t="s">
        <v>829</v>
      </c>
      <c r="B650" s="141">
        <v>15.252000000000002</v>
      </c>
      <c r="C650" s="141">
        <v>0.0</v>
      </c>
      <c r="D650" s="141">
        <v>0.0</v>
      </c>
      <c r="E650" s="141">
        <v>0.0</v>
      </c>
      <c r="F650" s="141">
        <v>15.252000000000002</v>
      </c>
      <c r="G650" s="141">
        <v>0.0</v>
      </c>
    </row>
    <row r="651" ht="14.25" customHeight="1">
      <c r="A651" s="140" t="s">
        <v>830</v>
      </c>
      <c r="B651" s="141">
        <v>0.0</v>
      </c>
      <c r="C651" s="141">
        <v>0.0</v>
      </c>
      <c r="D651" s="141">
        <v>0.0</v>
      </c>
      <c r="E651" s="141">
        <v>0.0</v>
      </c>
      <c r="F651" s="141">
        <v>0.0</v>
      </c>
      <c r="G651" s="141">
        <v>0.0</v>
      </c>
    </row>
    <row r="652" ht="14.25" customHeight="1">
      <c r="A652" s="140" t="s">
        <v>831</v>
      </c>
      <c r="B652" s="141">
        <v>0.0</v>
      </c>
      <c r="C652" s="141">
        <v>0.0</v>
      </c>
      <c r="D652" s="141">
        <v>0.0</v>
      </c>
      <c r="E652" s="141">
        <v>0.0</v>
      </c>
      <c r="F652" s="141">
        <v>0.0</v>
      </c>
      <c r="G652" s="141">
        <v>0.0</v>
      </c>
    </row>
    <row r="653" ht="14.25" customHeight="1">
      <c r="A653" s="140" t="s">
        <v>832</v>
      </c>
      <c r="B653" s="141">
        <v>30.504000000000005</v>
      </c>
      <c r="C653" s="141">
        <v>0.0</v>
      </c>
      <c r="D653" s="141">
        <v>0.0</v>
      </c>
      <c r="E653" s="141">
        <v>0.0</v>
      </c>
      <c r="F653" s="141">
        <v>30.504000000000005</v>
      </c>
      <c r="G653" s="141">
        <v>0.0</v>
      </c>
    </row>
    <row r="654" ht="14.25" customHeight="1">
      <c r="A654" s="140" t="s">
        <v>833</v>
      </c>
      <c r="B654" s="141">
        <v>60.0</v>
      </c>
      <c r="C654" s="141">
        <v>0.0</v>
      </c>
      <c r="D654" s="141">
        <v>0.0</v>
      </c>
      <c r="E654" s="141">
        <v>0.0</v>
      </c>
      <c r="F654" s="141">
        <v>60.0</v>
      </c>
      <c r="G654" s="141">
        <v>0.0</v>
      </c>
    </row>
    <row r="655" ht="14.25" customHeight="1">
      <c r="A655" s="140" t="s">
        <v>834</v>
      </c>
      <c r="B655" s="141">
        <v>610.164</v>
      </c>
      <c r="C655" s="141">
        <v>0.0</v>
      </c>
      <c r="D655" s="141">
        <v>0.0</v>
      </c>
      <c r="E655" s="141">
        <v>0.0</v>
      </c>
      <c r="F655" s="141">
        <v>610.164</v>
      </c>
      <c r="G655" s="141">
        <v>0.0</v>
      </c>
    </row>
    <row r="656" ht="14.25" customHeight="1">
      <c r="A656" s="140" t="s">
        <v>835</v>
      </c>
      <c r="B656" s="141">
        <v>325.428</v>
      </c>
      <c r="C656" s="141">
        <v>0.0</v>
      </c>
      <c r="D656" s="141">
        <v>0.0</v>
      </c>
      <c r="E656" s="141">
        <v>0.0</v>
      </c>
      <c r="F656" s="141">
        <v>325.428</v>
      </c>
      <c r="G656" s="141">
        <v>0.0</v>
      </c>
    </row>
    <row r="657" ht="14.25" customHeight="1">
      <c r="A657" s="140" t="s">
        <v>836</v>
      </c>
      <c r="B657" s="141">
        <v>37.632000000000005</v>
      </c>
      <c r="C657" s="141">
        <v>0.0</v>
      </c>
      <c r="D657" s="141">
        <v>0.0</v>
      </c>
      <c r="E657" s="141">
        <v>0.0</v>
      </c>
      <c r="F657" s="141">
        <v>37.632000000000005</v>
      </c>
      <c r="G657" s="141">
        <v>0.0</v>
      </c>
    </row>
    <row r="658" ht="14.25" customHeight="1">
      <c r="A658" s="140" t="s">
        <v>837</v>
      </c>
      <c r="B658" s="141">
        <v>70.16399999999999</v>
      </c>
      <c r="C658" s="141">
        <v>0.0</v>
      </c>
      <c r="D658" s="141">
        <v>0.0</v>
      </c>
      <c r="E658" s="141">
        <v>0.0</v>
      </c>
      <c r="F658" s="141">
        <v>70.16399999999999</v>
      </c>
      <c r="G658" s="141">
        <v>0.0</v>
      </c>
    </row>
    <row r="659" ht="14.25" customHeight="1">
      <c r="A659" s="140" t="s">
        <v>838</v>
      </c>
      <c r="B659" s="141">
        <v>363.048</v>
      </c>
      <c r="C659" s="141">
        <v>0.0</v>
      </c>
      <c r="D659" s="141">
        <v>0.0</v>
      </c>
      <c r="E659" s="141">
        <v>0.0</v>
      </c>
      <c r="F659" s="141">
        <v>363.048</v>
      </c>
      <c r="G659" s="141">
        <v>0.0</v>
      </c>
    </row>
    <row r="660" ht="14.25" customHeight="1">
      <c r="A660" s="140" t="s">
        <v>839</v>
      </c>
      <c r="B660" s="141">
        <v>32.400000000000006</v>
      </c>
      <c r="C660" s="141">
        <v>0.0</v>
      </c>
      <c r="D660" s="141">
        <v>0.0</v>
      </c>
      <c r="E660" s="141">
        <v>0.0</v>
      </c>
      <c r="F660" s="141">
        <v>32.400000000000006</v>
      </c>
      <c r="G660" s="141">
        <v>0.0</v>
      </c>
    </row>
    <row r="661" ht="14.25" customHeight="1">
      <c r="A661" s="140" t="s">
        <v>840</v>
      </c>
      <c r="B661" s="141">
        <v>66.096</v>
      </c>
      <c r="C661" s="141">
        <v>0.0</v>
      </c>
      <c r="D661" s="141">
        <v>0.0</v>
      </c>
      <c r="E661" s="141">
        <v>0.0</v>
      </c>
      <c r="F661" s="141">
        <v>66.096</v>
      </c>
      <c r="G661" s="141">
        <v>0.0</v>
      </c>
    </row>
    <row r="662" ht="14.25" customHeight="1">
      <c r="A662" s="140" t="s">
        <v>841</v>
      </c>
      <c r="B662" s="141">
        <v>4.800000000000001</v>
      </c>
      <c r="C662" s="141">
        <v>0.0</v>
      </c>
      <c r="D662" s="141">
        <v>0.0</v>
      </c>
      <c r="E662" s="141">
        <v>0.0</v>
      </c>
      <c r="F662" s="141">
        <v>4.800000000000001</v>
      </c>
      <c r="G662" s="141">
        <v>0.0</v>
      </c>
    </row>
    <row r="663" ht="14.25" customHeight="1">
      <c r="A663" s="140" t="s">
        <v>842</v>
      </c>
      <c r="B663" s="141">
        <v>52.884</v>
      </c>
      <c r="C663" s="141">
        <v>0.0</v>
      </c>
      <c r="D663" s="141">
        <v>0.0</v>
      </c>
      <c r="E663" s="141">
        <v>0.0</v>
      </c>
      <c r="F663" s="141">
        <v>52.884</v>
      </c>
      <c r="G663" s="141">
        <v>0.0</v>
      </c>
    </row>
    <row r="664" ht="14.25" customHeight="1">
      <c r="A664" s="140" t="s">
        <v>843</v>
      </c>
      <c r="B664" s="141">
        <v>720.0</v>
      </c>
      <c r="C664" s="141">
        <v>0.0</v>
      </c>
      <c r="D664" s="141">
        <v>0.0</v>
      </c>
      <c r="E664" s="141">
        <v>0.0</v>
      </c>
      <c r="F664" s="141">
        <v>720.0</v>
      </c>
      <c r="G664" s="141">
        <v>0.0</v>
      </c>
    </row>
    <row r="665" ht="14.25" customHeight="1">
      <c r="A665" s="140" t="s">
        <v>844</v>
      </c>
      <c r="B665" s="141">
        <v>406.77600000000007</v>
      </c>
      <c r="C665" s="141">
        <v>0.0</v>
      </c>
      <c r="D665" s="141">
        <v>0.0</v>
      </c>
      <c r="E665" s="141">
        <v>0.0</v>
      </c>
      <c r="F665" s="141">
        <v>406.77600000000007</v>
      </c>
      <c r="G665" s="141">
        <v>0.0</v>
      </c>
    </row>
    <row r="666" ht="14.25" customHeight="1">
      <c r="A666" s="140" t="s">
        <v>845</v>
      </c>
      <c r="B666" s="141">
        <v>152.54399999999998</v>
      </c>
      <c r="C666" s="141">
        <v>0.0</v>
      </c>
      <c r="D666" s="141">
        <v>0.0</v>
      </c>
      <c r="E666" s="141">
        <v>0.0</v>
      </c>
      <c r="F666" s="141">
        <v>152.54399999999998</v>
      </c>
      <c r="G666" s="141">
        <v>0.0</v>
      </c>
    </row>
    <row r="667" ht="14.25" customHeight="1">
      <c r="A667" s="140" t="s">
        <v>846</v>
      </c>
      <c r="B667" s="141">
        <v>527.7959999999999</v>
      </c>
      <c r="C667" s="141">
        <v>0.0</v>
      </c>
      <c r="D667" s="141">
        <v>0.0</v>
      </c>
      <c r="E667" s="141">
        <v>0.0</v>
      </c>
      <c r="F667" s="141">
        <v>527.7959999999999</v>
      </c>
      <c r="G667" s="141">
        <v>0.0</v>
      </c>
    </row>
    <row r="668" ht="14.25" customHeight="1">
      <c r="A668" s="140" t="s">
        <v>847</v>
      </c>
      <c r="B668" s="141">
        <v>1088.688</v>
      </c>
      <c r="C668" s="141">
        <v>0.0</v>
      </c>
      <c r="D668" s="141">
        <v>0.0</v>
      </c>
      <c r="E668" s="141">
        <v>0.0</v>
      </c>
      <c r="F668" s="141">
        <v>1088.688</v>
      </c>
      <c r="G668" s="141">
        <v>0.0</v>
      </c>
    </row>
    <row r="669" ht="14.25" customHeight="1">
      <c r="A669" s="140" t="s">
        <v>848</v>
      </c>
      <c r="B669" s="141">
        <v>0.0</v>
      </c>
      <c r="C669" s="141">
        <v>0.0</v>
      </c>
      <c r="D669" s="141">
        <v>0.0</v>
      </c>
      <c r="E669" s="141">
        <v>0.0</v>
      </c>
      <c r="F669" s="141">
        <v>0.0</v>
      </c>
      <c r="G669" s="141">
        <v>0.0</v>
      </c>
    </row>
    <row r="670" ht="14.25" customHeight="1">
      <c r="A670" s="140" t="s">
        <v>849</v>
      </c>
      <c r="B670" s="141">
        <v>288.0</v>
      </c>
      <c r="C670" s="141">
        <v>0.0</v>
      </c>
      <c r="D670" s="141">
        <v>0.0</v>
      </c>
      <c r="E670" s="141">
        <v>0.0</v>
      </c>
      <c r="F670" s="141">
        <v>288.0</v>
      </c>
      <c r="G670" s="141">
        <v>0.0</v>
      </c>
    </row>
    <row r="671" ht="14.25" customHeight="1">
      <c r="A671" s="140" t="s">
        <v>850</v>
      </c>
      <c r="B671" s="141">
        <v>288.0</v>
      </c>
      <c r="C671" s="141">
        <v>0.0</v>
      </c>
      <c r="D671" s="141">
        <v>0.0</v>
      </c>
      <c r="E671" s="141">
        <v>0.0</v>
      </c>
      <c r="F671" s="141">
        <v>288.0</v>
      </c>
      <c r="G671" s="141">
        <v>0.0</v>
      </c>
    </row>
    <row r="672" ht="14.25" customHeight="1">
      <c r="A672" s="140" t="s">
        <v>851</v>
      </c>
      <c r="B672" s="141">
        <v>449.5079999999999</v>
      </c>
      <c r="C672" s="141">
        <v>0.0</v>
      </c>
      <c r="D672" s="141">
        <v>0.0</v>
      </c>
      <c r="E672" s="141">
        <v>0.0</v>
      </c>
      <c r="F672" s="141">
        <v>449.5079999999999</v>
      </c>
      <c r="G672" s="141">
        <v>0.0</v>
      </c>
    </row>
    <row r="673" ht="14.25" customHeight="1">
      <c r="A673" s="140" t="s">
        <v>852</v>
      </c>
      <c r="B673" s="141">
        <v>177.96000000000004</v>
      </c>
      <c r="C673" s="141">
        <v>0.0</v>
      </c>
      <c r="D673" s="141">
        <v>0.0</v>
      </c>
      <c r="E673" s="141">
        <v>0.0</v>
      </c>
      <c r="F673" s="141">
        <v>177.96000000000004</v>
      </c>
      <c r="G673" s="141">
        <v>0.0</v>
      </c>
    </row>
    <row r="674" ht="14.25" customHeight="1">
      <c r="A674" s="140" t="s">
        <v>853</v>
      </c>
      <c r="B674" s="141">
        <v>142.368</v>
      </c>
      <c r="C674" s="141">
        <v>0.0</v>
      </c>
      <c r="D674" s="141">
        <v>0.0</v>
      </c>
      <c r="E674" s="141">
        <v>0.0</v>
      </c>
      <c r="F674" s="141">
        <v>142.368</v>
      </c>
      <c r="G674" s="141">
        <v>0.0</v>
      </c>
    </row>
    <row r="675" ht="14.25" customHeight="1">
      <c r="A675" s="140" t="s">
        <v>854</v>
      </c>
      <c r="B675" s="141">
        <v>680.4000000000001</v>
      </c>
      <c r="C675" s="141">
        <v>0.0</v>
      </c>
      <c r="D675" s="141">
        <v>0.0</v>
      </c>
      <c r="E675" s="141">
        <v>0.0</v>
      </c>
      <c r="F675" s="141">
        <v>680.4000000000001</v>
      </c>
      <c r="G675" s="141">
        <v>0.0</v>
      </c>
    </row>
    <row r="676" ht="14.25" customHeight="1">
      <c r="A676" s="140" t="s">
        <v>855</v>
      </c>
      <c r="B676" s="141">
        <v>178.98000000000002</v>
      </c>
      <c r="C676" s="141">
        <v>0.0</v>
      </c>
      <c r="D676" s="141">
        <v>0.0</v>
      </c>
      <c r="E676" s="141">
        <v>0.0</v>
      </c>
      <c r="F676" s="141">
        <v>178.98000000000002</v>
      </c>
      <c r="G676" s="141">
        <v>0.0</v>
      </c>
    </row>
    <row r="677" ht="14.25" customHeight="1">
      <c r="A677" s="140" t="s">
        <v>856</v>
      </c>
      <c r="B677" s="141">
        <v>360.0</v>
      </c>
      <c r="C677" s="141">
        <v>0.0</v>
      </c>
      <c r="D677" s="141">
        <v>0.0</v>
      </c>
      <c r="E677" s="141">
        <v>0.0</v>
      </c>
      <c r="F677" s="141">
        <v>360.0</v>
      </c>
      <c r="G677" s="141">
        <v>0.0</v>
      </c>
    </row>
    <row r="678" ht="14.25" customHeight="1">
      <c r="A678" s="140" t="s">
        <v>857</v>
      </c>
      <c r="B678" s="141">
        <v>138.0</v>
      </c>
      <c r="C678" s="141">
        <v>0.0</v>
      </c>
      <c r="D678" s="141">
        <v>0.0</v>
      </c>
      <c r="E678" s="141">
        <v>0.0</v>
      </c>
      <c r="F678" s="141">
        <v>138.0</v>
      </c>
      <c r="G678" s="141">
        <v>0.0</v>
      </c>
    </row>
    <row r="679" ht="14.25" customHeight="1">
      <c r="A679" s="140" t="s">
        <v>858</v>
      </c>
      <c r="B679" s="141">
        <v>20.339999999999996</v>
      </c>
      <c r="C679" s="141">
        <v>0.0</v>
      </c>
      <c r="D679" s="141">
        <v>0.0</v>
      </c>
      <c r="E679" s="141">
        <v>0.0</v>
      </c>
      <c r="F679" s="141">
        <v>20.339999999999996</v>
      </c>
      <c r="G679" s="141">
        <v>0.0</v>
      </c>
    </row>
    <row r="680" ht="14.25" customHeight="1">
      <c r="A680" s="140" t="s">
        <v>859</v>
      </c>
      <c r="B680" s="141">
        <v>0.0</v>
      </c>
      <c r="C680" s="141">
        <v>0.0</v>
      </c>
      <c r="D680" s="141">
        <v>0.0</v>
      </c>
      <c r="E680" s="141">
        <v>0.0</v>
      </c>
      <c r="F680" s="141">
        <v>0.0</v>
      </c>
      <c r="G680" s="141">
        <v>0.0</v>
      </c>
    </row>
    <row r="681" ht="14.25" customHeight="1">
      <c r="A681" s="140" t="s">
        <v>860</v>
      </c>
      <c r="B681" s="141">
        <v>203.38800000000003</v>
      </c>
      <c r="C681" s="141">
        <v>0.0</v>
      </c>
      <c r="D681" s="141">
        <v>0.0</v>
      </c>
      <c r="E681" s="141">
        <v>0.0</v>
      </c>
      <c r="F681" s="141">
        <v>203.38800000000003</v>
      </c>
      <c r="G681" s="141">
        <v>0.0</v>
      </c>
    </row>
    <row r="682" ht="14.25" customHeight="1">
      <c r="A682" s="140" t="s">
        <v>861</v>
      </c>
      <c r="B682" s="141">
        <v>335.592</v>
      </c>
      <c r="C682" s="141">
        <v>0.0</v>
      </c>
      <c r="D682" s="141">
        <v>0.0</v>
      </c>
      <c r="E682" s="141">
        <v>0.0</v>
      </c>
      <c r="F682" s="141">
        <v>335.592</v>
      </c>
      <c r="G682" s="141">
        <v>0.0</v>
      </c>
    </row>
    <row r="683" ht="14.25" customHeight="1">
      <c r="A683" s="140" t="s">
        <v>862</v>
      </c>
      <c r="B683" s="141">
        <v>177.97199999999998</v>
      </c>
      <c r="C683" s="141">
        <v>0.0</v>
      </c>
      <c r="D683" s="141">
        <v>0.0</v>
      </c>
      <c r="E683" s="141">
        <v>0.0</v>
      </c>
      <c r="F683" s="141">
        <v>177.97199999999998</v>
      </c>
      <c r="G683" s="141">
        <v>0.0</v>
      </c>
    </row>
    <row r="684" ht="14.25" customHeight="1">
      <c r="A684" s="140" t="s">
        <v>863</v>
      </c>
      <c r="B684" s="141">
        <v>240.0</v>
      </c>
      <c r="C684" s="141">
        <v>0.0</v>
      </c>
      <c r="D684" s="141">
        <v>0.0</v>
      </c>
      <c r="E684" s="141">
        <v>0.0</v>
      </c>
      <c r="F684" s="141">
        <v>240.0</v>
      </c>
      <c r="G684" s="141">
        <v>0.0</v>
      </c>
    </row>
    <row r="685" ht="14.25" customHeight="1">
      <c r="A685" s="140" t="s">
        <v>864</v>
      </c>
      <c r="B685" s="141">
        <v>600.0</v>
      </c>
      <c r="C685" s="141">
        <v>0.0</v>
      </c>
      <c r="D685" s="141">
        <v>0.0</v>
      </c>
      <c r="E685" s="141">
        <v>0.0</v>
      </c>
      <c r="F685" s="141">
        <v>600.0</v>
      </c>
      <c r="G685" s="141">
        <v>0.0</v>
      </c>
    </row>
    <row r="686" ht="14.25" customHeight="1">
      <c r="A686" s="140" t="s">
        <v>865</v>
      </c>
      <c r="B686" s="141">
        <v>71.184</v>
      </c>
      <c r="C686" s="141">
        <v>0.0</v>
      </c>
      <c r="D686" s="141">
        <v>0.0</v>
      </c>
      <c r="E686" s="141">
        <v>0.0</v>
      </c>
      <c r="F686" s="141">
        <v>71.184</v>
      </c>
      <c r="G686" s="141">
        <v>0.0</v>
      </c>
    </row>
    <row r="687" ht="14.25" customHeight="1">
      <c r="A687" s="140" t="s">
        <v>866</v>
      </c>
      <c r="B687" s="141">
        <v>0.0</v>
      </c>
      <c r="C687" s="141">
        <v>0.0</v>
      </c>
      <c r="D687" s="141">
        <v>0.0</v>
      </c>
      <c r="E687" s="141">
        <v>0.0</v>
      </c>
      <c r="F687" s="141">
        <v>0.0</v>
      </c>
      <c r="G687" s="141">
        <v>0.0</v>
      </c>
    </row>
    <row r="688" ht="14.25" customHeight="1">
      <c r="A688" s="140" t="s">
        <v>867</v>
      </c>
      <c r="B688" s="141">
        <v>3.048</v>
      </c>
      <c r="C688" s="141">
        <v>0.0</v>
      </c>
      <c r="D688" s="141">
        <v>0.0</v>
      </c>
      <c r="E688" s="141">
        <v>0.0</v>
      </c>
      <c r="F688" s="141">
        <v>3.048</v>
      </c>
      <c r="G688" s="141">
        <v>0.0</v>
      </c>
    </row>
    <row r="689" ht="14.25" customHeight="1">
      <c r="A689" s="140" t="s">
        <v>868</v>
      </c>
      <c r="B689" s="141">
        <v>1.3200000000000003</v>
      </c>
      <c r="C689" s="141">
        <v>0.0</v>
      </c>
      <c r="D689" s="141">
        <v>0.0</v>
      </c>
      <c r="E689" s="141">
        <v>0.0</v>
      </c>
      <c r="F689" s="141">
        <v>1.3200000000000003</v>
      </c>
      <c r="G689" s="141">
        <v>0.0</v>
      </c>
    </row>
    <row r="690" ht="14.25" customHeight="1">
      <c r="A690" s="140" t="s">
        <v>869</v>
      </c>
      <c r="B690" s="141">
        <v>0.6120000000000001</v>
      </c>
      <c r="C690" s="141">
        <v>0.0</v>
      </c>
      <c r="D690" s="141">
        <v>0.0</v>
      </c>
      <c r="E690" s="141">
        <v>0.0</v>
      </c>
      <c r="F690" s="141">
        <v>0.6120000000000001</v>
      </c>
      <c r="G690" s="141">
        <v>0.0</v>
      </c>
    </row>
    <row r="691" ht="14.25" customHeight="1">
      <c r="A691" s="140" t="s">
        <v>870</v>
      </c>
      <c r="B691" s="141">
        <v>1.524</v>
      </c>
      <c r="C691" s="141">
        <v>0.0</v>
      </c>
      <c r="D691" s="141">
        <v>0.0</v>
      </c>
      <c r="E691" s="141">
        <v>0.0</v>
      </c>
      <c r="F691" s="141">
        <v>1.524</v>
      </c>
      <c r="G691" s="141">
        <v>0.0</v>
      </c>
    </row>
    <row r="692" ht="14.25" customHeight="1">
      <c r="A692" s="140" t="s">
        <v>871</v>
      </c>
      <c r="B692" s="141">
        <v>10.98</v>
      </c>
      <c r="C692" s="141">
        <v>0.0</v>
      </c>
      <c r="D692" s="141">
        <v>0.0</v>
      </c>
      <c r="E692" s="141">
        <v>0.0</v>
      </c>
      <c r="F692" s="141">
        <v>10.98</v>
      </c>
      <c r="G692" s="141">
        <v>0.0</v>
      </c>
    </row>
    <row r="693" ht="14.25" customHeight="1">
      <c r="A693" s="140" t="s">
        <v>872</v>
      </c>
      <c r="B693" s="141">
        <v>5.292</v>
      </c>
      <c r="C693" s="141">
        <v>0.0</v>
      </c>
      <c r="D693" s="141">
        <v>0.0</v>
      </c>
      <c r="E693" s="141">
        <v>0.0</v>
      </c>
      <c r="F693" s="141">
        <v>5.292</v>
      </c>
      <c r="G693" s="141">
        <v>0.0</v>
      </c>
    </row>
    <row r="694" ht="14.25" customHeight="1">
      <c r="A694" s="140" t="s">
        <v>873</v>
      </c>
      <c r="B694" s="141">
        <v>3.66</v>
      </c>
      <c r="C694" s="141">
        <v>0.0</v>
      </c>
      <c r="D694" s="141">
        <v>0.0</v>
      </c>
      <c r="E694" s="141">
        <v>0.0</v>
      </c>
      <c r="F694" s="141">
        <v>3.66</v>
      </c>
      <c r="G694" s="141">
        <v>0.0</v>
      </c>
    </row>
    <row r="695" ht="14.25" customHeight="1">
      <c r="A695" s="140" t="s">
        <v>874</v>
      </c>
      <c r="B695" s="141">
        <v>2.0279999999999996</v>
      </c>
      <c r="C695" s="141">
        <v>0.0</v>
      </c>
      <c r="D695" s="141">
        <v>0.0</v>
      </c>
      <c r="E695" s="141">
        <v>0.0</v>
      </c>
      <c r="F695" s="141">
        <v>2.0279999999999996</v>
      </c>
      <c r="G695" s="141">
        <v>0.0</v>
      </c>
    </row>
    <row r="696" ht="14.25" customHeight="1">
      <c r="A696" s="140" t="s">
        <v>875</v>
      </c>
      <c r="B696" s="141">
        <v>39.156000000000006</v>
      </c>
      <c r="C696" s="141">
        <v>0.0</v>
      </c>
      <c r="D696" s="141">
        <v>0.0</v>
      </c>
      <c r="E696" s="141">
        <v>0.0</v>
      </c>
      <c r="F696" s="141">
        <v>39.156000000000006</v>
      </c>
      <c r="G696" s="141">
        <v>0.0</v>
      </c>
    </row>
    <row r="697" ht="14.25" customHeight="1">
      <c r="A697" s="140" t="s">
        <v>876</v>
      </c>
      <c r="B697" s="141">
        <v>30.504000000000005</v>
      </c>
      <c r="C697" s="141">
        <v>0.0</v>
      </c>
      <c r="D697" s="141">
        <v>0.0</v>
      </c>
      <c r="E697" s="141">
        <v>0.0</v>
      </c>
      <c r="F697" s="141">
        <v>30.504000000000005</v>
      </c>
      <c r="G697" s="141">
        <v>0.0</v>
      </c>
    </row>
    <row r="698" ht="14.25" customHeight="1">
      <c r="A698" s="140" t="s">
        <v>877</v>
      </c>
      <c r="B698" s="141">
        <v>2542.38</v>
      </c>
      <c r="C698" s="141">
        <v>0.0</v>
      </c>
      <c r="D698" s="141">
        <v>0.0</v>
      </c>
      <c r="E698" s="141">
        <v>0.0</v>
      </c>
      <c r="F698" s="141">
        <v>2542.38</v>
      </c>
      <c r="G698" s="141">
        <v>0.0</v>
      </c>
    </row>
    <row r="699" ht="14.25" customHeight="1">
      <c r="A699" s="140" t="s">
        <v>878</v>
      </c>
      <c r="B699" s="141">
        <v>600.0</v>
      </c>
      <c r="C699" s="141">
        <v>0.0</v>
      </c>
      <c r="D699" s="141">
        <v>0.0</v>
      </c>
      <c r="E699" s="141">
        <v>0.0</v>
      </c>
      <c r="F699" s="141">
        <v>600.0</v>
      </c>
      <c r="G699" s="141">
        <v>0.0</v>
      </c>
    </row>
    <row r="700" ht="14.25" customHeight="1">
      <c r="A700" s="140" t="s">
        <v>879</v>
      </c>
      <c r="B700" s="141">
        <v>120.0</v>
      </c>
      <c r="C700" s="141">
        <v>0.0</v>
      </c>
      <c r="D700" s="141">
        <v>0.0</v>
      </c>
      <c r="E700" s="141">
        <v>0.0</v>
      </c>
      <c r="F700" s="141">
        <v>120.0</v>
      </c>
      <c r="G700" s="141">
        <v>0.0</v>
      </c>
    </row>
    <row r="701" ht="14.25" customHeight="1">
      <c r="A701" s="140" t="s">
        <v>880</v>
      </c>
      <c r="B701" s="141">
        <v>108.0</v>
      </c>
      <c r="C701" s="141">
        <v>0.0</v>
      </c>
      <c r="D701" s="141">
        <v>0.0</v>
      </c>
      <c r="E701" s="141">
        <v>0.0</v>
      </c>
      <c r="F701" s="141">
        <v>108.0</v>
      </c>
      <c r="G701" s="141">
        <v>0.0</v>
      </c>
    </row>
    <row r="702" ht="14.25" customHeight="1">
      <c r="A702" s="140" t="s">
        <v>881</v>
      </c>
      <c r="B702" s="141">
        <v>216.0</v>
      </c>
      <c r="C702" s="141">
        <v>0.0</v>
      </c>
      <c r="D702" s="141">
        <v>0.0</v>
      </c>
      <c r="E702" s="141">
        <v>0.0</v>
      </c>
      <c r="F702" s="141">
        <v>216.0</v>
      </c>
      <c r="G702" s="141">
        <v>0.0</v>
      </c>
    </row>
    <row r="703" ht="14.25" customHeight="1">
      <c r="A703" s="140" t="s">
        <v>882</v>
      </c>
      <c r="B703" s="141">
        <v>96.0</v>
      </c>
      <c r="C703" s="141">
        <v>0.0</v>
      </c>
      <c r="D703" s="141">
        <v>0.0</v>
      </c>
      <c r="E703" s="141">
        <v>0.0</v>
      </c>
      <c r="F703" s="141">
        <v>96.0</v>
      </c>
      <c r="G703" s="141">
        <v>0.0</v>
      </c>
    </row>
    <row r="704" ht="14.25" customHeight="1">
      <c r="A704" s="140" t="s">
        <v>883</v>
      </c>
      <c r="B704" s="141">
        <v>70.476</v>
      </c>
      <c r="C704" s="141">
        <v>0.0</v>
      </c>
      <c r="D704" s="141">
        <v>0.0</v>
      </c>
      <c r="E704" s="141">
        <v>0.0</v>
      </c>
      <c r="F704" s="141">
        <v>70.476</v>
      </c>
      <c r="G704" s="141">
        <v>0.0</v>
      </c>
    </row>
    <row r="705" ht="14.25" customHeight="1">
      <c r="A705" s="140" t="s">
        <v>884</v>
      </c>
      <c r="B705" s="141">
        <v>5.088000000000001</v>
      </c>
      <c r="C705" s="141">
        <v>0.0</v>
      </c>
      <c r="D705" s="141">
        <v>0.0</v>
      </c>
      <c r="E705" s="141">
        <v>0.0</v>
      </c>
      <c r="F705" s="141">
        <v>5.088000000000001</v>
      </c>
      <c r="G705" s="141">
        <v>0.0</v>
      </c>
    </row>
    <row r="706" ht="14.25" customHeight="1">
      <c r="A706" s="140" t="s">
        <v>885</v>
      </c>
      <c r="B706" s="141">
        <v>10.164000000000001</v>
      </c>
      <c r="C706" s="141">
        <v>0.0</v>
      </c>
      <c r="D706" s="141">
        <v>0.0</v>
      </c>
      <c r="E706" s="141">
        <v>0.0</v>
      </c>
      <c r="F706" s="141">
        <v>10.164000000000001</v>
      </c>
      <c r="G706" s="141">
        <v>0.0</v>
      </c>
    </row>
    <row r="707" ht="14.25" customHeight="1">
      <c r="A707" s="140" t="s">
        <v>886</v>
      </c>
      <c r="B707" s="141">
        <v>336.0</v>
      </c>
      <c r="C707" s="141">
        <v>0.0</v>
      </c>
      <c r="D707" s="141">
        <v>0.0</v>
      </c>
      <c r="E707" s="141">
        <v>0.0</v>
      </c>
      <c r="F707" s="141">
        <v>336.0</v>
      </c>
      <c r="G707" s="141">
        <v>0.0</v>
      </c>
    </row>
    <row r="708" ht="14.25" customHeight="1">
      <c r="A708" s="140" t="s">
        <v>887</v>
      </c>
      <c r="B708" s="141">
        <v>8.495999999999999</v>
      </c>
      <c r="C708" s="141">
        <v>0.0</v>
      </c>
      <c r="D708" s="141">
        <v>0.0</v>
      </c>
      <c r="E708" s="141">
        <v>0.0</v>
      </c>
      <c r="F708" s="141">
        <v>8.495999999999999</v>
      </c>
      <c r="G708" s="141">
        <v>0.0</v>
      </c>
    </row>
    <row r="709" ht="14.25" customHeight="1">
      <c r="A709" s="140" t="s">
        <v>888</v>
      </c>
      <c r="B709" s="141">
        <v>0.0</v>
      </c>
      <c r="C709" s="141">
        <v>0.0</v>
      </c>
      <c r="D709" s="141">
        <v>0.0</v>
      </c>
      <c r="E709" s="141">
        <v>0.0</v>
      </c>
      <c r="F709" s="141">
        <v>0.0</v>
      </c>
      <c r="G709" s="141">
        <v>0.0</v>
      </c>
    </row>
    <row r="710" ht="14.25" customHeight="1">
      <c r="A710" s="140" t="s">
        <v>889</v>
      </c>
      <c r="B710" s="141">
        <v>1.416</v>
      </c>
      <c r="C710" s="141">
        <v>0.0</v>
      </c>
      <c r="D710" s="141">
        <v>0.0</v>
      </c>
      <c r="E710" s="141">
        <v>0.0</v>
      </c>
      <c r="F710" s="141">
        <v>1.416</v>
      </c>
      <c r="G710" s="141">
        <v>0.0</v>
      </c>
    </row>
    <row r="711" ht="14.25" customHeight="1">
      <c r="A711" s="140" t="s">
        <v>890</v>
      </c>
      <c r="B711" s="141">
        <v>25.200000000000003</v>
      </c>
      <c r="C711" s="141">
        <v>0.0</v>
      </c>
      <c r="D711" s="141">
        <v>0.0</v>
      </c>
      <c r="E711" s="141">
        <v>0.0</v>
      </c>
      <c r="F711" s="141">
        <v>25.200000000000003</v>
      </c>
      <c r="G711" s="141">
        <v>0.0</v>
      </c>
    </row>
    <row r="712" ht="14.25" customHeight="1">
      <c r="A712" s="140" t="s">
        <v>891</v>
      </c>
      <c r="B712" s="141">
        <v>78.0</v>
      </c>
      <c r="C712" s="141">
        <v>0.0</v>
      </c>
      <c r="D712" s="141">
        <v>0.0</v>
      </c>
      <c r="E712" s="141">
        <v>0.0</v>
      </c>
      <c r="F712" s="141">
        <v>78.0</v>
      </c>
      <c r="G712" s="141">
        <v>0.0</v>
      </c>
    </row>
    <row r="713" ht="14.25" customHeight="1">
      <c r="A713" s="140" t="s">
        <v>892</v>
      </c>
      <c r="B713" s="141">
        <v>15.252000000000002</v>
      </c>
      <c r="C713" s="141">
        <v>0.0</v>
      </c>
      <c r="D713" s="141">
        <v>0.0</v>
      </c>
      <c r="E713" s="141">
        <v>0.0</v>
      </c>
      <c r="F713" s="141">
        <v>15.252000000000002</v>
      </c>
      <c r="G713" s="141">
        <v>0.0</v>
      </c>
    </row>
    <row r="714" ht="14.25" customHeight="1">
      <c r="A714" s="140" t="s">
        <v>893</v>
      </c>
      <c r="B714" s="141">
        <v>7.116</v>
      </c>
      <c r="C714" s="141">
        <v>0.0</v>
      </c>
      <c r="D714" s="141">
        <v>0.0</v>
      </c>
      <c r="E714" s="141">
        <v>0.0</v>
      </c>
      <c r="F714" s="141">
        <v>7.116</v>
      </c>
      <c r="G714" s="141">
        <v>0.0</v>
      </c>
    </row>
    <row r="715" ht="14.25" customHeight="1">
      <c r="A715" s="140" t="s">
        <v>894</v>
      </c>
      <c r="B715" s="141">
        <v>16.272000000000002</v>
      </c>
      <c r="C715" s="141">
        <v>0.0</v>
      </c>
      <c r="D715" s="141">
        <v>0.0</v>
      </c>
      <c r="E715" s="141">
        <v>0.0</v>
      </c>
      <c r="F715" s="141">
        <v>16.272000000000002</v>
      </c>
      <c r="G715" s="141">
        <v>0.0</v>
      </c>
    </row>
    <row r="716" ht="14.25" customHeight="1">
      <c r="A716" s="140" t="s">
        <v>895</v>
      </c>
      <c r="B716" s="141">
        <v>50.85600000000001</v>
      </c>
      <c r="C716" s="141">
        <v>0.0</v>
      </c>
      <c r="D716" s="141">
        <v>0.0</v>
      </c>
      <c r="E716" s="141">
        <v>0.0</v>
      </c>
      <c r="F716" s="141">
        <v>50.85600000000001</v>
      </c>
      <c r="G716" s="141">
        <v>0.0</v>
      </c>
    </row>
    <row r="717" ht="14.25" customHeight="1">
      <c r="A717" s="140" t="s">
        <v>896</v>
      </c>
      <c r="B717" s="141">
        <v>6.096</v>
      </c>
      <c r="C717" s="141">
        <v>0.0</v>
      </c>
      <c r="D717" s="141">
        <v>0.0</v>
      </c>
      <c r="E717" s="141">
        <v>0.0</v>
      </c>
      <c r="F717" s="141">
        <v>6.096</v>
      </c>
      <c r="G717" s="141">
        <v>0.0</v>
      </c>
    </row>
    <row r="718" ht="14.25" customHeight="1">
      <c r="A718" s="140" t="s">
        <v>897</v>
      </c>
      <c r="B718" s="141">
        <v>2.0279999999999996</v>
      </c>
      <c r="C718" s="141">
        <v>0.0</v>
      </c>
      <c r="D718" s="141">
        <v>0.0</v>
      </c>
      <c r="E718" s="141">
        <v>0.0</v>
      </c>
      <c r="F718" s="141">
        <v>2.0279999999999996</v>
      </c>
      <c r="G718" s="141">
        <v>0.0</v>
      </c>
    </row>
    <row r="719" ht="14.25" customHeight="1">
      <c r="A719" s="140" t="s">
        <v>898</v>
      </c>
      <c r="B719" s="141">
        <v>84.0</v>
      </c>
      <c r="C719" s="141">
        <v>0.0</v>
      </c>
      <c r="D719" s="141">
        <v>0.0</v>
      </c>
      <c r="E719" s="141">
        <v>0.0</v>
      </c>
      <c r="F719" s="141">
        <v>84.0</v>
      </c>
      <c r="G719" s="141">
        <v>0.0</v>
      </c>
    </row>
    <row r="720" ht="14.25" customHeight="1">
      <c r="A720" s="140" t="s">
        <v>899</v>
      </c>
      <c r="B720" s="141">
        <v>8.399999999999999</v>
      </c>
      <c r="C720" s="141">
        <v>0.0</v>
      </c>
      <c r="D720" s="141">
        <v>0.0</v>
      </c>
      <c r="E720" s="141">
        <v>0.0</v>
      </c>
      <c r="F720" s="141">
        <v>8.399999999999999</v>
      </c>
      <c r="G720" s="141">
        <v>0.0</v>
      </c>
    </row>
    <row r="721" ht="14.25" customHeight="1">
      <c r="A721" s="140" t="s">
        <v>900</v>
      </c>
      <c r="B721" s="141">
        <v>20.339999999999996</v>
      </c>
      <c r="C721" s="141">
        <v>0.0</v>
      </c>
      <c r="D721" s="141">
        <v>0.0</v>
      </c>
      <c r="E721" s="141">
        <v>0.0</v>
      </c>
      <c r="F721" s="141">
        <v>20.339999999999996</v>
      </c>
      <c r="G721" s="141">
        <v>0.0</v>
      </c>
    </row>
    <row r="722" ht="14.25" customHeight="1">
      <c r="A722" s="140" t="s">
        <v>901</v>
      </c>
      <c r="B722" s="141">
        <v>96.0</v>
      </c>
      <c r="C722" s="141">
        <v>0.0</v>
      </c>
      <c r="D722" s="141">
        <v>0.0</v>
      </c>
      <c r="E722" s="141">
        <v>0.0</v>
      </c>
      <c r="F722" s="141">
        <v>96.0</v>
      </c>
      <c r="G722" s="141">
        <v>0.0</v>
      </c>
    </row>
    <row r="723" ht="14.25" customHeight="1">
      <c r="A723" s="140" t="s">
        <v>902</v>
      </c>
      <c r="B723" s="141">
        <v>1020.0</v>
      </c>
      <c r="C723" s="141">
        <v>0.0</v>
      </c>
      <c r="D723" s="141">
        <v>0.0</v>
      </c>
      <c r="E723" s="141">
        <v>0.0</v>
      </c>
      <c r="F723" s="141">
        <v>1020.0</v>
      </c>
      <c r="G723" s="141">
        <v>0.0</v>
      </c>
    </row>
    <row r="724" ht="14.25" customHeight="1">
      <c r="A724" s="140" t="s">
        <v>903</v>
      </c>
      <c r="B724" s="141">
        <v>55.931999999999995</v>
      </c>
      <c r="C724" s="141">
        <v>0.0</v>
      </c>
      <c r="D724" s="141">
        <v>0.0</v>
      </c>
      <c r="E724" s="141">
        <v>0.0</v>
      </c>
      <c r="F724" s="141">
        <v>55.931999999999995</v>
      </c>
      <c r="G724" s="141">
        <v>0.0</v>
      </c>
    </row>
    <row r="725" ht="14.25" customHeight="1">
      <c r="A725" s="140" t="s">
        <v>904</v>
      </c>
      <c r="B725" s="141">
        <v>122.028</v>
      </c>
      <c r="C725" s="141">
        <v>0.0</v>
      </c>
      <c r="D725" s="141">
        <v>0.0</v>
      </c>
      <c r="E725" s="141">
        <v>0.0</v>
      </c>
      <c r="F725" s="141">
        <v>122.028</v>
      </c>
      <c r="G725" s="141">
        <v>0.0</v>
      </c>
    </row>
    <row r="726" ht="14.25" customHeight="1">
      <c r="A726" s="140" t="s">
        <v>905</v>
      </c>
      <c r="B726" s="141">
        <v>11.388000000000002</v>
      </c>
      <c r="C726" s="141">
        <v>0.0</v>
      </c>
      <c r="D726" s="141">
        <v>0.0</v>
      </c>
      <c r="E726" s="141">
        <v>0.0</v>
      </c>
      <c r="F726" s="141">
        <v>11.388000000000002</v>
      </c>
      <c r="G726" s="141">
        <v>0.0</v>
      </c>
    </row>
    <row r="727" ht="14.25" customHeight="1">
      <c r="A727" s="140" t="s">
        <v>906</v>
      </c>
      <c r="B727" s="141">
        <v>24.0</v>
      </c>
      <c r="C727" s="141">
        <v>0.0</v>
      </c>
      <c r="D727" s="141">
        <v>0.0</v>
      </c>
      <c r="E727" s="141">
        <v>0.0</v>
      </c>
      <c r="F727" s="141">
        <v>24.0</v>
      </c>
      <c r="G727" s="141">
        <v>0.0</v>
      </c>
    </row>
    <row r="728" ht="14.25" customHeight="1">
      <c r="A728" s="140" t="s">
        <v>907</v>
      </c>
      <c r="B728" s="141">
        <v>20.4</v>
      </c>
      <c r="C728" s="141">
        <v>0.0</v>
      </c>
      <c r="D728" s="141">
        <v>0.0</v>
      </c>
      <c r="E728" s="141">
        <v>0.0</v>
      </c>
      <c r="F728" s="141">
        <v>20.4</v>
      </c>
      <c r="G728" s="141">
        <v>0.0</v>
      </c>
    </row>
    <row r="729" ht="14.25" customHeight="1">
      <c r="A729" s="140" t="s">
        <v>908</v>
      </c>
      <c r="B729" s="141">
        <v>7.116</v>
      </c>
      <c r="C729" s="141">
        <v>0.0</v>
      </c>
      <c r="D729" s="141">
        <v>0.0</v>
      </c>
      <c r="E729" s="141">
        <v>0.0</v>
      </c>
      <c r="F729" s="141">
        <v>7.116</v>
      </c>
      <c r="G729" s="141">
        <v>0.0</v>
      </c>
    </row>
    <row r="730" ht="14.25" customHeight="1">
      <c r="A730" s="140" t="s">
        <v>909</v>
      </c>
      <c r="B730" s="141">
        <v>27.455999999999996</v>
      </c>
      <c r="C730" s="141">
        <v>0.0</v>
      </c>
      <c r="D730" s="141">
        <v>0.0</v>
      </c>
      <c r="E730" s="141">
        <v>0.0</v>
      </c>
      <c r="F730" s="141">
        <v>27.455999999999996</v>
      </c>
      <c r="G730" s="141">
        <v>0.0</v>
      </c>
    </row>
    <row r="731" ht="14.25" customHeight="1">
      <c r="A731" s="140" t="s">
        <v>910</v>
      </c>
      <c r="B731" s="141">
        <v>15.252000000000002</v>
      </c>
      <c r="C731" s="141">
        <v>0.0</v>
      </c>
      <c r="D731" s="141">
        <v>0.0</v>
      </c>
      <c r="E731" s="141">
        <v>0.0</v>
      </c>
      <c r="F731" s="141">
        <v>15.252000000000002</v>
      </c>
      <c r="G731" s="141">
        <v>0.0</v>
      </c>
    </row>
    <row r="732" ht="14.25" customHeight="1">
      <c r="A732" s="140" t="s">
        <v>911</v>
      </c>
      <c r="B732" s="141">
        <v>54.91199999999999</v>
      </c>
      <c r="C732" s="141">
        <v>0.0</v>
      </c>
      <c r="D732" s="141">
        <v>0.0</v>
      </c>
      <c r="E732" s="141">
        <v>0.0</v>
      </c>
      <c r="F732" s="141">
        <v>54.91199999999999</v>
      </c>
      <c r="G732" s="141">
        <v>0.0</v>
      </c>
    </row>
    <row r="733" ht="14.25" customHeight="1">
      <c r="A733" s="140" t="s">
        <v>912</v>
      </c>
      <c r="B733" s="141">
        <v>32.400000000000006</v>
      </c>
      <c r="C733" s="141">
        <v>0.0</v>
      </c>
      <c r="D733" s="141">
        <v>0.0</v>
      </c>
      <c r="E733" s="141">
        <v>0.0</v>
      </c>
      <c r="F733" s="141">
        <v>32.400000000000006</v>
      </c>
      <c r="G733" s="141">
        <v>0.0</v>
      </c>
    </row>
    <row r="734" ht="14.25" customHeight="1">
      <c r="A734" s="140" t="s">
        <v>913</v>
      </c>
      <c r="B734" s="141">
        <v>36.0</v>
      </c>
      <c r="C734" s="141">
        <v>0.0</v>
      </c>
      <c r="D734" s="141">
        <v>0.0</v>
      </c>
      <c r="E734" s="141">
        <v>0.0</v>
      </c>
      <c r="F734" s="141">
        <v>36.0</v>
      </c>
      <c r="G734" s="141">
        <v>0.0</v>
      </c>
    </row>
    <row r="735" ht="14.25" customHeight="1">
      <c r="A735" s="140" t="s">
        <v>914</v>
      </c>
      <c r="B735" s="141">
        <v>104.24400000000001</v>
      </c>
      <c r="C735" s="141">
        <v>0.0</v>
      </c>
      <c r="D735" s="141">
        <v>0.0</v>
      </c>
      <c r="E735" s="141">
        <v>0.0</v>
      </c>
      <c r="F735" s="141">
        <v>104.24400000000001</v>
      </c>
      <c r="G735" s="141">
        <v>0.0</v>
      </c>
    </row>
    <row r="736" ht="14.25" customHeight="1">
      <c r="A736" s="140" t="s">
        <v>915</v>
      </c>
      <c r="B736" s="141">
        <v>732.0</v>
      </c>
      <c r="C736" s="141">
        <v>0.0</v>
      </c>
      <c r="D736" s="141">
        <v>0.0</v>
      </c>
      <c r="E736" s="141">
        <v>0.0</v>
      </c>
      <c r="F736" s="141">
        <v>732.0</v>
      </c>
      <c r="G736" s="141">
        <v>0.0</v>
      </c>
    </row>
    <row r="737" ht="14.25" customHeight="1">
      <c r="A737" s="140" t="s">
        <v>916</v>
      </c>
      <c r="B737" s="141">
        <v>120.0</v>
      </c>
      <c r="C737" s="141">
        <v>0.0</v>
      </c>
      <c r="D737" s="141">
        <v>0.0</v>
      </c>
      <c r="E737" s="141">
        <v>0.0</v>
      </c>
      <c r="F737" s="141">
        <v>120.0</v>
      </c>
      <c r="G737" s="141">
        <v>0.0</v>
      </c>
    </row>
    <row r="738" ht="14.25" customHeight="1">
      <c r="A738" s="140" t="s">
        <v>917</v>
      </c>
      <c r="B738" s="141">
        <v>101.69999999999999</v>
      </c>
      <c r="C738" s="141">
        <v>0.0</v>
      </c>
      <c r="D738" s="141">
        <v>0.0</v>
      </c>
      <c r="E738" s="141">
        <v>0.0</v>
      </c>
      <c r="F738" s="141">
        <v>101.69999999999999</v>
      </c>
      <c r="G738" s="141">
        <v>0.0</v>
      </c>
    </row>
    <row r="739" ht="14.25" customHeight="1">
      <c r="A739" s="140" t="s">
        <v>918</v>
      </c>
      <c r="B739" s="141">
        <v>144.0</v>
      </c>
      <c r="C739" s="141">
        <v>0.0</v>
      </c>
      <c r="D739" s="141">
        <v>0.0</v>
      </c>
      <c r="E739" s="141">
        <v>0.0</v>
      </c>
      <c r="F739" s="141">
        <v>144.0</v>
      </c>
      <c r="G739" s="141">
        <v>0.0</v>
      </c>
    </row>
    <row r="740" ht="14.25" customHeight="1">
      <c r="A740" s="140" t="s">
        <v>919</v>
      </c>
      <c r="B740" s="141">
        <v>77.292</v>
      </c>
      <c r="C740" s="141">
        <v>0.0</v>
      </c>
      <c r="D740" s="141">
        <v>0.0</v>
      </c>
      <c r="E740" s="141">
        <v>0.0</v>
      </c>
      <c r="F740" s="141">
        <v>77.292</v>
      </c>
      <c r="G740" s="141">
        <v>0.0</v>
      </c>
    </row>
    <row r="741" ht="14.25" customHeight="1">
      <c r="A741" s="140" t="s">
        <v>920</v>
      </c>
      <c r="B741" s="141">
        <v>47.79599999999999</v>
      </c>
      <c r="C741" s="141">
        <v>0.0</v>
      </c>
      <c r="D741" s="141">
        <v>0.0</v>
      </c>
      <c r="E741" s="141">
        <v>0.0</v>
      </c>
      <c r="F741" s="141">
        <v>47.79599999999999</v>
      </c>
      <c r="G741" s="141">
        <v>0.0</v>
      </c>
    </row>
    <row r="742" ht="14.25" customHeight="1">
      <c r="A742" s="140" t="s">
        <v>921</v>
      </c>
      <c r="B742" s="141">
        <v>1166.9520000000002</v>
      </c>
      <c r="C742" s="141">
        <v>0.0</v>
      </c>
      <c r="D742" s="141">
        <v>0.0</v>
      </c>
      <c r="E742" s="141">
        <v>0.0</v>
      </c>
      <c r="F742" s="141">
        <v>1166.9520000000002</v>
      </c>
      <c r="G742" s="141">
        <v>0.0</v>
      </c>
    </row>
    <row r="743" ht="14.25" customHeight="1">
      <c r="A743" s="140" t="s">
        <v>922</v>
      </c>
      <c r="B743" s="141">
        <v>508.47600000000006</v>
      </c>
      <c r="C743" s="141">
        <v>0.0</v>
      </c>
      <c r="D743" s="141">
        <v>0.0</v>
      </c>
      <c r="E743" s="141">
        <v>0.0</v>
      </c>
      <c r="F743" s="141">
        <v>508.47600000000006</v>
      </c>
      <c r="G743" s="141">
        <v>0.0</v>
      </c>
    </row>
    <row r="744" ht="14.25" customHeight="1">
      <c r="A744" s="140" t="s">
        <v>923</v>
      </c>
      <c r="B744" s="141">
        <v>202.824</v>
      </c>
      <c r="C744" s="141">
        <v>0.0</v>
      </c>
      <c r="D744" s="141">
        <v>0.0</v>
      </c>
      <c r="E744" s="141">
        <v>0.0</v>
      </c>
      <c r="F744" s="141">
        <v>202.824</v>
      </c>
      <c r="G744" s="141">
        <v>0.0</v>
      </c>
    </row>
    <row r="745" ht="14.25" customHeight="1">
      <c r="A745" s="140" t="s">
        <v>924</v>
      </c>
      <c r="B745" s="141">
        <v>203.38800000000003</v>
      </c>
      <c r="C745" s="141">
        <v>0.0</v>
      </c>
      <c r="D745" s="141">
        <v>0.0</v>
      </c>
      <c r="E745" s="141">
        <v>0.0</v>
      </c>
      <c r="F745" s="141">
        <v>203.38800000000003</v>
      </c>
      <c r="G745" s="141">
        <v>0.0</v>
      </c>
    </row>
    <row r="746" ht="14.25" customHeight="1">
      <c r="A746" s="140" t="s">
        <v>925</v>
      </c>
      <c r="B746" s="141">
        <v>92.54400000000001</v>
      </c>
      <c r="C746" s="141">
        <v>0.0</v>
      </c>
      <c r="D746" s="141">
        <v>0.0</v>
      </c>
      <c r="E746" s="141">
        <v>0.0</v>
      </c>
      <c r="F746" s="141">
        <v>92.54400000000001</v>
      </c>
      <c r="G746" s="141">
        <v>0.0</v>
      </c>
    </row>
    <row r="747" ht="14.25" customHeight="1">
      <c r="A747" s="140" t="s">
        <v>926</v>
      </c>
      <c r="B747" s="141">
        <v>108.0</v>
      </c>
      <c r="C747" s="141">
        <v>0.0</v>
      </c>
      <c r="D747" s="141">
        <v>0.0</v>
      </c>
      <c r="E747" s="141">
        <v>0.0</v>
      </c>
      <c r="F747" s="141">
        <v>108.0</v>
      </c>
      <c r="G747" s="141">
        <v>0.0</v>
      </c>
    </row>
    <row r="748" ht="14.25" customHeight="1">
      <c r="A748" s="140" t="s">
        <v>927</v>
      </c>
      <c r="B748" s="141">
        <v>294.50399999999996</v>
      </c>
      <c r="C748" s="141">
        <v>0.0</v>
      </c>
      <c r="D748" s="141">
        <v>0.0</v>
      </c>
      <c r="E748" s="141">
        <v>0.0</v>
      </c>
      <c r="F748" s="141">
        <v>294.50399999999996</v>
      </c>
      <c r="G748" s="141">
        <v>0.0</v>
      </c>
    </row>
    <row r="749" ht="14.25" customHeight="1">
      <c r="A749" s="140" t="s">
        <v>928</v>
      </c>
      <c r="B749" s="141">
        <v>18.0</v>
      </c>
      <c r="C749" s="141">
        <v>0.0</v>
      </c>
      <c r="D749" s="141">
        <v>0.0</v>
      </c>
      <c r="E749" s="141">
        <v>0.0</v>
      </c>
      <c r="F749" s="141">
        <v>18.0</v>
      </c>
      <c r="G749" s="141">
        <v>0.0</v>
      </c>
    </row>
    <row r="750" ht="14.25" customHeight="1">
      <c r="A750" s="140" t="s">
        <v>929</v>
      </c>
      <c r="B750" s="141">
        <v>213.56400000000002</v>
      </c>
      <c r="C750" s="141">
        <v>0.0</v>
      </c>
      <c r="D750" s="141">
        <v>0.0</v>
      </c>
      <c r="E750" s="141">
        <v>0.0</v>
      </c>
      <c r="F750" s="141">
        <v>213.56400000000002</v>
      </c>
      <c r="G750" s="141">
        <v>0.0</v>
      </c>
    </row>
    <row r="751" ht="14.25" customHeight="1">
      <c r="A751" s="140" t="s">
        <v>930</v>
      </c>
      <c r="B751" s="141">
        <v>30.504000000000005</v>
      </c>
      <c r="C751" s="141">
        <v>0.0</v>
      </c>
      <c r="D751" s="141">
        <v>0.0</v>
      </c>
      <c r="E751" s="141">
        <v>0.0</v>
      </c>
      <c r="F751" s="141">
        <v>30.504000000000005</v>
      </c>
      <c r="G751" s="141">
        <v>0.0</v>
      </c>
    </row>
    <row r="752" ht="14.25" customHeight="1">
      <c r="A752" s="140" t="s">
        <v>931</v>
      </c>
      <c r="B752" s="141">
        <v>382.908</v>
      </c>
      <c r="C752" s="141">
        <v>0.0</v>
      </c>
      <c r="D752" s="141">
        <v>0.0</v>
      </c>
      <c r="E752" s="141">
        <v>0.0</v>
      </c>
      <c r="F752" s="141">
        <v>382.908</v>
      </c>
      <c r="G752" s="141">
        <v>0.0</v>
      </c>
    </row>
    <row r="753" ht="14.25" customHeight="1">
      <c r="A753" s="140" t="s">
        <v>932</v>
      </c>
      <c r="B753" s="141">
        <v>111.852</v>
      </c>
      <c r="C753" s="141">
        <v>0.0</v>
      </c>
      <c r="D753" s="141">
        <v>0.0</v>
      </c>
      <c r="E753" s="141">
        <v>0.0</v>
      </c>
      <c r="F753" s="141">
        <v>111.852</v>
      </c>
      <c r="G753" s="141">
        <v>0.0</v>
      </c>
    </row>
    <row r="754" ht="14.25" customHeight="1">
      <c r="A754" s="140" t="s">
        <v>933</v>
      </c>
      <c r="B754" s="141">
        <v>30.504000000000005</v>
      </c>
      <c r="C754" s="141">
        <v>0.0</v>
      </c>
      <c r="D754" s="141">
        <v>0.0</v>
      </c>
      <c r="E754" s="141">
        <v>0.0</v>
      </c>
      <c r="F754" s="141">
        <v>30.504000000000005</v>
      </c>
      <c r="G754" s="141">
        <v>0.0</v>
      </c>
    </row>
    <row r="755" ht="14.25" customHeight="1">
      <c r="A755" s="140" t="s">
        <v>934</v>
      </c>
      <c r="B755" s="141">
        <v>35.592</v>
      </c>
      <c r="C755" s="141">
        <v>0.0</v>
      </c>
      <c r="D755" s="141">
        <v>0.0</v>
      </c>
      <c r="E755" s="141">
        <v>0.0</v>
      </c>
      <c r="F755" s="141">
        <v>35.592</v>
      </c>
      <c r="G755" s="141">
        <v>0.0</v>
      </c>
    </row>
    <row r="756" ht="14.25" customHeight="1">
      <c r="A756" s="140" t="s">
        <v>935</v>
      </c>
      <c r="B756" s="141">
        <v>89.46000000000001</v>
      </c>
      <c r="C756" s="141">
        <v>0.0</v>
      </c>
      <c r="D756" s="141">
        <v>0.0</v>
      </c>
      <c r="E756" s="141">
        <v>0.0</v>
      </c>
      <c r="F756" s="141">
        <v>89.46000000000001</v>
      </c>
      <c r="G756" s="141">
        <v>0.0</v>
      </c>
    </row>
    <row r="757" ht="14.25" customHeight="1">
      <c r="A757" s="140" t="s">
        <v>936</v>
      </c>
      <c r="B757" s="141">
        <v>42.852000000000004</v>
      </c>
      <c r="C757" s="141">
        <v>0.0</v>
      </c>
      <c r="D757" s="141">
        <v>0.0</v>
      </c>
      <c r="E757" s="141">
        <v>0.0</v>
      </c>
      <c r="F757" s="141">
        <v>42.852000000000004</v>
      </c>
      <c r="G757" s="141">
        <v>0.0</v>
      </c>
    </row>
    <row r="758" ht="14.25" customHeight="1">
      <c r="A758" s="140" t="s">
        <v>937</v>
      </c>
      <c r="B758" s="141">
        <v>204.0</v>
      </c>
      <c r="C758" s="141">
        <v>0.0</v>
      </c>
      <c r="D758" s="141">
        <v>0.0</v>
      </c>
      <c r="E758" s="141">
        <v>0.0</v>
      </c>
      <c r="F758" s="141">
        <v>204.0</v>
      </c>
      <c r="G758" s="141">
        <v>0.0</v>
      </c>
    </row>
    <row r="759" ht="14.25" customHeight="1">
      <c r="A759" s="140" t="s">
        <v>938</v>
      </c>
      <c r="B759" s="141">
        <v>437.29200000000003</v>
      </c>
      <c r="C759" s="141">
        <v>0.0</v>
      </c>
      <c r="D759" s="141">
        <v>0.0</v>
      </c>
      <c r="E759" s="141">
        <v>0.0</v>
      </c>
      <c r="F759" s="141">
        <v>437.29200000000003</v>
      </c>
      <c r="G759" s="141">
        <v>0.0</v>
      </c>
    </row>
    <row r="760" ht="14.25" customHeight="1">
      <c r="A760" s="140" t="s">
        <v>939</v>
      </c>
      <c r="B760" s="141">
        <v>203.38800000000003</v>
      </c>
      <c r="C760" s="141">
        <v>0.0</v>
      </c>
      <c r="D760" s="141">
        <v>0.0</v>
      </c>
      <c r="E760" s="141">
        <v>0.0</v>
      </c>
      <c r="F760" s="141">
        <v>203.38800000000003</v>
      </c>
      <c r="G760" s="141">
        <v>0.0</v>
      </c>
    </row>
    <row r="761" ht="14.25" customHeight="1">
      <c r="A761" s="140" t="s">
        <v>940</v>
      </c>
      <c r="B761" s="141">
        <v>21080.316</v>
      </c>
      <c r="C761" s="141">
        <v>0.0</v>
      </c>
      <c r="D761" s="141">
        <v>0.0</v>
      </c>
      <c r="E761" s="141">
        <v>0.0</v>
      </c>
      <c r="F761" s="141">
        <v>21080.316</v>
      </c>
      <c r="G761" s="141">
        <v>0.0</v>
      </c>
    </row>
    <row r="762" ht="14.25" customHeight="1">
      <c r="A762" s="140" t="s">
        <v>941</v>
      </c>
      <c r="B762" s="141">
        <v>1020.0</v>
      </c>
      <c r="C762" s="141">
        <v>0.0</v>
      </c>
      <c r="D762" s="141">
        <v>0.0</v>
      </c>
      <c r="E762" s="141">
        <v>0.0</v>
      </c>
      <c r="F762" s="141">
        <v>1020.0</v>
      </c>
      <c r="G762" s="141">
        <v>0.0</v>
      </c>
    </row>
    <row r="763" ht="14.25" customHeight="1">
      <c r="A763" s="140" t="s">
        <v>942</v>
      </c>
      <c r="B763" s="141">
        <v>4217.796</v>
      </c>
      <c r="C763" s="141">
        <v>0.0</v>
      </c>
      <c r="D763" s="141">
        <v>0.0</v>
      </c>
      <c r="E763" s="141">
        <v>0.0</v>
      </c>
      <c r="F763" s="141">
        <v>4217.796</v>
      </c>
      <c r="G763" s="141">
        <v>0.0</v>
      </c>
    </row>
    <row r="764" ht="14.25" customHeight="1">
      <c r="A764" s="140" t="s">
        <v>943</v>
      </c>
      <c r="B764" s="141">
        <v>3864.408</v>
      </c>
      <c r="C764" s="141">
        <v>0.0</v>
      </c>
      <c r="D764" s="141">
        <v>0.0</v>
      </c>
      <c r="E764" s="141">
        <v>0.0</v>
      </c>
      <c r="F764" s="141">
        <v>3864.408</v>
      </c>
      <c r="G764" s="141">
        <v>0.0</v>
      </c>
    </row>
    <row r="765" ht="14.25" customHeight="1">
      <c r="A765" s="140" t="s">
        <v>944</v>
      </c>
      <c r="B765" s="141">
        <v>1220.3519999999999</v>
      </c>
      <c r="C765" s="141">
        <v>0.0</v>
      </c>
      <c r="D765" s="141">
        <v>0.0</v>
      </c>
      <c r="E765" s="141">
        <v>0.0</v>
      </c>
      <c r="F765" s="141">
        <v>1220.3519999999999</v>
      </c>
      <c r="G765" s="141">
        <v>0.0</v>
      </c>
    </row>
    <row r="766" ht="14.25" customHeight="1">
      <c r="A766" s="140" t="s">
        <v>945</v>
      </c>
      <c r="B766" s="141">
        <v>5182.548000000001</v>
      </c>
      <c r="C766" s="141">
        <v>0.0</v>
      </c>
      <c r="D766" s="141">
        <v>0.0</v>
      </c>
      <c r="E766" s="141">
        <v>0.0</v>
      </c>
      <c r="F766" s="141">
        <v>5182.548000000001</v>
      </c>
      <c r="G766" s="141">
        <v>0.0</v>
      </c>
    </row>
    <row r="767" ht="14.25" customHeight="1">
      <c r="A767" s="140" t="s">
        <v>946</v>
      </c>
      <c r="B767" s="141">
        <v>1272.0</v>
      </c>
      <c r="C767" s="141">
        <v>0.0</v>
      </c>
      <c r="D767" s="141">
        <v>0.0</v>
      </c>
      <c r="E767" s="141">
        <v>0.0</v>
      </c>
      <c r="F767" s="141">
        <v>1272.0</v>
      </c>
      <c r="G767" s="141">
        <v>0.0</v>
      </c>
    </row>
    <row r="768" ht="14.25" customHeight="1">
      <c r="A768" s="140" t="s">
        <v>947</v>
      </c>
      <c r="B768" s="141">
        <v>2371.008</v>
      </c>
      <c r="C768" s="141">
        <v>0.0</v>
      </c>
      <c r="D768" s="141">
        <v>0.0</v>
      </c>
      <c r="E768" s="141">
        <v>0.0</v>
      </c>
      <c r="F768" s="141">
        <v>2371.008</v>
      </c>
      <c r="G768" s="141">
        <v>0.0</v>
      </c>
    </row>
    <row r="769" ht="14.25" customHeight="1">
      <c r="A769" s="140" t="s">
        <v>948</v>
      </c>
      <c r="B769" s="141">
        <v>1932.204</v>
      </c>
      <c r="C769" s="141">
        <v>0.0</v>
      </c>
      <c r="D769" s="141">
        <v>0.0</v>
      </c>
      <c r="E769" s="141">
        <v>0.0</v>
      </c>
      <c r="F769" s="141">
        <v>1932.204</v>
      </c>
      <c r="G769" s="141">
        <v>0.0</v>
      </c>
    </row>
    <row r="770" ht="14.25" customHeight="1">
      <c r="A770" s="140" t="s">
        <v>949</v>
      </c>
      <c r="B770" s="141">
        <v>357958.824</v>
      </c>
      <c r="C770" s="141">
        <v>0.0</v>
      </c>
      <c r="D770" s="141">
        <v>0.0</v>
      </c>
      <c r="E770" s="141">
        <v>0.0</v>
      </c>
      <c r="F770" s="141">
        <v>357958.824</v>
      </c>
      <c r="G770" s="141">
        <v>0.0</v>
      </c>
    </row>
    <row r="771" ht="14.25" customHeight="1">
      <c r="A771" s="140" t="s">
        <v>950</v>
      </c>
      <c r="B771" s="141">
        <v>309.12</v>
      </c>
      <c r="C771" s="141">
        <v>0.0</v>
      </c>
      <c r="D771" s="141">
        <v>0.0</v>
      </c>
      <c r="E771" s="141">
        <v>0.0</v>
      </c>
      <c r="F771" s="141">
        <v>309.12</v>
      </c>
      <c r="G771" s="141">
        <v>0.0</v>
      </c>
    </row>
    <row r="772" ht="14.25" customHeight="1">
      <c r="A772" s="140" t="s">
        <v>951</v>
      </c>
      <c r="B772" s="141">
        <v>6128.147999999999</v>
      </c>
      <c r="C772" s="141">
        <v>0.0</v>
      </c>
      <c r="D772" s="141">
        <v>0.0</v>
      </c>
      <c r="E772" s="141">
        <v>0.0</v>
      </c>
      <c r="F772" s="141">
        <v>6128.147999999999</v>
      </c>
      <c r="G772" s="141">
        <v>0.0</v>
      </c>
    </row>
    <row r="773" ht="14.25" customHeight="1">
      <c r="A773" s="140" t="s">
        <v>952</v>
      </c>
      <c r="B773" s="141">
        <v>331.764</v>
      </c>
      <c r="C773" s="141">
        <v>0.0</v>
      </c>
      <c r="D773" s="141">
        <v>0.0</v>
      </c>
      <c r="E773" s="141">
        <v>0.0</v>
      </c>
      <c r="F773" s="141">
        <v>331.764</v>
      </c>
      <c r="G773" s="141">
        <v>0.0</v>
      </c>
    </row>
    <row r="774" ht="14.25" customHeight="1">
      <c r="A774" s="140" t="s">
        <v>953</v>
      </c>
      <c r="B774" s="141">
        <v>1592.4599999999998</v>
      </c>
      <c r="C774" s="141">
        <v>0.0</v>
      </c>
      <c r="D774" s="141">
        <v>0.0</v>
      </c>
      <c r="E774" s="141">
        <v>0.0</v>
      </c>
      <c r="F774" s="141">
        <v>1592.4599999999998</v>
      </c>
      <c r="G774" s="141">
        <v>0.0</v>
      </c>
    </row>
    <row r="775" ht="14.25" customHeight="1">
      <c r="A775" s="140" t="s">
        <v>954</v>
      </c>
      <c r="B775" s="141">
        <v>1061.652</v>
      </c>
      <c r="C775" s="141">
        <v>0.0</v>
      </c>
      <c r="D775" s="141">
        <v>0.0</v>
      </c>
      <c r="E775" s="141">
        <v>0.0</v>
      </c>
      <c r="F775" s="141">
        <v>1061.652</v>
      </c>
      <c r="G775" s="141">
        <v>0.0</v>
      </c>
    </row>
    <row r="776" ht="14.25" customHeight="1">
      <c r="A776" s="140" t="s">
        <v>955</v>
      </c>
      <c r="B776" s="141">
        <v>2149.8239999999996</v>
      </c>
      <c r="C776" s="141">
        <v>0.0</v>
      </c>
      <c r="D776" s="141">
        <v>0.0</v>
      </c>
      <c r="E776" s="141">
        <v>0.0</v>
      </c>
      <c r="F776" s="141">
        <v>2149.8239999999996</v>
      </c>
      <c r="G776" s="141">
        <v>0.0</v>
      </c>
    </row>
    <row r="777" ht="14.25" customHeight="1">
      <c r="A777" s="140" t="s">
        <v>956</v>
      </c>
      <c r="B777" s="141">
        <v>5734.968000000001</v>
      </c>
      <c r="C777" s="141">
        <v>0.0</v>
      </c>
      <c r="D777" s="141">
        <v>0.0</v>
      </c>
      <c r="E777" s="141">
        <v>0.0</v>
      </c>
      <c r="F777" s="141">
        <v>5734.968000000001</v>
      </c>
      <c r="G777" s="141">
        <v>0.0</v>
      </c>
    </row>
    <row r="778" ht="14.25" customHeight="1">
      <c r="A778" s="140" t="s">
        <v>957</v>
      </c>
      <c r="B778" s="141">
        <v>509.5799999999999</v>
      </c>
      <c r="C778" s="141">
        <v>0.0</v>
      </c>
      <c r="D778" s="141">
        <v>0.0</v>
      </c>
      <c r="E778" s="141">
        <v>0.0</v>
      </c>
      <c r="F778" s="141">
        <v>509.5799999999999</v>
      </c>
      <c r="G778" s="141">
        <v>0.0</v>
      </c>
    </row>
    <row r="779" ht="14.25" customHeight="1">
      <c r="A779" s="140" t="s">
        <v>958</v>
      </c>
      <c r="B779" s="141">
        <v>3313.092</v>
      </c>
      <c r="C779" s="141">
        <v>0.0</v>
      </c>
      <c r="D779" s="141">
        <v>0.0</v>
      </c>
      <c r="E779" s="141">
        <v>0.0</v>
      </c>
      <c r="F779" s="141">
        <v>3313.092</v>
      </c>
      <c r="G779" s="141">
        <v>0.0</v>
      </c>
    </row>
    <row r="780" ht="14.25" customHeight="1">
      <c r="A780" s="140" t="s">
        <v>959</v>
      </c>
      <c r="B780" s="141">
        <v>1044.0</v>
      </c>
      <c r="C780" s="141">
        <v>0.0</v>
      </c>
      <c r="D780" s="141">
        <v>0.0</v>
      </c>
      <c r="E780" s="141">
        <v>0.0</v>
      </c>
      <c r="F780" s="141">
        <v>1044.0</v>
      </c>
      <c r="G780" s="141">
        <v>0.0</v>
      </c>
    </row>
    <row r="781" ht="14.25" customHeight="1">
      <c r="A781" s="140" t="s">
        <v>960</v>
      </c>
      <c r="B781" s="141">
        <v>338.568</v>
      </c>
      <c r="C781" s="141">
        <v>0.0</v>
      </c>
      <c r="D781" s="141">
        <v>0.0</v>
      </c>
      <c r="E781" s="141">
        <v>0.0</v>
      </c>
      <c r="F781" s="141">
        <v>338.568</v>
      </c>
      <c r="G781" s="141">
        <v>0.0</v>
      </c>
    </row>
    <row r="782" ht="14.25" customHeight="1">
      <c r="A782" s="140" t="s">
        <v>961</v>
      </c>
      <c r="B782" s="141">
        <v>7146.8279999999995</v>
      </c>
      <c r="C782" s="141">
        <v>0.0</v>
      </c>
      <c r="D782" s="141">
        <v>0.0</v>
      </c>
      <c r="E782" s="141">
        <v>0.0</v>
      </c>
      <c r="F782" s="141">
        <v>7146.8279999999995</v>
      </c>
      <c r="G782" s="141">
        <v>0.0</v>
      </c>
    </row>
    <row r="783" ht="14.25" customHeight="1">
      <c r="A783" s="140" t="s">
        <v>962</v>
      </c>
      <c r="B783" s="141">
        <v>1639.5959999999998</v>
      </c>
      <c r="C783" s="141">
        <v>0.0</v>
      </c>
      <c r="D783" s="141">
        <v>0.0</v>
      </c>
      <c r="E783" s="141">
        <v>0.0</v>
      </c>
      <c r="F783" s="141">
        <v>1639.5959999999998</v>
      </c>
      <c r="G783" s="141">
        <v>0.0</v>
      </c>
    </row>
    <row r="784" ht="14.25" customHeight="1">
      <c r="A784" s="140" t="s">
        <v>963</v>
      </c>
      <c r="B784" s="141">
        <v>1662.8160000000003</v>
      </c>
      <c r="C784" s="141">
        <v>0.0</v>
      </c>
      <c r="D784" s="141">
        <v>0.0</v>
      </c>
      <c r="E784" s="141">
        <v>0.0</v>
      </c>
      <c r="F784" s="141">
        <v>1662.8160000000003</v>
      </c>
      <c r="G784" s="141">
        <v>0.0</v>
      </c>
    </row>
    <row r="785" ht="14.25" customHeight="1">
      <c r="A785" s="140" t="s">
        <v>964</v>
      </c>
      <c r="B785" s="141">
        <v>1750.236</v>
      </c>
      <c r="C785" s="141">
        <v>0.0</v>
      </c>
      <c r="D785" s="141">
        <v>0.0</v>
      </c>
      <c r="E785" s="141">
        <v>0.0</v>
      </c>
      <c r="F785" s="141">
        <v>1750.236</v>
      </c>
      <c r="G785" s="141">
        <v>0.0</v>
      </c>
    </row>
    <row r="786" ht="14.25" customHeight="1">
      <c r="A786" s="140" t="s">
        <v>965</v>
      </c>
      <c r="B786" s="141">
        <v>84215.244</v>
      </c>
      <c r="C786" s="141">
        <v>0.0</v>
      </c>
      <c r="D786" s="141">
        <v>0.0</v>
      </c>
      <c r="E786" s="141">
        <v>0.0</v>
      </c>
      <c r="F786" s="141">
        <v>84215.244</v>
      </c>
      <c r="G786" s="141">
        <v>0.0</v>
      </c>
    </row>
    <row r="787" ht="14.25" customHeight="1">
      <c r="A787" s="140" t="s">
        <v>966</v>
      </c>
      <c r="B787" s="141">
        <v>34620.408</v>
      </c>
      <c r="C787" s="141">
        <v>0.0</v>
      </c>
      <c r="D787" s="141">
        <v>0.0</v>
      </c>
      <c r="E787" s="141">
        <v>0.0</v>
      </c>
      <c r="F787" s="141">
        <v>34620.408</v>
      </c>
      <c r="G787" s="141">
        <v>0.0</v>
      </c>
    </row>
    <row r="788" ht="14.25" customHeight="1">
      <c r="A788" s="140" t="s">
        <v>967</v>
      </c>
      <c r="B788" s="141">
        <v>6179.7119999999995</v>
      </c>
      <c r="C788" s="141">
        <v>0.0</v>
      </c>
      <c r="D788" s="141">
        <v>0.0</v>
      </c>
      <c r="E788" s="141">
        <v>0.0</v>
      </c>
      <c r="F788" s="141">
        <v>6179.7119999999995</v>
      </c>
      <c r="G788" s="141">
        <v>0.0</v>
      </c>
    </row>
    <row r="789" ht="14.25" customHeight="1">
      <c r="A789" s="140" t="s">
        <v>968</v>
      </c>
      <c r="B789" s="141">
        <v>309.12</v>
      </c>
      <c r="C789" s="141">
        <v>0.0</v>
      </c>
      <c r="D789" s="141">
        <v>0.0</v>
      </c>
      <c r="E789" s="141">
        <v>0.0</v>
      </c>
      <c r="F789" s="141">
        <v>309.12</v>
      </c>
      <c r="G789" s="141">
        <v>0.0</v>
      </c>
    </row>
    <row r="790" ht="14.25" customHeight="1">
      <c r="A790" s="140" t="s">
        <v>969</v>
      </c>
      <c r="B790" s="141">
        <v>244.16400000000002</v>
      </c>
      <c r="C790" s="141">
        <v>0.0</v>
      </c>
      <c r="D790" s="141">
        <v>0.0</v>
      </c>
      <c r="E790" s="141">
        <v>0.0</v>
      </c>
      <c r="F790" s="141">
        <v>244.16400000000002</v>
      </c>
      <c r="G790" s="141">
        <v>0.0</v>
      </c>
    </row>
    <row r="791" ht="14.25" customHeight="1">
      <c r="A791" s="140" t="s">
        <v>970</v>
      </c>
      <c r="B791" s="141">
        <v>178354.46399999998</v>
      </c>
      <c r="C791" s="141">
        <v>0.0</v>
      </c>
      <c r="D791" s="141">
        <v>0.0</v>
      </c>
      <c r="E791" s="141">
        <v>0.0</v>
      </c>
      <c r="F791" s="141">
        <v>178354.46399999998</v>
      </c>
      <c r="G791" s="141">
        <v>0.0</v>
      </c>
    </row>
    <row r="792" ht="14.25" customHeight="1">
      <c r="A792" s="140" t="s">
        <v>971</v>
      </c>
      <c r="B792" s="141">
        <v>10446.119999999999</v>
      </c>
      <c r="C792" s="141">
        <v>0.0</v>
      </c>
      <c r="D792" s="141">
        <v>0.0</v>
      </c>
      <c r="E792" s="141">
        <v>0.0</v>
      </c>
      <c r="F792" s="141">
        <v>10446.119999999999</v>
      </c>
      <c r="G792" s="141">
        <v>0.0</v>
      </c>
    </row>
    <row r="793" ht="14.25" customHeight="1">
      <c r="A793" s="140" t="s">
        <v>972</v>
      </c>
      <c r="B793" s="141">
        <v>470.83200000000005</v>
      </c>
      <c r="C793" s="141">
        <v>0.0</v>
      </c>
      <c r="D793" s="141">
        <v>0.0</v>
      </c>
      <c r="E793" s="141">
        <v>0.0</v>
      </c>
      <c r="F793" s="141">
        <v>470.83200000000005</v>
      </c>
      <c r="G793" s="141">
        <v>0.0</v>
      </c>
    </row>
    <row r="794" ht="14.25" customHeight="1">
      <c r="A794" s="140" t="s">
        <v>973</v>
      </c>
      <c r="B794" s="141">
        <v>4479.276</v>
      </c>
      <c r="C794" s="141">
        <v>0.0</v>
      </c>
      <c r="D794" s="141">
        <v>0.0</v>
      </c>
      <c r="E794" s="141">
        <v>0.0</v>
      </c>
      <c r="F794" s="141">
        <v>4479.276</v>
      </c>
      <c r="G794" s="141">
        <v>0.0</v>
      </c>
    </row>
    <row r="795" ht="14.25" customHeight="1">
      <c r="A795" s="140" t="s">
        <v>974</v>
      </c>
      <c r="B795" s="141">
        <v>3926.832</v>
      </c>
      <c r="C795" s="141">
        <v>0.0</v>
      </c>
      <c r="D795" s="141">
        <v>0.0</v>
      </c>
      <c r="E795" s="141">
        <v>0.0</v>
      </c>
      <c r="F795" s="141">
        <v>3926.832</v>
      </c>
      <c r="G795" s="141">
        <v>0.0</v>
      </c>
    </row>
    <row r="796" ht="14.25" customHeight="1">
      <c r="A796" s="140" t="s">
        <v>975</v>
      </c>
      <c r="B796" s="141">
        <v>1126560.0</v>
      </c>
      <c r="C796" s="141">
        <v>0.0</v>
      </c>
      <c r="D796" s="141">
        <v>0.0</v>
      </c>
      <c r="E796" s="141">
        <v>0.0</v>
      </c>
      <c r="F796" s="141">
        <v>1126560.0</v>
      </c>
      <c r="G796" s="141">
        <v>0.0</v>
      </c>
    </row>
    <row r="797" ht="14.25" customHeight="1">
      <c r="A797" s="140" t="s">
        <v>976</v>
      </c>
      <c r="B797" s="141">
        <v>1125600.0</v>
      </c>
      <c r="C797" s="141">
        <v>0.0</v>
      </c>
      <c r="D797" s="141">
        <v>0.0</v>
      </c>
      <c r="E797" s="141">
        <v>0.0</v>
      </c>
      <c r="F797" s="141">
        <v>1125600.0</v>
      </c>
      <c r="G797" s="141">
        <v>0.0</v>
      </c>
    </row>
    <row r="798" ht="14.25" customHeight="1">
      <c r="A798" s="140" t="s">
        <v>977</v>
      </c>
      <c r="B798" s="141">
        <v>960.0</v>
      </c>
      <c r="C798" s="141">
        <v>0.0</v>
      </c>
      <c r="D798" s="141">
        <v>0.0</v>
      </c>
      <c r="E798" s="141">
        <v>0.0</v>
      </c>
      <c r="F798" s="141">
        <v>960.0</v>
      </c>
      <c r="G798" s="141">
        <v>0.0</v>
      </c>
    </row>
    <row r="799" ht="14.25" customHeight="1">
      <c r="A799" s="140" t="s">
        <v>978</v>
      </c>
      <c r="B799" s="141">
        <v>223571.82</v>
      </c>
      <c r="C799" s="141">
        <v>0.0</v>
      </c>
      <c r="D799" s="141">
        <v>38479.476</v>
      </c>
      <c r="E799" s="141">
        <v>0.0</v>
      </c>
      <c r="F799" s="141">
        <v>262051.296</v>
      </c>
      <c r="G799" s="141">
        <v>0.0</v>
      </c>
    </row>
    <row r="800" ht="14.25" customHeight="1">
      <c r="A800" s="140" t="s">
        <v>979</v>
      </c>
      <c r="B800" s="141">
        <v>4647.456</v>
      </c>
      <c r="C800" s="141">
        <v>0.0</v>
      </c>
      <c r="D800" s="141">
        <v>0.0</v>
      </c>
      <c r="E800" s="141">
        <v>0.0</v>
      </c>
      <c r="F800" s="141">
        <v>4647.456</v>
      </c>
      <c r="G800" s="141">
        <v>0.0</v>
      </c>
    </row>
    <row r="801" ht="14.25" customHeight="1">
      <c r="A801" s="140" t="s">
        <v>980</v>
      </c>
      <c r="B801" s="141">
        <v>180255.744</v>
      </c>
      <c r="C801" s="141">
        <v>0.0</v>
      </c>
      <c r="D801" s="141">
        <v>38479.476</v>
      </c>
      <c r="E801" s="141">
        <v>0.0</v>
      </c>
      <c r="F801" s="141">
        <v>218735.22000000003</v>
      </c>
      <c r="G801" s="141">
        <v>0.0</v>
      </c>
    </row>
    <row r="802" ht="14.25" customHeight="1">
      <c r="A802" s="140" t="s">
        <v>981</v>
      </c>
      <c r="B802" s="141">
        <v>8921.136</v>
      </c>
      <c r="C802" s="141">
        <v>0.0</v>
      </c>
      <c r="D802" s="141">
        <v>0.0</v>
      </c>
      <c r="E802" s="141">
        <v>0.0</v>
      </c>
      <c r="F802" s="141">
        <v>8921.136</v>
      </c>
      <c r="G802" s="141">
        <v>0.0</v>
      </c>
    </row>
    <row r="803" ht="14.25" customHeight="1">
      <c r="A803" s="140" t="s">
        <v>982</v>
      </c>
      <c r="B803" s="141">
        <v>23210.532</v>
      </c>
      <c r="C803" s="141">
        <v>0.0</v>
      </c>
      <c r="D803" s="141">
        <v>0.0</v>
      </c>
      <c r="E803" s="141">
        <v>0.0</v>
      </c>
      <c r="F803" s="141">
        <v>23210.532</v>
      </c>
      <c r="G803" s="141">
        <v>0.0</v>
      </c>
    </row>
    <row r="804" ht="14.25" customHeight="1">
      <c r="A804" s="140" t="s">
        <v>983</v>
      </c>
      <c r="B804" s="141">
        <v>6536.951999999999</v>
      </c>
      <c r="C804" s="141">
        <v>0.0</v>
      </c>
      <c r="D804" s="141">
        <v>0.0</v>
      </c>
      <c r="E804" s="141">
        <v>0.0</v>
      </c>
      <c r="F804" s="141">
        <v>6536.951999999999</v>
      </c>
      <c r="G804" s="141">
        <v>0.0</v>
      </c>
    </row>
    <row r="805" ht="14.25" customHeight="1">
      <c r="A805" s="140" t="s">
        <v>984</v>
      </c>
      <c r="B805" s="141">
        <v>4423883.688000001</v>
      </c>
      <c r="C805" s="141">
        <v>0.0</v>
      </c>
      <c r="D805" s="141">
        <v>0.0</v>
      </c>
      <c r="E805" s="141">
        <v>0.0</v>
      </c>
      <c r="F805" s="141">
        <v>4423883.688000001</v>
      </c>
      <c r="G805" s="141">
        <v>0.0</v>
      </c>
    </row>
    <row r="806" ht="14.25" customHeight="1">
      <c r="A806" s="140" t="s">
        <v>985</v>
      </c>
      <c r="B806" s="141">
        <v>134170.8</v>
      </c>
      <c r="C806" s="141">
        <v>0.0</v>
      </c>
      <c r="D806" s="141">
        <v>0.0</v>
      </c>
      <c r="E806" s="141">
        <v>0.0</v>
      </c>
      <c r="F806" s="141">
        <v>134170.8</v>
      </c>
      <c r="G806" s="141">
        <v>0.0</v>
      </c>
    </row>
    <row r="807" ht="14.25" customHeight="1">
      <c r="A807" s="140" t="s">
        <v>986</v>
      </c>
      <c r="B807" s="141">
        <v>234328.80000000002</v>
      </c>
      <c r="C807" s="141">
        <v>0.0</v>
      </c>
      <c r="D807" s="141">
        <v>0.0</v>
      </c>
      <c r="E807" s="141">
        <v>0.0</v>
      </c>
      <c r="F807" s="141">
        <v>234328.80000000002</v>
      </c>
      <c r="G807" s="141">
        <v>0.0</v>
      </c>
    </row>
    <row r="808" ht="14.25" customHeight="1">
      <c r="A808" s="140" t="s">
        <v>987</v>
      </c>
      <c r="B808" s="141">
        <v>546945.948</v>
      </c>
      <c r="C808" s="141">
        <v>0.0</v>
      </c>
      <c r="D808" s="141">
        <v>0.0</v>
      </c>
      <c r="E808" s="141">
        <v>0.0</v>
      </c>
      <c r="F808" s="141">
        <v>546945.948</v>
      </c>
      <c r="G808" s="141">
        <v>0.0</v>
      </c>
    </row>
    <row r="809" ht="14.25" customHeight="1">
      <c r="A809" s="140" t="s">
        <v>988</v>
      </c>
      <c r="B809" s="141">
        <v>1214001.18</v>
      </c>
      <c r="C809" s="141">
        <v>0.0</v>
      </c>
      <c r="D809" s="141">
        <v>0.0</v>
      </c>
      <c r="E809" s="141">
        <v>0.0</v>
      </c>
      <c r="F809" s="141">
        <v>1214001.18</v>
      </c>
      <c r="G809" s="141">
        <v>0.0</v>
      </c>
    </row>
    <row r="810" ht="14.25" customHeight="1">
      <c r="A810" s="140" t="s">
        <v>989</v>
      </c>
      <c r="B810" s="141">
        <v>729813.1680000001</v>
      </c>
      <c r="C810" s="141">
        <v>0.0</v>
      </c>
      <c r="D810" s="141">
        <v>0.0</v>
      </c>
      <c r="E810" s="141">
        <v>0.0</v>
      </c>
      <c r="F810" s="141">
        <v>729813.1680000001</v>
      </c>
      <c r="G810" s="141">
        <v>0.0</v>
      </c>
    </row>
    <row r="811" ht="14.25" customHeight="1">
      <c r="A811" s="140" t="s">
        <v>990</v>
      </c>
      <c r="B811" s="141">
        <v>244624.224</v>
      </c>
      <c r="C811" s="141">
        <v>0.0</v>
      </c>
      <c r="D811" s="141">
        <v>0.0</v>
      </c>
      <c r="E811" s="141">
        <v>0.0</v>
      </c>
      <c r="F811" s="141">
        <v>244624.224</v>
      </c>
      <c r="G811" s="141">
        <v>0.0</v>
      </c>
    </row>
    <row r="812" ht="14.25" customHeight="1">
      <c r="A812" s="140" t="s">
        <v>991</v>
      </c>
      <c r="B812" s="141">
        <v>22677.864</v>
      </c>
      <c r="C812" s="141">
        <v>0.0</v>
      </c>
      <c r="D812" s="141">
        <v>0.0</v>
      </c>
      <c r="E812" s="141">
        <v>0.0</v>
      </c>
      <c r="F812" s="141">
        <v>22677.864</v>
      </c>
      <c r="G812" s="141">
        <v>0.0</v>
      </c>
    </row>
    <row r="813" ht="14.25" customHeight="1">
      <c r="A813" s="140" t="s">
        <v>992</v>
      </c>
      <c r="B813" s="141">
        <v>399508.98</v>
      </c>
      <c r="C813" s="141">
        <v>0.0</v>
      </c>
      <c r="D813" s="141">
        <v>0.0</v>
      </c>
      <c r="E813" s="141">
        <v>0.0</v>
      </c>
      <c r="F813" s="141">
        <v>399508.98</v>
      </c>
      <c r="G813" s="141">
        <v>0.0</v>
      </c>
    </row>
    <row r="814" ht="14.25" customHeight="1">
      <c r="A814" s="140" t="s">
        <v>993</v>
      </c>
      <c r="B814" s="141">
        <v>452267.412</v>
      </c>
      <c r="C814" s="141">
        <v>0.0</v>
      </c>
      <c r="D814" s="141">
        <v>0.0</v>
      </c>
      <c r="E814" s="141">
        <v>0.0</v>
      </c>
      <c r="F814" s="141">
        <v>452267.412</v>
      </c>
      <c r="G814" s="141">
        <v>0.0</v>
      </c>
    </row>
    <row r="815" ht="14.25" customHeight="1">
      <c r="A815" s="140" t="s">
        <v>994</v>
      </c>
      <c r="B815" s="141">
        <v>68683.20000000001</v>
      </c>
      <c r="C815" s="141">
        <v>0.0</v>
      </c>
      <c r="D815" s="141">
        <v>0.0</v>
      </c>
      <c r="E815" s="141">
        <v>0.0</v>
      </c>
      <c r="F815" s="141">
        <v>68683.20000000001</v>
      </c>
      <c r="G815" s="141">
        <v>0.0</v>
      </c>
    </row>
    <row r="816" ht="14.25" customHeight="1">
      <c r="A816" s="140" t="s">
        <v>995</v>
      </c>
      <c r="B816" s="141">
        <v>2184.0</v>
      </c>
      <c r="C816" s="141">
        <v>0.0</v>
      </c>
      <c r="D816" s="141">
        <v>0.0</v>
      </c>
      <c r="E816" s="141">
        <v>0.0</v>
      </c>
      <c r="F816" s="141">
        <v>2184.0</v>
      </c>
      <c r="G816" s="141">
        <v>0.0</v>
      </c>
    </row>
    <row r="817" ht="14.25" customHeight="1">
      <c r="A817" s="140" t="s">
        <v>996</v>
      </c>
      <c r="B817" s="141">
        <v>5880.0</v>
      </c>
      <c r="C817" s="141">
        <v>0.0</v>
      </c>
      <c r="D817" s="141">
        <v>0.0</v>
      </c>
      <c r="E817" s="141">
        <v>0.0</v>
      </c>
      <c r="F817" s="141">
        <v>5880.0</v>
      </c>
      <c r="G817" s="141">
        <v>0.0</v>
      </c>
    </row>
    <row r="818" ht="14.25" customHeight="1">
      <c r="A818" s="140" t="s">
        <v>997</v>
      </c>
      <c r="B818" s="141">
        <v>67652.4</v>
      </c>
      <c r="C818" s="141">
        <v>0.0</v>
      </c>
      <c r="D818" s="141">
        <v>0.0</v>
      </c>
      <c r="E818" s="141">
        <v>0.0</v>
      </c>
      <c r="F818" s="141">
        <v>67652.4</v>
      </c>
      <c r="G818" s="141">
        <v>0.0</v>
      </c>
    </row>
    <row r="819" ht="14.25" customHeight="1">
      <c r="A819" s="140" t="s">
        <v>998</v>
      </c>
      <c r="B819" s="141">
        <v>166530.0</v>
      </c>
      <c r="C819" s="141">
        <v>0.0</v>
      </c>
      <c r="D819" s="141">
        <v>0.0</v>
      </c>
      <c r="E819" s="141">
        <v>0.0</v>
      </c>
      <c r="F819" s="141">
        <v>166530.0</v>
      </c>
      <c r="G819" s="141">
        <v>0.0</v>
      </c>
    </row>
    <row r="820" ht="14.25" customHeight="1">
      <c r="A820" s="140" t="s">
        <v>999</v>
      </c>
      <c r="B820" s="141">
        <v>76530.0</v>
      </c>
      <c r="C820" s="141">
        <v>0.0</v>
      </c>
      <c r="D820" s="141">
        <v>0.0</v>
      </c>
      <c r="E820" s="141">
        <v>0.0</v>
      </c>
      <c r="F820" s="141">
        <v>76530.0</v>
      </c>
      <c r="G820" s="141">
        <v>0.0</v>
      </c>
    </row>
    <row r="821" ht="14.25" customHeight="1">
      <c r="A821" s="140" t="s">
        <v>1000</v>
      </c>
      <c r="B821" s="141">
        <v>36000.0</v>
      </c>
      <c r="C821" s="141">
        <v>0.0</v>
      </c>
      <c r="D821" s="141">
        <v>0.0</v>
      </c>
      <c r="E821" s="141">
        <v>0.0</v>
      </c>
      <c r="F821" s="141">
        <v>36000.0</v>
      </c>
      <c r="G821" s="141">
        <v>0.0</v>
      </c>
    </row>
    <row r="822" ht="14.25" customHeight="1">
      <c r="A822" s="140" t="s">
        <v>1001</v>
      </c>
      <c r="B822" s="141">
        <v>2268.0</v>
      </c>
      <c r="C822" s="141">
        <v>0.0</v>
      </c>
      <c r="D822" s="141">
        <v>0.0</v>
      </c>
      <c r="E822" s="141">
        <v>0.0</v>
      </c>
      <c r="F822" s="141">
        <v>2268.0</v>
      </c>
      <c r="G822" s="141">
        <v>0.0</v>
      </c>
    </row>
    <row r="823" ht="14.25" customHeight="1">
      <c r="A823" s="140" t="s">
        <v>1002</v>
      </c>
      <c r="B823" s="141">
        <v>5952.0</v>
      </c>
      <c r="C823" s="141">
        <v>0.0</v>
      </c>
      <c r="D823" s="141">
        <v>0.0</v>
      </c>
      <c r="E823" s="141">
        <v>0.0</v>
      </c>
      <c r="F823" s="141">
        <v>5952.0</v>
      </c>
      <c r="G823" s="141">
        <v>0.0</v>
      </c>
    </row>
    <row r="824" ht="14.25" customHeight="1">
      <c r="A824" s="140" t="s">
        <v>1003</v>
      </c>
      <c r="B824" s="141">
        <v>3000.0</v>
      </c>
      <c r="C824" s="141">
        <v>0.0</v>
      </c>
      <c r="D824" s="141">
        <v>0.0</v>
      </c>
      <c r="E824" s="141">
        <v>0.0</v>
      </c>
      <c r="F824" s="141">
        <v>3000.0</v>
      </c>
      <c r="G824" s="141">
        <v>0.0</v>
      </c>
    </row>
    <row r="825" ht="14.25" customHeight="1">
      <c r="A825" s="140" t="s">
        <v>1004</v>
      </c>
      <c r="B825" s="141">
        <v>3000.0</v>
      </c>
      <c r="C825" s="141">
        <v>0.0</v>
      </c>
      <c r="D825" s="141">
        <v>0.0</v>
      </c>
      <c r="E825" s="141">
        <v>0.0</v>
      </c>
      <c r="F825" s="141">
        <v>3000.0</v>
      </c>
      <c r="G825" s="141">
        <v>0.0</v>
      </c>
    </row>
    <row r="826" ht="14.25" customHeight="1">
      <c r="A826" s="140" t="s">
        <v>1005</v>
      </c>
      <c r="B826" s="141">
        <v>7865.7119999999995</v>
      </c>
      <c r="C826" s="141">
        <v>0.0</v>
      </c>
      <c r="D826" s="141">
        <v>0.0</v>
      </c>
      <c r="E826" s="141">
        <v>0.0</v>
      </c>
      <c r="F826" s="141">
        <v>7865.7119999999995</v>
      </c>
      <c r="G826" s="141">
        <v>0.0</v>
      </c>
    </row>
    <row r="827" ht="14.25" customHeight="1">
      <c r="A827" s="140" t="s">
        <v>1006</v>
      </c>
      <c r="B827" s="141">
        <v>966431.1600000001</v>
      </c>
      <c r="C827" s="141">
        <v>0.0</v>
      </c>
      <c r="D827" s="141">
        <v>0.0</v>
      </c>
      <c r="E827" s="141">
        <v>0.0</v>
      </c>
      <c r="F827" s="141">
        <v>966431.1600000001</v>
      </c>
      <c r="G827" s="141">
        <v>0.0</v>
      </c>
    </row>
    <row r="828" ht="14.25" customHeight="1">
      <c r="A828" s="140" t="s">
        <v>1007</v>
      </c>
      <c r="B828" s="141">
        <v>4384.799999999999</v>
      </c>
      <c r="C828" s="141">
        <v>0.0</v>
      </c>
      <c r="D828" s="141">
        <v>0.0</v>
      </c>
      <c r="E828" s="141">
        <v>0.0</v>
      </c>
      <c r="F828" s="141">
        <v>4384.799999999999</v>
      </c>
      <c r="G828" s="141">
        <v>0.0</v>
      </c>
    </row>
    <row r="829" ht="14.25" customHeight="1">
      <c r="A829" s="140" t="s">
        <v>1008</v>
      </c>
      <c r="B829" s="141">
        <v>257527.19999999998</v>
      </c>
      <c r="C829" s="141">
        <v>0.0</v>
      </c>
      <c r="D829" s="141">
        <v>0.0</v>
      </c>
      <c r="E829" s="141">
        <v>0.0</v>
      </c>
      <c r="F829" s="141">
        <v>257527.19999999998</v>
      </c>
      <c r="G829" s="141">
        <v>0.0</v>
      </c>
    </row>
    <row r="830" ht="14.25" customHeight="1">
      <c r="A830" s="140" t="s">
        <v>1009</v>
      </c>
      <c r="B830" s="141">
        <v>51441.600000000006</v>
      </c>
      <c r="C830" s="141">
        <v>0.0</v>
      </c>
      <c r="D830" s="141">
        <v>0.0</v>
      </c>
      <c r="E830" s="141">
        <v>0.0</v>
      </c>
      <c r="F830" s="141">
        <v>51441.600000000006</v>
      </c>
      <c r="G830" s="141">
        <v>0.0</v>
      </c>
    </row>
    <row r="831" ht="14.25" customHeight="1">
      <c r="A831" s="140" t="s">
        <v>1010</v>
      </c>
      <c r="B831" s="141">
        <v>228904.80000000002</v>
      </c>
      <c r="C831" s="141">
        <v>0.0</v>
      </c>
      <c r="D831" s="141">
        <v>0.0</v>
      </c>
      <c r="E831" s="141">
        <v>0.0</v>
      </c>
      <c r="F831" s="141">
        <v>228904.80000000002</v>
      </c>
      <c r="G831" s="141">
        <v>0.0</v>
      </c>
    </row>
    <row r="832" ht="14.25" customHeight="1">
      <c r="A832" s="140" t="s">
        <v>1011</v>
      </c>
      <c r="B832" s="141">
        <v>3139.2000000000003</v>
      </c>
      <c r="C832" s="141">
        <v>0.0</v>
      </c>
      <c r="D832" s="141">
        <v>0.0</v>
      </c>
      <c r="E832" s="141">
        <v>0.0</v>
      </c>
      <c r="F832" s="141">
        <v>3139.2000000000003</v>
      </c>
      <c r="G832" s="141">
        <v>0.0</v>
      </c>
    </row>
    <row r="833" ht="14.25" customHeight="1">
      <c r="A833" s="140" t="s">
        <v>1012</v>
      </c>
      <c r="B833" s="141">
        <v>346134.0</v>
      </c>
      <c r="C833" s="141">
        <v>0.0</v>
      </c>
      <c r="D833" s="141">
        <v>0.0</v>
      </c>
      <c r="E833" s="141">
        <v>0.0</v>
      </c>
      <c r="F833" s="141">
        <v>346134.0</v>
      </c>
      <c r="G833" s="141">
        <v>0.0</v>
      </c>
    </row>
    <row r="834" ht="14.25" customHeight="1">
      <c r="A834" s="140" t="s">
        <v>1013</v>
      </c>
      <c r="B834" s="141">
        <v>2407.2</v>
      </c>
      <c r="C834" s="141">
        <v>0.0</v>
      </c>
      <c r="D834" s="141">
        <v>0.0</v>
      </c>
      <c r="E834" s="141">
        <v>0.0</v>
      </c>
      <c r="F834" s="141">
        <v>2407.2</v>
      </c>
      <c r="G834" s="141">
        <v>0.0</v>
      </c>
    </row>
    <row r="835" ht="14.25" customHeight="1">
      <c r="A835" s="140" t="s">
        <v>1014</v>
      </c>
      <c r="B835" s="141">
        <v>15165.599999999999</v>
      </c>
      <c r="C835" s="141">
        <v>0.0</v>
      </c>
      <c r="D835" s="141">
        <v>0.0</v>
      </c>
      <c r="E835" s="141">
        <v>0.0</v>
      </c>
      <c r="F835" s="141">
        <v>15165.599999999999</v>
      </c>
      <c r="G835" s="141">
        <v>0.0</v>
      </c>
    </row>
    <row r="836" ht="14.25" customHeight="1">
      <c r="A836" s="140" t="s">
        <v>1015</v>
      </c>
      <c r="B836" s="141">
        <v>50963.183999999994</v>
      </c>
      <c r="C836" s="141">
        <v>0.0</v>
      </c>
      <c r="D836" s="141">
        <v>0.0</v>
      </c>
      <c r="E836" s="141">
        <v>0.0</v>
      </c>
      <c r="F836" s="141">
        <v>50963.183999999994</v>
      </c>
      <c r="G836" s="141">
        <v>0.0</v>
      </c>
    </row>
    <row r="837" ht="14.25" customHeight="1">
      <c r="A837" s="140" t="s">
        <v>1016</v>
      </c>
      <c r="B837" s="141">
        <v>1200.0</v>
      </c>
      <c r="C837" s="141">
        <v>0.0</v>
      </c>
      <c r="D837" s="141">
        <v>0.0</v>
      </c>
      <c r="E837" s="141">
        <v>0.0</v>
      </c>
      <c r="F837" s="141">
        <v>1200.0</v>
      </c>
      <c r="G837" s="141">
        <v>0.0</v>
      </c>
    </row>
    <row r="838" ht="14.25" customHeight="1">
      <c r="A838" s="140" t="s">
        <v>1017</v>
      </c>
      <c r="B838" s="141">
        <v>5163.575999999999</v>
      </c>
      <c r="C838" s="141">
        <v>0.0</v>
      </c>
      <c r="D838" s="141">
        <v>0.0</v>
      </c>
      <c r="E838" s="141">
        <v>0.0</v>
      </c>
      <c r="F838" s="141">
        <v>5163.575999999999</v>
      </c>
      <c r="G838" s="141">
        <v>0.0</v>
      </c>
    </row>
    <row r="839" ht="14.25" customHeight="1">
      <c r="A839" s="140" t="s">
        <v>1018</v>
      </c>
      <c r="B839" s="141">
        <v>2550186.54</v>
      </c>
      <c r="C839" s="141">
        <v>0.0</v>
      </c>
      <c r="D839" s="141">
        <v>1122.192</v>
      </c>
      <c r="E839" s="141">
        <v>0.0</v>
      </c>
      <c r="F839" s="141">
        <v>2551308.732</v>
      </c>
      <c r="G839" s="141">
        <v>0.0</v>
      </c>
    </row>
    <row r="840" ht="14.25" customHeight="1">
      <c r="A840" s="140" t="s">
        <v>1019</v>
      </c>
      <c r="B840" s="141">
        <v>678843.156</v>
      </c>
      <c r="C840" s="141">
        <v>0.0</v>
      </c>
      <c r="D840" s="141">
        <v>0.0</v>
      </c>
      <c r="E840" s="141">
        <v>0.0</v>
      </c>
      <c r="F840" s="141">
        <v>678843.156</v>
      </c>
      <c r="G840" s="141">
        <v>0.0</v>
      </c>
    </row>
    <row r="841" ht="14.25" customHeight="1">
      <c r="A841" s="140" t="s">
        <v>1020</v>
      </c>
      <c r="B841" s="141">
        <v>590459.388</v>
      </c>
      <c r="C841" s="141">
        <v>0.0</v>
      </c>
      <c r="D841" s="141">
        <v>0.0</v>
      </c>
      <c r="E841" s="141">
        <v>0.0</v>
      </c>
      <c r="F841" s="141">
        <v>590459.388</v>
      </c>
      <c r="G841" s="141">
        <v>0.0</v>
      </c>
    </row>
    <row r="842" ht="14.25" customHeight="1">
      <c r="A842" s="140" t="s">
        <v>1021</v>
      </c>
      <c r="B842" s="141">
        <v>3876.0</v>
      </c>
      <c r="C842" s="141">
        <v>0.0</v>
      </c>
      <c r="D842" s="141">
        <v>0.0</v>
      </c>
      <c r="E842" s="141">
        <v>0.0</v>
      </c>
      <c r="F842" s="141">
        <v>3876.0</v>
      </c>
      <c r="G842" s="141">
        <v>0.0</v>
      </c>
    </row>
    <row r="843" ht="14.25" customHeight="1">
      <c r="A843" s="140" t="s">
        <v>1022</v>
      </c>
      <c r="B843" s="141">
        <v>10005.599999999999</v>
      </c>
      <c r="C843" s="141">
        <v>0.0</v>
      </c>
      <c r="D843" s="141">
        <v>0.0</v>
      </c>
      <c r="E843" s="141">
        <v>0.0</v>
      </c>
      <c r="F843" s="141">
        <v>10005.599999999999</v>
      </c>
      <c r="G843" s="141">
        <v>0.0</v>
      </c>
    </row>
    <row r="844" ht="14.25" customHeight="1">
      <c r="A844" s="140" t="s">
        <v>1023</v>
      </c>
      <c r="B844" s="141">
        <v>15213.599999999999</v>
      </c>
      <c r="C844" s="141">
        <v>0.0</v>
      </c>
      <c r="D844" s="141">
        <v>0.0</v>
      </c>
      <c r="E844" s="141">
        <v>0.0</v>
      </c>
      <c r="F844" s="141">
        <v>15213.599999999999</v>
      </c>
      <c r="G844" s="141">
        <v>0.0</v>
      </c>
    </row>
    <row r="845" ht="14.25" customHeight="1">
      <c r="A845" s="140" t="s">
        <v>1024</v>
      </c>
      <c r="B845" s="141">
        <v>9092.400000000001</v>
      </c>
      <c r="C845" s="141">
        <v>0.0</v>
      </c>
      <c r="D845" s="141">
        <v>0.0</v>
      </c>
      <c r="E845" s="141">
        <v>0.0</v>
      </c>
      <c r="F845" s="141">
        <v>9092.400000000001</v>
      </c>
      <c r="G845" s="141">
        <v>0.0</v>
      </c>
    </row>
    <row r="846" ht="14.25" customHeight="1">
      <c r="A846" s="140" t="s">
        <v>1025</v>
      </c>
      <c r="B846" s="141">
        <v>4318.799999999999</v>
      </c>
      <c r="C846" s="141">
        <v>0.0</v>
      </c>
      <c r="D846" s="141">
        <v>0.0</v>
      </c>
      <c r="E846" s="141">
        <v>0.0</v>
      </c>
      <c r="F846" s="141">
        <v>4318.799999999999</v>
      </c>
      <c r="G846" s="141">
        <v>0.0</v>
      </c>
    </row>
    <row r="847" ht="14.25" customHeight="1">
      <c r="A847" s="140" t="s">
        <v>1026</v>
      </c>
      <c r="B847" s="141">
        <v>7994.400000000001</v>
      </c>
      <c r="C847" s="141">
        <v>0.0</v>
      </c>
      <c r="D847" s="141">
        <v>0.0</v>
      </c>
      <c r="E847" s="141">
        <v>0.0</v>
      </c>
      <c r="F847" s="141">
        <v>7994.400000000001</v>
      </c>
      <c r="G847" s="141">
        <v>0.0</v>
      </c>
    </row>
    <row r="848" ht="14.25" customHeight="1">
      <c r="A848" s="140" t="s">
        <v>1027</v>
      </c>
      <c r="B848" s="141">
        <v>3860.3999999999996</v>
      </c>
      <c r="C848" s="141">
        <v>0.0</v>
      </c>
      <c r="D848" s="141">
        <v>0.0</v>
      </c>
      <c r="E848" s="141">
        <v>0.0</v>
      </c>
      <c r="F848" s="141">
        <v>3860.3999999999996</v>
      </c>
      <c r="G848" s="141">
        <v>0.0</v>
      </c>
    </row>
    <row r="849" ht="14.25" customHeight="1">
      <c r="A849" s="140" t="s">
        <v>1028</v>
      </c>
      <c r="B849" s="141">
        <v>14215.199999999999</v>
      </c>
      <c r="C849" s="141">
        <v>0.0</v>
      </c>
      <c r="D849" s="141">
        <v>0.0</v>
      </c>
      <c r="E849" s="141">
        <v>0.0</v>
      </c>
      <c r="F849" s="141">
        <v>14215.199999999999</v>
      </c>
      <c r="G849" s="141">
        <v>0.0</v>
      </c>
    </row>
    <row r="850" ht="14.25" customHeight="1">
      <c r="A850" s="140" t="s">
        <v>1029</v>
      </c>
      <c r="B850" s="141">
        <v>297788.556</v>
      </c>
      <c r="C850" s="141">
        <v>0.0</v>
      </c>
      <c r="D850" s="141">
        <v>0.0</v>
      </c>
      <c r="E850" s="141">
        <v>0.0</v>
      </c>
      <c r="F850" s="141">
        <v>297788.556</v>
      </c>
      <c r="G850" s="141">
        <v>0.0</v>
      </c>
    </row>
    <row r="851" ht="14.25" customHeight="1">
      <c r="A851" s="140" t="s">
        <v>1030</v>
      </c>
      <c r="B851" s="141">
        <v>4101.6</v>
      </c>
      <c r="C851" s="141">
        <v>0.0</v>
      </c>
      <c r="D851" s="141">
        <v>0.0</v>
      </c>
      <c r="E851" s="141">
        <v>0.0</v>
      </c>
      <c r="F851" s="141">
        <v>4101.6</v>
      </c>
      <c r="G851" s="141">
        <v>0.0</v>
      </c>
    </row>
    <row r="852" ht="14.25" customHeight="1">
      <c r="A852" s="140" t="s">
        <v>1031</v>
      </c>
      <c r="B852" s="141">
        <v>8522.400000000001</v>
      </c>
      <c r="C852" s="141">
        <v>0.0</v>
      </c>
      <c r="D852" s="141">
        <v>0.0</v>
      </c>
      <c r="E852" s="141">
        <v>0.0</v>
      </c>
      <c r="F852" s="141">
        <v>8522.400000000001</v>
      </c>
      <c r="G852" s="141">
        <v>0.0</v>
      </c>
    </row>
    <row r="853" ht="14.25" customHeight="1">
      <c r="A853" s="140" t="s">
        <v>1032</v>
      </c>
      <c r="B853" s="141">
        <v>3196.7999999999997</v>
      </c>
      <c r="C853" s="141">
        <v>0.0</v>
      </c>
      <c r="D853" s="141">
        <v>0.0</v>
      </c>
      <c r="E853" s="141">
        <v>0.0</v>
      </c>
      <c r="F853" s="141">
        <v>3196.7999999999997</v>
      </c>
      <c r="G853" s="141">
        <v>0.0</v>
      </c>
    </row>
    <row r="854" ht="14.25" customHeight="1">
      <c r="A854" s="140" t="s">
        <v>1033</v>
      </c>
      <c r="B854" s="141">
        <v>71779.848</v>
      </c>
      <c r="C854" s="141">
        <v>0.0</v>
      </c>
      <c r="D854" s="141">
        <v>0.0</v>
      </c>
      <c r="E854" s="141">
        <v>0.0</v>
      </c>
      <c r="F854" s="141">
        <v>71779.848</v>
      </c>
      <c r="G854" s="141">
        <v>0.0</v>
      </c>
    </row>
    <row r="855" ht="14.25" customHeight="1">
      <c r="A855" s="140" t="s">
        <v>1034</v>
      </c>
      <c r="B855" s="141">
        <v>296.4</v>
      </c>
      <c r="C855" s="141">
        <v>0.0</v>
      </c>
      <c r="D855" s="141">
        <v>0.0</v>
      </c>
      <c r="E855" s="141">
        <v>0.0</v>
      </c>
      <c r="F855" s="141">
        <v>296.4</v>
      </c>
      <c r="G855" s="141">
        <v>0.0</v>
      </c>
    </row>
    <row r="856" ht="14.25" customHeight="1">
      <c r="A856" s="140" t="s">
        <v>1035</v>
      </c>
      <c r="B856" s="141">
        <v>6998.400000000001</v>
      </c>
      <c r="C856" s="141">
        <v>0.0</v>
      </c>
      <c r="D856" s="141">
        <v>0.0</v>
      </c>
      <c r="E856" s="141">
        <v>0.0</v>
      </c>
      <c r="F856" s="141">
        <v>6998.400000000001</v>
      </c>
      <c r="G856" s="141">
        <v>0.0</v>
      </c>
    </row>
    <row r="857" ht="14.25" customHeight="1">
      <c r="A857" s="140" t="s">
        <v>1036</v>
      </c>
      <c r="B857" s="141">
        <v>2868.0</v>
      </c>
      <c r="C857" s="141">
        <v>0.0</v>
      </c>
      <c r="D857" s="141">
        <v>0.0</v>
      </c>
      <c r="E857" s="141">
        <v>0.0</v>
      </c>
      <c r="F857" s="141">
        <v>2868.0</v>
      </c>
      <c r="G857" s="141">
        <v>0.0</v>
      </c>
    </row>
    <row r="858" ht="14.25" customHeight="1">
      <c r="A858" s="140" t="s">
        <v>1037</v>
      </c>
      <c r="B858" s="141">
        <v>43581.84</v>
      </c>
      <c r="C858" s="141">
        <v>0.0</v>
      </c>
      <c r="D858" s="141">
        <v>0.0</v>
      </c>
      <c r="E858" s="141">
        <v>0.0</v>
      </c>
      <c r="F858" s="141">
        <v>43581.84</v>
      </c>
      <c r="G858" s="141">
        <v>0.0</v>
      </c>
    </row>
    <row r="859" ht="14.25" customHeight="1">
      <c r="A859" s="140" t="s">
        <v>1038</v>
      </c>
      <c r="B859" s="141">
        <v>91359.6</v>
      </c>
      <c r="C859" s="141">
        <v>0.0</v>
      </c>
      <c r="D859" s="141">
        <v>0.0</v>
      </c>
      <c r="E859" s="141">
        <v>0.0</v>
      </c>
      <c r="F859" s="141">
        <v>91359.6</v>
      </c>
      <c r="G859" s="141">
        <v>0.0</v>
      </c>
    </row>
    <row r="860" ht="14.25" customHeight="1">
      <c r="A860" s="140" t="s">
        <v>1039</v>
      </c>
      <c r="B860" s="141">
        <v>519.5999999999999</v>
      </c>
      <c r="C860" s="141">
        <v>0.0</v>
      </c>
      <c r="D860" s="141">
        <v>0.0</v>
      </c>
      <c r="E860" s="141">
        <v>0.0</v>
      </c>
      <c r="F860" s="141">
        <v>519.5999999999999</v>
      </c>
      <c r="G860" s="141">
        <v>0.0</v>
      </c>
    </row>
    <row r="861" ht="14.25" customHeight="1">
      <c r="A861" s="140" t="s">
        <v>1040</v>
      </c>
      <c r="B861" s="141">
        <v>20727.6</v>
      </c>
      <c r="C861" s="141">
        <v>0.0</v>
      </c>
      <c r="D861" s="141">
        <v>0.0</v>
      </c>
      <c r="E861" s="141">
        <v>0.0</v>
      </c>
      <c r="F861" s="141">
        <v>20727.6</v>
      </c>
      <c r="G861" s="141">
        <v>0.0</v>
      </c>
    </row>
    <row r="862" ht="14.25" customHeight="1">
      <c r="A862" s="140" t="s">
        <v>1041</v>
      </c>
      <c r="B862" s="141">
        <v>36787.2</v>
      </c>
      <c r="C862" s="141">
        <v>0.0</v>
      </c>
      <c r="D862" s="141">
        <v>0.0</v>
      </c>
      <c r="E862" s="141">
        <v>0.0</v>
      </c>
      <c r="F862" s="141">
        <v>36787.2</v>
      </c>
      <c r="G862" s="141">
        <v>0.0</v>
      </c>
    </row>
    <row r="863" ht="14.25" customHeight="1">
      <c r="A863" s="140" t="s">
        <v>1042</v>
      </c>
      <c r="B863" s="141">
        <v>12516.0</v>
      </c>
      <c r="C863" s="141">
        <v>0.0</v>
      </c>
      <c r="D863" s="141">
        <v>0.0</v>
      </c>
      <c r="E863" s="141">
        <v>0.0</v>
      </c>
      <c r="F863" s="141">
        <v>12516.0</v>
      </c>
      <c r="G863" s="141">
        <v>0.0</v>
      </c>
    </row>
    <row r="864" ht="14.25" customHeight="1">
      <c r="A864" s="140" t="s">
        <v>1043</v>
      </c>
      <c r="B864" s="141">
        <v>0.0</v>
      </c>
      <c r="C864" s="141">
        <v>0.0</v>
      </c>
      <c r="D864" s="141">
        <v>0.0</v>
      </c>
      <c r="E864" s="141">
        <v>0.0</v>
      </c>
      <c r="F864" s="141">
        <v>0.0</v>
      </c>
      <c r="G864" s="141">
        <v>0.0</v>
      </c>
    </row>
    <row r="865" ht="14.25" customHeight="1">
      <c r="A865" s="140" t="s">
        <v>1044</v>
      </c>
      <c r="B865" s="141">
        <v>11119.440000000002</v>
      </c>
      <c r="C865" s="141">
        <v>0.0</v>
      </c>
      <c r="D865" s="141">
        <v>0.0</v>
      </c>
      <c r="E865" s="141">
        <v>0.0</v>
      </c>
      <c r="F865" s="141">
        <v>11119.440000000002</v>
      </c>
      <c r="G865" s="141">
        <v>0.0</v>
      </c>
    </row>
    <row r="866" ht="14.25" customHeight="1">
      <c r="A866" s="140" t="s">
        <v>1045</v>
      </c>
      <c r="B866" s="141">
        <v>3695.2799999999997</v>
      </c>
      <c r="C866" s="141">
        <v>0.0</v>
      </c>
      <c r="D866" s="141">
        <v>0.0</v>
      </c>
      <c r="E866" s="141">
        <v>0.0</v>
      </c>
      <c r="F866" s="141">
        <v>3695.2799999999997</v>
      </c>
      <c r="G866" s="141">
        <v>0.0</v>
      </c>
    </row>
    <row r="867" ht="14.25" customHeight="1">
      <c r="A867" s="140" t="s">
        <v>1046</v>
      </c>
      <c r="B867" s="141">
        <v>540.0</v>
      </c>
      <c r="C867" s="141">
        <v>0.0</v>
      </c>
      <c r="D867" s="141">
        <v>0.0</v>
      </c>
      <c r="E867" s="141">
        <v>0.0</v>
      </c>
      <c r="F867" s="141">
        <v>540.0</v>
      </c>
      <c r="G867" s="141">
        <v>0.0</v>
      </c>
    </row>
    <row r="868" ht="14.25" customHeight="1">
      <c r="A868" s="140" t="s">
        <v>1047</v>
      </c>
      <c r="B868" s="141">
        <v>326.4</v>
      </c>
      <c r="C868" s="141">
        <v>0.0</v>
      </c>
      <c r="D868" s="141">
        <v>0.0</v>
      </c>
      <c r="E868" s="141">
        <v>0.0</v>
      </c>
      <c r="F868" s="141">
        <v>326.4</v>
      </c>
      <c r="G868" s="141">
        <v>0.0</v>
      </c>
    </row>
    <row r="869" ht="14.25" customHeight="1">
      <c r="A869" s="140" t="s">
        <v>1048</v>
      </c>
      <c r="B869" s="141">
        <v>0.0</v>
      </c>
      <c r="C869" s="141">
        <v>0.0</v>
      </c>
      <c r="D869" s="141">
        <v>0.0</v>
      </c>
      <c r="E869" s="141">
        <v>0.0</v>
      </c>
      <c r="F869" s="141">
        <v>0.0</v>
      </c>
      <c r="G869" s="141">
        <v>0.0</v>
      </c>
    </row>
    <row r="870" ht="14.25" customHeight="1">
      <c r="A870" s="140" t="s">
        <v>1049</v>
      </c>
      <c r="B870" s="141">
        <v>840.0</v>
      </c>
      <c r="C870" s="141">
        <v>0.0</v>
      </c>
      <c r="D870" s="141">
        <v>0.0</v>
      </c>
      <c r="E870" s="141">
        <v>0.0</v>
      </c>
      <c r="F870" s="141">
        <v>840.0</v>
      </c>
      <c r="G870" s="141">
        <v>0.0</v>
      </c>
    </row>
    <row r="871" ht="14.25" customHeight="1">
      <c r="A871" s="140" t="s">
        <v>1050</v>
      </c>
      <c r="B871" s="141">
        <v>504.0</v>
      </c>
      <c r="C871" s="141">
        <v>0.0</v>
      </c>
      <c r="D871" s="141">
        <v>0.0</v>
      </c>
      <c r="E871" s="141">
        <v>0.0</v>
      </c>
      <c r="F871" s="141">
        <v>504.0</v>
      </c>
      <c r="G871" s="141">
        <v>0.0</v>
      </c>
    </row>
    <row r="872" ht="14.25" customHeight="1">
      <c r="A872" s="140" t="s">
        <v>1051</v>
      </c>
      <c r="B872" s="141">
        <v>102.0</v>
      </c>
      <c r="C872" s="141">
        <v>0.0</v>
      </c>
      <c r="D872" s="141">
        <v>0.0</v>
      </c>
      <c r="E872" s="141">
        <v>0.0</v>
      </c>
      <c r="F872" s="141">
        <v>102.0</v>
      </c>
      <c r="G872" s="141">
        <v>0.0</v>
      </c>
    </row>
    <row r="873" ht="14.25" customHeight="1">
      <c r="A873" s="140" t="s">
        <v>1052</v>
      </c>
      <c r="B873" s="141">
        <v>600.0</v>
      </c>
      <c r="C873" s="141">
        <v>0.0</v>
      </c>
      <c r="D873" s="141">
        <v>0.0</v>
      </c>
      <c r="E873" s="141">
        <v>0.0</v>
      </c>
      <c r="F873" s="141">
        <v>600.0</v>
      </c>
      <c r="G873" s="141">
        <v>0.0</v>
      </c>
    </row>
    <row r="874" ht="14.25" customHeight="1">
      <c r="A874" s="140" t="s">
        <v>1053</v>
      </c>
      <c r="B874" s="141">
        <v>66.0</v>
      </c>
      <c r="C874" s="141">
        <v>0.0</v>
      </c>
      <c r="D874" s="141">
        <v>0.0</v>
      </c>
      <c r="E874" s="141">
        <v>0.0</v>
      </c>
      <c r="F874" s="141">
        <v>66.0</v>
      </c>
      <c r="G874" s="141">
        <v>0.0</v>
      </c>
    </row>
    <row r="875" ht="14.25" customHeight="1">
      <c r="A875" s="140" t="s">
        <v>1054</v>
      </c>
      <c r="B875" s="141">
        <v>0.0</v>
      </c>
      <c r="C875" s="141">
        <v>0.0</v>
      </c>
      <c r="D875" s="141">
        <v>0.0</v>
      </c>
      <c r="E875" s="141">
        <v>0.0</v>
      </c>
      <c r="F875" s="141">
        <v>0.0</v>
      </c>
      <c r="G875" s="141">
        <v>0.0</v>
      </c>
    </row>
    <row r="876" ht="14.25" customHeight="1">
      <c r="A876" s="140" t="s">
        <v>1055</v>
      </c>
      <c r="B876" s="141">
        <v>19.200000000000003</v>
      </c>
      <c r="C876" s="141">
        <v>0.0</v>
      </c>
      <c r="D876" s="141">
        <v>0.0</v>
      </c>
      <c r="E876" s="141">
        <v>0.0</v>
      </c>
      <c r="F876" s="141">
        <v>19.200000000000003</v>
      </c>
      <c r="G876" s="141">
        <v>0.0</v>
      </c>
    </row>
    <row r="877" ht="14.25" customHeight="1">
      <c r="A877" s="140" t="s">
        <v>1056</v>
      </c>
      <c r="B877" s="141">
        <v>232.79999999999998</v>
      </c>
      <c r="C877" s="141">
        <v>0.0</v>
      </c>
      <c r="D877" s="141">
        <v>0.0</v>
      </c>
      <c r="E877" s="141">
        <v>0.0</v>
      </c>
      <c r="F877" s="141">
        <v>232.79999999999998</v>
      </c>
      <c r="G877" s="141">
        <v>0.0</v>
      </c>
    </row>
    <row r="878" ht="14.25" customHeight="1">
      <c r="A878" s="140" t="s">
        <v>1057</v>
      </c>
      <c r="B878" s="141">
        <v>144.0</v>
      </c>
      <c r="C878" s="141">
        <v>0.0</v>
      </c>
      <c r="D878" s="141">
        <v>0.0</v>
      </c>
      <c r="E878" s="141">
        <v>0.0</v>
      </c>
      <c r="F878" s="141">
        <v>144.0</v>
      </c>
      <c r="G878" s="141">
        <v>0.0</v>
      </c>
    </row>
    <row r="879" ht="14.25" customHeight="1">
      <c r="A879" s="140" t="s">
        <v>1058</v>
      </c>
      <c r="B879" s="141">
        <v>20653.811999999998</v>
      </c>
      <c r="C879" s="141">
        <v>0.0</v>
      </c>
      <c r="D879" s="141">
        <v>0.0</v>
      </c>
      <c r="E879" s="141">
        <v>0.0</v>
      </c>
      <c r="F879" s="141">
        <v>20653.811999999998</v>
      </c>
      <c r="G879" s="141">
        <v>0.0</v>
      </c>
    </row>
    <row r="880" ht="14.25" customHeight="1">
      <c r="A880" s="140" t="s">
        <v>1059</v>
      </c>
      <c r="B880" s="141">
        <v>35410.164000000004</v>
      </c>
      <c r="C880" s="141">
        <v>0.0</v>
      </c>
      <c r="D880" s="141">
        <v>0.0</v>
      </c>
      <c r="E880" s="141">
        <v>0.0</v>
      </c>
      <c r="F880" s="141">
        <v>35410.164000000004</v>
      </c>
      <c r="G880" s="141">
        <v>0.0</v>
      </c>
    </row>
    <row r="881" ht="14.25" customHeight="1">
      <c r="A881" s="140" t="s">
        <v>1060</v>
      </c>
      <c r="B881" s="141">
        <v>15600.036000000002</v>
      </c>
      <c r="C881" s="141">
        <v>0.0</v>
      </c>
      <c r="D881" s="141">
        <v>0.0</v>
      </c>
      <c r="E881" s="141">
        <v>0.0</v>
      </c>
      <c r="F881" s="141">
        <v>15600.036000000002</v>
      </c>
      <c r="G881" s="141">
        <v>0.0</v>
      </c>
    </row>
    <row r="882" ht="14.25" customHeight="1">
      <c r="A882" s="140" t="s">
        <v>1061</v>
      </c>
      <c r="B882" s="141">
        <v>17939.928</v>
      </c>
      <c r="C882" s="141">
        <v>0.0</v>
      </c>
      <c r="D882" s="141">
        <v>0.0</v>
      </c>
      <c r="E882" s="141">
        <v>0.0</v>
      </c>
      <c r="F882" s="141">
        <v>17939.928</v>
      </c>
      <c r="G882" s="141">
        <v>0.0</v>
      </c>
    </row>
    <row r="883" ht="14.25" customHeight="1">
      <c r="A883" s="140" t="s">
        <v>1062</v>
      </c>
      <c r="B883" s="141">
        <v>264.0</v>
      </c>
      <c r="C883" s="141">
        <v>0.0</v>
      </c>
      <c r="D883" s="141">
        <v>0.0</v>
      </c>
      <c r="E883" s="141">
        <v>0.0</v>
      </c>
      <c r="F883" s="141">
        <v>264.0</v>
      </c>
      <c r="G883" s="141">
        <v>0.0</v>
      </c>
    </row>
    <row r="884" ht="14.25" customHeight="1">
      <c r="A884" s="140" t="s">
        <v>1063</v>
      </c>
      <c r="B884" s="141">
        <v>1988.8199999999997</v>
      </c>
      <c r="C884" s="141">
        <v>0.0</v>
      </c>
      <c r="D884" s="141">
        <v>0.0</v>
      </c>
      <c r="E884" s="141">
        <v>0.0</v>
      </c>
      <c r="F884" s="141">
        <v>1988.8199999999997</v>
      </c>
      <c r="G884" s="141">
        <v>0.0</v>
      </c>
    </row>
    <row r="885" ht="14.25" customHeight="1">
      <c r="A885" s="140" t="s">
        <v>1064</v>
      </c>
      <c r="B885" s="141">
        <v>33559.31999999999</v>
      </c>
      <c r="C885" s="141">
        <v>0.0</v>
      </c>
      <c r="D885" s="141">
        <v>0.0</v>
      </c>
      <c r="E885" s="141">
        <v>0.0</v>
      </c>
      <c r="F885" s="141">
        <v>33559.31999999999</v>
      </c>
      <c r="G885" s="141">
        <v>0.0</v>
      </c>
    </row>
    <row r="886" ht="14.25" customHeight="1">
      <c r="A886" s="140" t="s">
        <v>1065</v>
      </c>
      <c r="B886" s="141">
        <v>432.0</v>
      </c>
      <c r="C886" s="141">
        <v>0.0</v>
      </c>
      <c r="D886" s="141">
        <v>0.0</v>
      </c>
      <c r="E886" s="141">
        <v>0.0</v>
      </c>
      <c r="F886" s="141">
        <v>432.0</v>
      </c>
      <c r="G886" s="141">
        <v>0.0</v>
      </c>
    </row>
    <row r="887" ht="14.25" customHeight="1">
      <c r="A887" s="140" t="s">
        <v>1066</v>
      </c>
      <c r="B887" s="141">
        <v>183.048</v>
      </c>
      <c r="C887" s="141">
        <v>0.0</v>
      </c>
      <c r="D887" s="141">
        <v>0.0</v>
      </c>
      <c r="E887" s="141">
        <v>0.0</v>
      </c>
      <c r="F887" s="141">
        <v>183.048</v>
      </c>
      <c r="G887" s="141">
        <v>0.0</v>
      </c>
    </row>
    <row r="888" ht="14.25" customHeight="1">
      <c r="A888" s="140" t="s">
        <v>1067</v>
      </c>
      <c r="B888" s="141">
        <v>900.0</v>
      </c>
      <c r="C888" s="141">
        <v>0.0</v>
      </c>
      <c r="D888" s="141">
        <v>0.0</v>
      </c>
      <c r="E888" s="141">
        <v>0.0</v>
      </c>
      <c r="F888" s="141">
        <v>900.0</v>
      </c>
      <c r="G888" s="141">
        <v>0.0</v>
      </c>
    </row>
    <row r="889" ht="14.25" customHeight="1">
      <c r="A889" s="140" t="s">
        <v>1068</v>
      </c>
      <c r="B889" s="141">
        <v>192.0</v>
      </c>
      <c r="C889" s="141">
        <v>0.0</v>
      </c>
      <c r="D889" s="141">
        <v>0.0</v>
      </c>
      <c r="E889" s="141">
        <v>0.0</v>
      </c>
      <c r="F889" s="141">
        <v>192.0</v>
      </c>
      <c r="G889" s="141">
        <v>0.0</v>
      </c>
    </row>
    <row r="890" ht="14.25" customHeight="1">
      <c r="A890" s="140" t="s">
        <v>1069</v>
      </c>
      <c r="B890" s="141">
        <v>420.0</v>
      </c>
      <c r="C890" s="141">
        <v>0.0</v>
      </c>
      <c r="D890" s="141">
        <v>0.0</v>
      </c>
      <c r="E890" s="141">
        <v>0.0</v>
      </c>
      <c r="F890" s="141">
        <v>420.0</v>
      </c>
      <c r="G890" s="141">
        <v>0.0</v>
      </c>
    </row>
    <row r="891" ht="14.25" customHeight="1">
      <c r="A891" s="140" t="s">
        <v>1070</v>
      </c>
      <c r="B891" s="141">
        <v>2847.456</v>
      </c>
      <c r="C891" s="141">
        <v>0.0</v>
      </c>
      <c r="D891" s="141">
        <v>0.0</v>
      </c>
      <c r="E891" s="141">
        <v>0.0</v>
      </c>
      <c r="F891" s="141">
        <v>2847.456</v>
      </c>
      <c r="G891" s="141">
        <v>0.0</v>
      </c>
    </row>
    <row r="892" ht="14.25" customHeight="1">
      <c r="A892" s="140" t="s">
        <v>1071</v>
      </c>
      <c r="B892" s="141">
        <v>360.0</v>
      </c>
      <c r="C892" s="141">
        <v>0.0</v>
      </c>
      <c r="D892" s="141">
        <v>0.0</v>
      </c>
      <c r="E892" s="141">
        <v>0.0</v>
      </c>
      <c r="F892" s="141">
        <v>360.0</v>
      </c>
      <c r="G892" s="141">
        <v>0.0</v>
      </c>
    </row>
    <row r="893" ht="14.25" customHeight="1">
      <c r="A893" s="140" t="s">
        <v>1072</v>
      </c>
      <c r="B893" s="141">
        <v>1213.6200000000001</v>
      </c>
      <c r="C893" s="141">
        <v>0.0</v>
      </c>
      <c r="D893" s="141">
        <v>0.0</v>
      </c>
      <c r="E893" s="141">
        <v>0.0</v>
      </c>
      <c r="F893" s="141">
        <v>1213.6200000000001</v>
      </c>
      <c r="G893" s="141">
        <v>0.0</v>
      </c>
    </row>
    <row r="894" ht="14.25" customHeight="1">
      <c r="A894" s="140" t="s">
        <v>1073</v>
      </c>
      <c r="B894" s="141">
        <v>49919.71200000001</v>
      </c>
      <c r="C894" s="141">
        <v>0.0</v>
      </c>
      <c r="D894" s="141">
        <v>0.0</v>
      </c>
      <c r="E894" s="141">
        <v>0.0</v>
      </c>
      <c r="F894" s="141">
        <v>49919.71200000001</v>
      </c>
      <c r="G894" s="141">
        <v>0.0</v>
      </c>
    </row>
    <row r="895" ht="14.25" customHeight="1">
      <c r="A895" s="140" t="s">
        <v>1074</v>
      </c>
      <c r="B895" s="141">
        <v>900.0</v>
      </c>
      <c r="C895" s="141">
        <v>0.0</v>
      </c>
      <c r="D895" s="141">
        <v>0.0</v>
      </c>
      <c r="E895" s="141">
        <v>0.0</v>
      </c>
      <c r="F895" s="141">
        <v>900.0</v>
      </c>
      <c r="G895" s="141">
        <v>0.0</v>
      </c>
    </row>
    <row r="896" ht="14.25" customHeight="1">
      <c r="A896" s="140" t="s">
        <v>1075</v>
      </c>
      <c r="B896" s="141">
        <v>600.0</v>
      </c>
      <c r="C896" s="141">
        <v>0.0</v>
      </c>
      <c r="D896" s="141">
        <v>0.0</v>
      </c>
      <c r="E896" s="141">
        <v>0.0</v>
      </c>
      <c r="F896" s="141">
        <v>600.0</v>
      </c>
      <c r="G896" s="141">
        <v>0.0</v>
      </c>
    </row>
    <row r="897" ht="14.25" customHeight="1">
      <c r="A897" s="140" t="s">
        <v>1076</v>
      </c>
      <c r="B897" s="141">
        <v>3125.7840000000006</v>
      </c>
      <c r="C897" s="141">
        <v>0.0</v>
      </c>
      <c r="D897" s="141">
        <v>0.0</v>
      </c>
      <c r="E897" s="141">
        <v>0.0</v>
      </c>
      <c r="F897" s="141">
        <v>3125.7840000000006</v>
      </c>
      <c r="G897" s="141">
        <v>0.0</v>
      </c>
    </row>
    <row r="898" ht="14.25" customHeight="1">
      <c r="A898" s="140" t="s">
        <v>1077</v>
      </c>
      <c r="B898" s="141">
        <v>25896.612</v>
      </c>
      <c r="C898" s="141">
        <v>0.0</v>
      </c>
      <c r="D898" s="141">
        <v>0.0</v>
      </c>
      <c r="E898" s="141">
        <v>0.0</v>
      </c>
      <c r="F898" s="141">
        <v>25896.612</v>
      </c>
      <c r="G898" s="141">
        <v>0.0</v>
      </c>
    </row>
    <row r="899" ht="14.25" customHeight="1">
      <c r="A899" s="140" t="s">
        <v>1078</v>
      </c>
      <c r="B899" s="141">
        <v>198.24</v>
      </c>
      <c r="C899" s="141">
        <v>0.0</v>
      </c>
      <c r="D899" s="141">
        <v>0.0</v>
      </c>
      <c r="E899" s="141">
        <v>0.0</v>
      </c>
      <c r="F899" s="141">
        <v>198.24</v>
      </c>
      <c r="G899" s="141">
        <v>0.0</v>
      </c>
    </row>
    <row r="900" ht="14.25" customHeight="1">
      <c r="A900" s="140" t="s">
        <v>1079</v>
      </c>
      <c r="B900" s="141">
        <v>420.0</v>
      </c>
      <c r="C900" s="141">
        <v>0.0</v>
      </c>
      <c r="D900" s="141">
        <v>0.0</v>
      </c>
      <c r="E900" s="141">
        <v>0.0</v>
      </c>
      <c r="F900" s="141">
        <v>420.0</v>
      </c>
      <c r="G900" s="141">
        <v>0.0</v>
      </c>
    </row>
    <row r="901" ht="14.25" customHeight="1">
      <c r="A901" s="140" t="s">
        <v>1080</v>
      </c>
      <c r="B901" s="141">
        <v>152.54399999999998</v>
      </c>
      <c r="C901" s="141">
        <v>0.0</v>
      </c>
      <c r="D901" s="141">
        <v>0.0</v>
      </c>
      <c r="E901" s="141">
        <v>0.0</v>
      </c>
      <c r="F901" s="141">
        <v>152.54399999999998</v>
      </c>
      <c r="G901" s="141">
        <v>0.0</v>
      </c>
    </row>
    <row r="902" ht="14.25" customHeight="1">
      <c r="A902" s="140" t="s">
        <v>1081</v>
      </c>
      <c r="B902" s="141">
        <v>0.0</v>
      </c>
      <c r="C902" s="141">
        <v>0.0</v>
      </c>
      <c r="D902" s="141">
        <v>0.0</v>
      </c>
      <c r="E902" s="141">
        <v>0.0</v>
      </c>
      <c r="F902" s="141">
        <v>0.0</v>
      </c>
      <c r="G902" s="141">
        <v>0.0</v>
      </c>
    </row>
    <row r="903" ht="14.25" customHeight="1">
      <c r="A903" s="140" t="s">
        <v>1082</v>
      </c>
      <c r="B903" s="141">
        <v>2187.696</v>
      </c>
      <c r="C903" s="141">
        <v>0.0</v>
      </c>
      <c r="D903" s="141">
        <v>0.0</v>
      </c>
      <c r="E903" s="141">
        <v>0.0</v>
      </c>
      <c r="F903" s="141">
        <v>2187.696</v>
      </c>
      <c r="G903" s="141">
        <v>0.0</v>
      </c>
    </row>
    <row r="904" ht="14.25" customHeight="1">
      <c r="A904" s="140" t="s">
        <v>1083</v>
      </c>
      <c r="B904" s="141">
        <v>3355.896</v>
      </c>
      <c r="C904" s="141">
        <v>0.0</v>
      </c>
      <c r="D904" s="141">
        <v>0.0</v>
      </c>
      <c r="E904" s="141">
        <v>0.0</v>
      </c>
      <c r="F904" s="141">
        <v>3355.896</v>
      </c>
      <c r="G904" s="141">
        <v>0.0</v>
      </c>
    </row>
    <row r="905" ht="14.25" customHeight="1">
      <c r="A905" s="140" t="s">
        <v>1084</v>
      </c>
      <c r="B905" s="141">
        <v>6980.927999999999</v>
      </c>
      <c r="C905" s="141">
        <v>0.0</v>
      </c>
      <c r="D905" s="141">
        <v>0.0</v>
      </c>
      <c r="E905" s="141">
        <v>0.0</v>
      </c>
      <c r="F905" s="141">
        <v>6980.927999999999</v>
      </c>
      <c r="G905" s="141">
        <v>0.0</v>
      </c>
    </row>
    <row r="906" ht="14.25" customHeight="1">
      <c r="A906" s="140" t="s">
        <v>1085</v>
      </c>
      <c r="B906" s="141">
        <v>6247.092000000001</v>
      </c>
      <c r="C906" s="141">
        <v>0.0</v>
      </c>
      <c r="D906" s="141">
        <v>0.0</v>
      </c>
      <c r="E906" s="141">
        <v>0.0</v>
      </c>
      <c r="F906" s="141">
        <v>6247.092000000001</v>
      </c>
      <c r="G906" s="141">
        <v>0.0</v>
      </c>
    </row>
    <row r="907" ht="14.25" customHeight="1">
      <c r="A907" s="140" t="s">
        <v>1086</v>
      </c>
      <c r="B907" s="141">
        <v>407.112</v>
      </c>
      <c r="C907" s="141">
        <v>0.0</v>
      </c>
      <c r="D907" s="141">
        <v>0.0</v>
      </c>
      <c r="E907" s="141">
        <v>0.0</v>
      </c>
      <c r="F907" s="141">
        <v>407.112</v>
      </c>
      <c r="G907" s="141">
        <v>0.0</v>
      </c>
    </row>
    <row r="908" ht="14.25" customHeight="1">
      <c r="A908" s="140" t="s">
        <v>1087</v>
      </c>
      <c r="B908" s="141">
        <v>6809.495999999999</v>
      </c>
      <c r="C908" s="141">
        <v>0.0</v>
      </c>
      <c r="D908" s="141">
        <v>0.0</v>
      </c>
      <c r="E908" s="141">
        <v>0.0</v>
      </c>
      <c r="F908" s="141">
        <v>6809.495999999999</v>
      </c>
      <c r="G908" s="141">
        <v>0.0</v>
      </c>
    </row>
    <row r="909" ht="14.25" customHeight="1">
      <c r="A909" s="140" t="s">
        <v>1088</v>
      </c>
      <c r="B909" s="141">
        <v>2269.836</v>
      </c>
      <c r="C909" s="141">
        <v>0.0</v>
      </c>
      <c r="D909" s="141">
        <v>0.0</v>
      </c>
      <c r="E909" s="141">
        <v>0.0</v>
      </c>
      <c r="F909" s="141">
        <v>2269.836</v>
      </c>
      <c r="G909" s="141">
        <v>0.0</v>
      </c>
    </row>
    <row r="910" ht="14.25" customHeight="1">
      <c r="A910" s="140" t="s">
        <v>1089</v>
      </c>
      <c r="B910" s="141">
        <v>7024.632</v>
      </c>
      <c r="C910" s="141">
        <v>0.0</v>
      </c>
      <c r="D910" s="141">
        <v>0.0</v>
      </c>
      <c r="E910" s="141">
        <v>0.0</v>
      </c>
      <c r="F910" s="141">
        <v>7024.632</v>
      </c>
      <c r="G910" s="141">
        <v>0.0</v>
      </c>
    </row>
    <row r="911" ht="14.25" customHeight="1">
      <c r="A911" s="140" t="s">
        <v>1090</v>
      </c>
      <c r="B911" s="141">
        <v>1063.584</v>
      </c>
      <c r="C911" s="141">
        <v>0.0</v>
      </c>
      <c r="D911" s="141">
        <v>0.0</v>
      </c>
      <c r="E911" s="141">
        <v>0.0</v>
      </c>
      <c r="F911" s="141">
        <v>1063.584</v>
      </c>
      <c r="G911" s="141">
        <v>0.0</v>
      </c>
    </row>
    <row r="912" ht="14.25" customHeight="1">
      <c r="A912" s="140" t="s">
        <v>1091</v>
      </c>
      <c r="B912" s="141">
        <v>337.0079999999999</v>
      </c>
      <c r="C912" s="141">
        <v>0.0</v>
      </c>
      <c r="D912" s="141">
        <v>0.0</v>
      </c>
      <c r="E912" s="141">
        <v>0.0</v>
      </c>
      <c r="F912" s="141">
        <v>337.0079999999999</v>
      </c>
      <c r="G912" s="141">
        <v>0.0</v>
      </c>
    </row>
    <row r="913" ht="14.25" customHeight="1">
      <c r="A913" s="140" t="s">
        <v>1092</v>
      </c>
      <c r="B913" s="141">
        <v>321.168</v>
      </c>
      <c r="C913" s="141">
        <v>0.0</v>
      </c>
      <c r="D913" s="141">
        <v>0.0</v>
      </c>
      <c r="E913" s="141">
        <v>0.0</v>
      </c>
      <c r="F913" s="141">
        <v>321.168</v>
      </c>
      <c r="G913" s="141">
        <v>0.0</v>
      </c>
    </row>
    <row r="914" ht="14.25" customHeight="1">
      <c r="A914" s="140" t="s">
        <v>1093</v>
      </c>
      <c r="B914" s="141">
        <v>2898.3</v>
      </c>
      <c r="C914" s="141">
        <v>0.0</v>
      </c>
      <c r="D914" s="141">
        <v>0.0</v>
      </c>
      <c r="E914" s="141">
        <v>0.0</v>
      </c>
      <c r="F914" s="141">
        <v>2898.3</v>
      </c>
      <c r="G914" s="141">
        <v>0.0</v>
      </c>
    </row>
    <row r="915" ht="14.25" customHeight="1">
      <c r="A915" s="140" t="s">
        <v>1094</v>
      </c>
      <c r="B915" s="141">
        <v>1980.0</v>
      </c>
      <c r="C915" s="141">
        <v>0.0</v>
      </c>
      <c r="D915" s="141">
        <v>0.0</v>
      </c>
      <c r="E915" s="141">
        <v>0.0</v>
      </c>
      <c r="F915" s="141">
        <v>1980.0</v>
      </c>
      <c r="G915" s="141">
        <v>0.0</v>
      </c>
    </row>
    <row r="916" ht="14.25" customHeight="1">
      <c r="A916" s="140" t="s">
        <v>1095</v>
      </c>
      <c r="B916" s="141">
        <v>1850.8319999999999</v>
      </c>
      <c r="C916" s="141">
        <v>0.0</v>
      </c>
      <c r="D916" s="141">
        <v>0.0</v>
      </c>
      <c r="E916" s="141">
        <v>0.0</v>
      </c>
      <c r="F916" s="141">
        <v>1850.8319999999999</v>
      </c>
      <c r="G916" s="141">
        <v>0.0</v>
      </c>
    </row>
    <row r="917" ht="14.25" customHeight="1">
      <c r="A917" s="140" t="s">
        <v>1096</v>
      </c>
      <c r="B917" s="141">
        <v>22237.008</v>
      </c>
      <c r="C917" s="141">
        <v>0.0</v>
      </c>
      <c r="D917" s="141">
        <v>0.0</v>
      </c>
      <c r="E917" s="141">
        <v>0.0</v>
      </c>
      <c r="F917" s="141">
        <v>22237.008</v>
      </c>
      <c r="G917" s="141">
        <v>0.0</v>
      </c>
    </row>
    <row r="918" ht="14.25" customHeight="1">
      <c r="A918" s="140" t="s">
        <v>1097</v>
      </c>
      <c r="B918" s="141">
        <v>11547.936000000002</v>
      </c>
      <c r="C918" s="141">
        <v>0.0</v>
      </c>
      <c r="D918" s="141">
        <v>0.0</v>
      </c>
      <c r="E918" s="141">
        <v>0.0</v>
      </c>
      <c r="F918" s="141">
        <v>11547.936000000002</v>
      </c>
      <c r="G918" s="141">
        <v>0.0</v>
      </c>
    </row>
    <row r="919" ht="14.25" customHeight="1">
      <c r="A919" s="140" t="s">
        <v>1098</v>
      </c>
      <c r="B919" s="141">
        <v>6159.0</v>
      </c>
      <c r="C919" s="141">
        <v>0.0</v>
      </c>
      <c r="D919" s="141">
        <v>0.0</v>
      </c>
      <c r="E919" s="141">
        <v>0.0</v>
      </c>
      <c r="F919" s="141">
        <v>6159.0</v>
      </c>
      <c r="G919" s="141">
        <v>0.0</v>
      </c>
    </row>
    <row r="920" ht="14.25" customHeight="1">
      <c r="A920" s="140" t="s">
        <v>1099</v>
      </c>
      <c r="B920" s="141">
        <v>21556.152000000002</v>
      </c>
      <c r="C920" s="141">
        <v>0.0</v>
      </c>
      <c r="D920" s="141">
        <v>0.0</v>
      </c>
      <c r="E920" s="141">
        <v>0.0</v>
      </c>
      <c r="F920" s="141">
        <v>21556.152000000002</v>
      </c>
      <c r="G920" s="141">
        <v>0.0</v>
      </c>
    </row>
    <row r="921" ht="14.25" customHeight="1">
      <c r="A921" s="140" t="s">
        <v>1100</v>
      </c>
      <c r="B921" s="141">
        <v>221.73600000000002</v>
      </c>
      <c r="C921" s="141">
        <v>0.0</v>
      </c>
      <c r="D921" s="141">
        <v>0.0</v>
      </c>
      <c r="E921" s="141">
        <v>0.0</v>
      </c>
      <c r="F921" s="141">
        <v>221.73600000000002</v>
      </c>
      <c r="G921" s="141">
        <v>0.0</v>
      </c>
    </row>
    <row r="922" ht="14.25" customHeight="1">
      <c r="A922" s="140" t="s">
        <v>1101</v>
      </c>
      <c r="B922" s="141">
        <v>2100.0</v>
      </c>
      <c r="C922" s="141">
        <v>0.0</v>
      </c>
      <c r="D922" s="141">
        <v>0.0</v>
      </c>
      <c r="E922" s="141">
        <v>0.0</v>
      </c>
      <c r="F922" s="141">
        <v>2100.0</v>
      </c>
      <c r="G922" s="141">
        <v>0.0</v>
      </c>
    </row>
    <row r="923" ht="14.25" customHeight="1">
      <c r="A923" s="140" t="s">
        <v>1102</v>
      </c>
      <c r="B923" s="141">
        <v>3000.0</v>
      </c>
      <c r="C923" s="141">
        <v>0.0</v>
      </c>
      <c r="D923" s="141">
        <v>0.0</v>
      </c>
      <c r="E923" s="141">
        <v>0.0</v>
      </c>
      <c r="F923" s="141">
        <v>3000.0</v>
      </c>
      <c r="G923" s="141">
        <v>0.0</v>
      </c>
    </row>
    <row r="924" ht="14.25" customHeight="1">
      <c r="A924" s="140" t="s">
        <v>1103</v>
      </c>
      <c r="B924" s="141">
        <v>360.0</v>
      </c>
      <c r="C924" s="141">
        <v>0.0</v>
      </c>
      <c r="D924" s="141">
        <v>0.0</v>
      </c>
      <c r="E924" s="141">
        <v>0.0</v>
      </c>
      <c r="F924" s="141">
        <v>360.0</v>
      </c>
      <c r="G924" s="141">
        <v>0.0</v>
      </c>
    </row>
    <row r="925" ht="14.25" customHeight="1">
      <c r="A925" s="140" t="s">
        <v>1104</v>
      </c>
      <c r="B925" s="141">
        <v>11686.548000000003</v>
      </c>
      <c r="C925" s="141">
        <v>0.0</v>
      </c>
      <c r="D925" s="141">
        <v>0.0</v>
      </c>
      <c r="E925" s="141">
        <v>0.0</v>
      </c>
      <c r="F925" s="141">
        <v>11686.548000000003</v>
      </c>
      <c r="G925" s="141">
        <v>0.0</v>
      </c>
    </row>
    <row r="926" ht="14.25" customHeight="1">
      <c r="A926" s="140" t="s">
        <v>1105</v>
      </c>
      <c r="B926" s="141">
        <v>51840.600000000006</v>
      </c>
      <c r="C926" s="141">
        <v>0.0</v>
      </c>
      <c r="D926" s="141">
        <v>0.0</v>
      </c>
      <c r="E926" s="141">
        <v>0.0</v>
      </c>
      <c r="F926" s="141">
        <v>51840.600000000006</v>
      </c>
      <c r="G926" s="141">
        <v>0.0</v>
      </c>
    </row>
    <row r="927" ht="14.25" customHeight="1">
      <c r="A927" s="140" t="s">
        <v>1106</v>
      </c>
      <c r="B927" s="141">
        <v>488.184</v>
      </c>
      <c r="C927" s="141">
        <v>0.0</v>
      </c>
      <c r="D927" s="141">
        <v>0.0</v>
      </c>
      <c r="E927" s="141">
        <v>0.0</v>
      </c>
      <c r="F927" s="141">
        <v>488.184</v>
      </c>
      <c r="G927" s="141">
        <v>0.0</v>
      </c>
    </row>
    <row r="928" ht="14.25" customHeight="1">
      <c r="A928" s="140" t="s">
        <v>1107</v>
      </c>
      <c r="B928" s="141">
        <v>1004.9159999999999</v>
      </c>
      <c r="C928" s="141">
        <v>0.0</v>
      </c>
      <c r="D928" s="141">
        <v>0.0</v>
      </c>
      <c r="E928" s="141">
        <v>0.0</v>
      </c>
      <c r="F928" s="141">
        <v>1004.9159999999999</v>
      </c>
      <c r="G928" s="141">
        <v>0.0</v>
      </c>
    </row>
    <row r="929" ht="14.25" customHeight="1">
      <c r="A929" s="140" t="s">
        <v>1108</v>
      </c>
      <c r="B929" s="141">
        <v>12078.3</v>
      </c>
      <c r="C929" s="141">
        <v>0.0</v>
      </c>
      <c r="D929" s="141">
        <v>0.0</v>
      </c>
      <c r="E929" s="141">
        <v>0.0</v>
      </c>
      <c r="F929" s="141">
        <v>12078.3</v>
      </c>
      <c r="G929" s="141">
        <v>0.0</v>
      </c>
    </row>
    <row r="930" ht="14.25" customHeight="1">
      <c r="A930" s="140" t="s">
        <v>1109</v>
      </c>
      <c r="B930" s="141">
        <v>17863.224000000002</v>
      </c>
      <c r="C930" s="141">
        <v>0.0</v>
      </c>
      <c r="D930" s="141">
        <v>0.0</v>
      </c>
      <c r="E930" s="141">
        <v>0.0</v>
      </c>
      <c r="F930" s="141">
        <v>17863.224000000002</v>
      </c>
      <c r="G930" s="141">
        <v>0.0</v>
      </c>
    </row>
    <row r="931" ht="14.25" customHeight="1">
      <c r="A931" s="140" t="s">
        <v>1110</v>
      </c>
      <c r="B931" s="141">
        <v>71343.66</v>
      </c>
      <c r="C931" s="141">
        <v>0.0</v>
      </c>
      <c r="D931" s="141">
        <v>0.0</v>
      </c>
      <c r="E931" s="141">
        <v>0.0</v>
      </c>
      <c r="F931" s="141">
        <v>71343.66</v>
      </c>
      <c r="G931" s="141">
        <v>0.0</v>
      </c>
    </row>
    <row r="932" ht="14.25" customHeight="1">
      <c r="A932" s="140" t="s">
        <v>1111</v>
      </c>
      <c r="B932" s="141">
        <v>4654.08</v>
      </c>
      <c r="C932" s="141">
        <v>0.0</v>
      </c>
      <c r="D932" s="141">
        <v>0.0</v>
      </c>
      <c r="E932" s="141">
        <v>0.0</v>
      </c>
      <c r="F932" s="141">
        <v>4654.08</v>
      </c>
      <c r="G932" s="141">
        <v>0.0</v>
      </c>
    </row>
    <row r="933" ht="14.25" customHeight="1">
      <c r="A933" s="140" t="s">
        <v>1112</v>
      </c>
      <c r="B933" s="141">
        <v>35269.152</v>
      </c>
      <c r="C933" s="141">
        <v>0.0</v>
      </c>
      <c r="D933" s="141">
        <v>0.0</v>
      </c>
      <c r="E933" s="141">
        <v>0.0</v>
      </c>
      <c r="F933" s="141">
        <v>35269.152</v>
      </c>
      <c r="G933" s="141">
        <v>0.0</v>
      </c>
    </row>
    <row r="934" ht="14.25" customHeight="1">
      <c r="A934" s="140" t="s">
        <v>1113</v>
      </c>
      <c r="B934" s="141">
        <v>7099.572000000001</v>
      </c>
      <c r="C934" s="141">
        <v>0.0</v>
      </c>
      <c r="D934" s="141">
        <v>0.0</v>
      </c>
      <c r="E934" s="141">
        <v>0.0</v>
      </c>
      <c r="F934" s="141">
        <v>7099.572000000001</v>
      </c>
      <c r="G934" s="141">
        <v>0.0</v>
      </c>
    </row>
    <row r="935" ht="14.25" customHeight="1">
      <c r="A935" s="140" t="s">
        <v>1114</v>
      </c>
      <c r="B935" s="141">
        <v>9562.968</v>
      </c>
      <c r="C935" s="141">
        <v>0.0</v>
      </c>
      <c r="D935" s="141">
        <v>0.0</v>
      </c>
      <c r="E935" s="141">
        <v>0.0</v>
      </c>
      <c r="F935" s="141">
        <v>9562.968</v>
      </c>
      <c r="G935" s="141">
        <v>0.0</v>
      </c>
    </row>
    <row r="936" ht="14.25" customHeight="1">
      <c r="A936" s="140" t="s">
        <v>1115</v>
      </c>
      <c r="B936" s="141">
        <v>3914.94</v>
      </c>
      <c r="C936" s="141">
        <v>0.0</v>
      </c>
      <c r="D936" s="141">
        <v>0.0</v>
      </c>
      <c r="E936" s="141">
        <v>0.0</v>
      </c>
      <c r="F936" s="141">
        <v>3914.94</v>
      </c>
      <c r="G936" s="141">
        <v>0.0</v>
      </c>
    </row>
    <row r="937" ht="14.25" customHeight="1">
      <c r="A937" s="140" t="s">
        <v>1116</v>
      </c>
      <c r="B937" s="141">
        <v>2338.6800000000003</v>
      </c>
      <c r="C937" s="141">
        <v>0.0</v>
      </c>
      <c r="D937" s="141">
        <v>0.0</v>
      </c>
      <c r="E937" s="141">
        <v>0.0</v>
      </c>
      <c r="F937" s="141">
        <v>2338.6800000000003</v>
      </c>
      <c r="G937" s="141">
        <v>0.0</v>
      </c>
    </row>
    <row r="938" ht="14.25" customHeight="1">
      <c r="A938" s="140" t="s">
        <v>1117</v>
      </c>
      <c r="B938" s="141">
        <v>16326.948000000002</v>
      </c>
      <c r="C938" s="141">
        <v>0.0</v>
      </c>
      <c r="D938" s="141">
        <v>0.0</v>
      </c>
      <c r="E938" s="141">
        <v>0.0</v>
      </c>
      <c r="F938" s="141">
        <v>16326.948000000002</v>
      </c>
      <c r="G938" s="141">
        <v>0.0</v>
      </c>
    </row>
    <row r="939" ht="14.25" customHeight="1">
      <c r="A939" s="140" t="s">
        <v>1118</v>
      </c>
      <c r="B939" s="141">
        <v>11659.991999999998</v>
      </c>
      <c r="C939" s="141">
        <v>0.0</v>
      </c>
      <c r="D939" s="141">
        <v>0.0</v>
      </c>
      <c r="E939" s="141">
        <v>0.0</v>
      </c>
      <c r="F939" s="141">
        <v>11659.991999999998</v>
      </c>
      <c r="G939" s="141">
        <v>0.0</v>
      </c>
    </row>
    <row r="940" ht="14.25" customHeight="1">
      <c r="A940" s="140" t="s">
        <v>1119</v>
      </c>
      <c r="B940" s="141">
        <v>11850.36</v>
      </c>
      <c r="C940" s="141">
        <v>0.0</v>
      </c>
      <c r="D940" s="141">
        <v>0.0</v>
      </c>
      <c r="E940" s="141">
        <v>0.0</v>
      </c>
      <c r="F940" s="141">
        <v>11850.36</v>
      </c>
      <c r="G940" s="141">
        <v>0.0</v>
      </c>
    </row>
    <row r="941" ht="14.25" customHeight="1">
      <c r="A941" s="140" t="s">
        <v>1120</v>
      </c>
      <c r="B941" s="141">
        <v>0.0</v>
      </c>
      <c r="C941" s="141">
        <v>0.0</v>
      </c>
      <c r="D941" s="141">
        <v>1122.192</v>
      </c>
      <c r="E941" s="141">
        <v>0.0</v>
      </c>
      <c r="F941" s="141">
        <v>1122.192</v>
      </c>
      <c r="G941" s="141">
        <v>0.0</v>
      </c>
    </row>
    <row r="942" ht="14.25" customHeight="1">
      <c r="A942" s="140" t="s">
        <v>1121</v>
      </c>
      <c r="B942" s="141">
        <v>30715.992000000002</v>
      </c>
      <c r="C942" s="141">
        <v>0.0</v>
      </c>
      <c r="D942" s="141">
        <v>0.0</v>
      </c>
      <c r="E942" s="141">
        <v>0.0</v>
      </c>
      <c r="F942" s="141">
        <v>30715.992000000002</v>
      </c>
      <c r="G942" s="141">
        <v>0.0</v>
      </c>
    </row>
    <row r="943" ht="14.25" customHeight="1">
      <c r="A943" s="140" t="s">
        <v>1122</v>
      </c>
      <c r="B943" s="141">
        <v>242.39999999999998</v>
      </c>
      <c r="C943" s="141">
        <v>0.0</v>
      </c>
      <c r="D943" s="141">
        <v>0.0</v>
      </c>
      <c r="E943" s="141">
        <v>0.0</v>
      </c>
      <c r="F943" s="141">
        <v>242.39999999999998</v>
      </c>
      <c r="G943" s="141">
        <v>0.0</v>
      </c>
    </row>
    <row r="944" ht="14.25" customHeight="1">
      <c r="A944" s="140" t="s">
        <v>1123</v>
      </c>
      <c r="B944" s="141">
        <v>1065.0</v>
      </c>
      <c r="C944" s="141">
        <v>0.0</v>
      </c>
      <c r="D944" s="141">
        <v>0.0</v>
      </c>
      <c r="E944" s="141">
        <v>0.0</v>
      </c>
      <c r="F944" s="141">
        <v>1065.0</v>
      </c>
      <c r="G944" s="141">
        <v>0.0</v>
      </c>
    </row>
    <row r="945" ht="14.25" customHeight="1">
      <c r="A945" s="140" t="s">
        <v>1124</v>
      </c>
      <c r="B945" s="141">
        <v>507.48</v>
      </c>
      <c r="C945" s="141">
        <v>0.0</v>
      </c>
      <c r="D945" s="141">
        <v>0.0</v>
      </c>
      <c r="E945" s="141">
        <v>0.0</v>
      </c>
      <c r="F945" s="141">
        <v>507.48</v>
      </c>
      <c r="G945" s="141">
        <v>0.0</v>
      </c>
    </row>
    <row r="946" ht="14.25" customHeight="1">
      <c r="A946" s="140" t="s">
        <v>1125</v>
      </c>
      <c r="B946" s="141">
        <v>261.6</v>
      </c>
      <c r="C946" s="141">
        <v>0.0</v>
      </c>
      <c r="D946" s="141">
        <v>0.0</v>
      </c>
      <c r="E946" s="141">
        <v>0.0</v>
      </c>
      <c r="F946" s="141">
        <v>261.6</v>
      </c>
      <c r="G946" s="141">
        <v>0.0</v>
      </c>
    </row>
    <row r="947" ht="14.25" customHeight="1">
      <c r="A947" s="140" t="s">
        <v>1126</v>
      </c>
      <c r="B947" s="141">
        <v>180.0</v>
      </c>
      <c r="C947" s="141">
        <v>0.0</v>
      </c>
      <c r="D947" s="141">
        <v>0.0</v>
      </c>
      <c r="E947" s="141">
        <v>0.0</v>
      </c>
      <c r="F947" s="141">
        <v>180.0</v>
      </c>
      <c r="G947" s="141">
        <v>0.0</v>
      </c>
    </row>
    <row r="948" ht="14.25" customHeight="1">
      <c r="A948" s="140" t="s">
        <v>1127</v>
      </c>
      <c r="B948" s="141">
        <v>961.0200000000001</v>
      </c>
      <c r="C948" s="141">
        <v>0.0</v>
      </c>
      <c r="D948" s="141">
        <v>0.0</v>
      </c>
      <c r="E948" s="141">
        <v>0.0</v>
      </c>
      <c r="F948" s="141">
        <v>961.0200000000001</v>
      </c>
      <c r="G948" s="141">
        <v>0.0</v>
      </c>
    </row>
    <row r="949" ht="14.25" customHeight="1">
      <c r="A949" s="140" t="s">
        <v>1128</v>
      </c>
      <c r="B949" s="141">
        <v>0.0</v>
      </c>
      <c r="C949" s="141">
        <v>0.0</v>
      </c>
      <c r="D949" s="141">
        <v>0.0</v>
      </c>
      <c r="E949" s="141">
        <v>0.0</v>
      </c>
      <c r="F949" s="141">
        <v>0.0</v>
      </c>
      <c r="G949" s="141">
        <v>0.0</v>
      </c>
    </row>
    <row r="950" ht="14.25" customHeight="1">
      <c r="A950" s="140" t="s">
        <v>1129</v>
      </c>
      <c r="B950" s="141">
        <v>94.80000000000001</v>
      </c>
      <c r="C950" s="141">
        <v>0.0</v>
      </c>
      <c r="D950" s="141">
        <v>0.0</v>
      </c>
      <c r="E950" s="141">
        <v>0.0</v>
      </c>
      <c r="F950" s="141">
        <v>94.80000000000001</v>
      </c>
      <c r="G950" s="141">
        <v>0.0</v>
      </c>
    </row>
    <row r="951" ht="14.25" customHeight="1">
      <c r="A951" s="140" t="s">
        <v>1130</v>
      </c>
      <c r="B951" s="141">
        <v>52.800000000000004</v>
      </c>
      <c r="C951" s="141">
        <v>0.0</v>
      </c>
      <c r="D951" s="141">
        <v>0.0</v>
      </c>
      <c r="E951" s="141">
        <v>0.0</v>
      </c>
      <c r="F951" s="141">
        <v>52.800000000000004</v>
      </c>
      <c r="G951" s="141">
        <v>0.0</v>
      </c>
    </row>
    <row r="952" ht="14.25" customHeight="1">
      <c r="A952" s="140" t="s">
        <v>1131</v>
      </c>
      <c r="B952" s="141">
        <v>32.400000000000006</v>
      </c>
      <c r="C952" s="141">
        <v>0.0</v>
      </c>
      <c r="D952" s="141">
        <v>0.0</v>
      </c>
      <c r="E952" s="141">
        <v>0.0</v>
      </c>
      <c r="F952" s="141">
        <v>32.400000000000006</v>
      </c>
      <c r="G952" s="141">
        <v>0.0</v>
      </c>
    </row>
    <row r="953" ht="14.25" customHeight="1">
      <c r="A953" s="140" t="s">
        <v>1132</v>
      </c>
      <c r="B953" s="141">
        <v>915.2640000000001</v>
      </c>
      <c r="C953" s="141">
        <v>0.0</v>
      </c>
      <c r="D953" s="141">
        <v>0.0</v>
      </c>
      <c r="E953" s="141">
        <v>0.0</v>
      </c>
      <c r="F953" s="141">
        <v>915.2640000000001</v>
      </c>
      <c r="G953" s="141">
        <v>0.0</v>
      </c>
    </row>
    <row r="954" ht="14.25" customHeight="1">
      <c r="A954" s="140" t="s">
        <v>1133</v>
      </c>
      <c r="B954" s="141">
        <v>634.5719999999999</v>
      </c>
      <c r="C954" s="141">
        <v>0.0</v>
      </c>
      <c r="D954" s="141">
        <v>0.0</v>
      </c>
      <c r="E954" s="141">
        <v>0.0</v>
      </c>
      <c r="F954" s="141">
        <v>634.5719999999999</v>
      </c>
      <c r="G954" s="141">
        <v>0.0</v>
      </c>
    </row>
    <row r="955" ht="14.25" customHeight="1">
      <c r="A955" s="140" t="s">
        <v>1134</v>
      </c>
      <c r="B955" s="141">
        <v>0.0</v>
      </c>
      <c r="C955" s="141">
        <v>0.0</v>
      </c>
      <c r="D955" s="141">
        <v>0.0</v>
      </c>
      <c r="E955" s="141">
        <v>0.0</v>
      </c>
      <c r="F955" s="141">
        <v>0.0</v>
      </c>
      <c r="G955" s="141">
        <v>0.0</v>
      </c>
    </row>
    <row r="956" ht="14.25" customHeight="1">
      <c r="A956" s="140" t="s">
        <v>1135</v>
      </c>
      <c r="B956" s="141">
        <v>54.0</v>
      </c>
      <c r="C956" s="141">
        <v>0.0</v>
      </c>
      <c r="D956" s="141">
        <v>0.0</v>
      </c>
      <c r="E956" s="141">
        <v>0.0</v>
      </c>
      <c r="F956" s="141">
        <v>54.0</v>
      </c>
      <c r="G956" s="141">
        <v>0.0</v>
      </c>
    </row>
    <row r="957" ht="14.25" customHeight="1">
      <c r="A957" s="140" t="s">
        <v>1136</v>
      </c>
      <c r="B957" s="141">
        <v>44.748000000000005</v>
      </c>
      <c r="C957" s="141">
        <v>0.0</v>
      </c>
      <c r="D957" s="141">
        <v>0.0</v>
      </c>
      <c r="E957" s="141">
        <v>0.0</v>
      </c>
      <c r="F957" s="141">
        <v>44.748000000000005</v>
      </c>
      <c r="G957" s="141">
        <v>0.0</v>
      </c>
    </row>
    <row r="958" ht="14.25" customHeight="1">
      <c r="A958" s="140" t="s">
        <v>1137</v>
      </c>
      <c r="B958" s="141">
        <v>710.844</v>
      </c>
      <c r="C958" s="141">
        <v>0.0</v>
      </c>
      <c r="D958" s="141">
        <v>0.0</v>
      </c>
      <c r="E958" s="141">
        <v>0.0</v>
      </c>
      <c r="F958" s="141">
        <v>710.844</v>
      </c>
      <c r="G958" s="141">
        <v>0.0</v>
      </c>
    </row>
    <row r="959" ht="14.25" customHeight="1">
      <c r="A959" s="140" t="s">
        <v>1138</v>
      </c>
      <c r="B959" s="141">
        <v>823.7280000000001</v>
      </c>
      <c r="C959" s="141">
        <v>0.0</v>
      </c>
      <c r="D959" s="141">
        <v>0.0</v>
      </c>
      <c r="E959" s="141">
        <v>0.0</v>
      </c>
      <c r="F959" s="141">
        <v>823.7280000000001</v>
      </c>
      <c r="G959" s="141">
        <v>0.0</v>
      </c>
    </row>
    <row r="960" ht="14.25" customHeight="1">
      <c r="A960" s="140" t="s">
        <v>1139</v>
      </c>
      <c r="B960" s="141">
        <v>87.43199999999999</v>
      </c>
      <c r="C960" s="141">
        <v>0.0</v>
      </c>
      <c r="D960" s="141">
        <v>0.0</v>
      </c>
      <c r="E960" s="141">
        <v>0.0</v>
      </c>
      <c r="F960" s="141">
        <v>87.43199999999999</v>
      </c>
      <c r="G960" s="141">
        <v>0.0</v>
      </c>
    </row>
    <row r="961" ht="14.25" customHeight="1">
      <c r="A961" s="140" t="s">
        <v>1140</v>
      </c>
      <c r="B961" s="141">
        <v>122.028</v>
      </c>
      <c r="C961" s="141">
        <v>0.0</v>
      </c>
      <c r="D961" s="141">
        <v>0.0</v>
      </c>
      <c r="E961" s="141">
        <v>0.0</v>
      </c>
      <c r="F961" s="141">
        <v>122.028</v>
      </c>
      <c r="G961" s="141">
        <v>0.0</v>
      </c>
    </row>
    <row r="962" ht="14.25" customHeight="1">
      <c r="A962" s="140" t="s">
        <v>1141</v>
      </c>
      <c r="B962" s="141">
        <v>33.599999999999994</v>
      </c>
      <c r="C962" s="141">
        <v>0.0</v>
      </c>
      <c r="D962" s="141">
        <v>0.0</v>
      </c>
      <c r="E962" s="141">
        <v>0.0</v>
      </c>
      <c r="F962" s="141">
        <v>33.599999999999994</v>
      </c>
      <c r="G962" s="141">
        <v>0.0</v>
      </c>
    </row>
    <row r="963" ht="14.25" customHeight="1">
      <c r="A963" s="140" t="s">
        <v>1142</v>
      </c>
      <c r="B963" s="141">
        <v>2313.564</v>
      </c>
      <c r="C963" s="141">
        <v>0.0</v>
      </c>
      <c r="D963" s="141">
        <v>0.0</v>
      </c>
      <c r="E963" s="141">
        <v>0.0</v>
      </c>
      <c r="F963" s="141">
        <v>2313.564</v>
      </c>
      <c r="G963" s="141">
        <v>0.0</v>
      </c>
    </row>
    <row r="964" ht="14.25" customHeight="1">
      <c r="A964" s="140" t="s">
        <v>1143</v>
      </c>
      <c r="B964" s="141">
        <v>267.048</v>
      </c>
      <c r="C964" s="141">
        <v>0.0</v>
      </c>
      <c r="D964" s="141">
        <v>0.0</v>
      </c>
      <c r="E964" s="141">
        <v>0.0</v>
      </c>
      <c r="F964" s="141">
        <v>267.048</v>
      </c>
      <c r="G964" s="141">
        <v>0.0</v>
      </c>
    </row>
    <row r="965" ht="14.25" customHeight="1">
      <c r="A965" s="140" t="s">
        <v>1144</v>
      </c>
      <c r="B965" s="141">
        <v>1480.6800000000003</v>
      </c>
      <c r="C965" s="141">
        <v>0.0</v>
      </c>
      <c r="D965" s="141">
        <v>0.0</v>
      </c>
      <c r="E965" s="141">
        <v>0.0</v>
      </c>
      <c r="F965" s="141">
        <v>1480.6800000000003</v>
      </c>
      <c r="G965" s="141">
        <v>0.0</v>
      </c>
    </row>
    <row r="966" ht="14.25" customHeight="1">
      <c r="A966" s="140" t="s">
        <v>1145</v>
      </c>
      <c r="B966" s="141">
        <v>1608.3000000000002</v>
      </c>
      <c r="C966" s="141">
        <v>0.0</v>
      </c>
      <c r="D966" s="141">
        <v>0.0</v>
      </c>
      <c r="E966" s="141">
        <v>0.0</v>
      </c>
      <c r="F966" s="141">
        <v>1608.3000000000002</v>
      </c>
      <c r="G966" s="141">
        <v>0.0</v>
      </c>
    </row>
    <row r="967" ht="14.25" customHeight="1">
      <c r="A967" s="140" t="s">
        <v>1146</v>
      </c>
      <c r="B967" s="141">
        <v>1170.252</v>
      </c>
      <c r="C967" s="141">
        <v>0.0</v>
      </c>
      <c r="D967" s="141">
        <v>0.0</v>
      </c>
      <c r="E967" s="141">
        <v>0.0</v>
      </c>
      <c r="F967" s="141">
        <v>1170.252</v>
      </c>
      <c r="G967" s="141">
        <v>0.0</v>
      </c>
    </row>
    <row r="968" ht="14.25" customHeight="1">
      <c r="A968" s="140" t="s">
        <v>1147</v>
      </c>
      <c r="B968" s="141">
        <v>2295.504</v>
      </c>
      <c r="C968" s="141">
        <v>0.0</v>
      </c>
      <c r="D968" s="141">
        <v>0.0</v>
      </c>
      <c r="E968" s="141">
        <v>0.0</v>
      </c>
      <c r="F968" s="141">
        <v>2295.504</v>
      </c>
      <c r="G968" s="141">
        <v>0.0</v>
      </c>
    </row>
    <row r="969" ht="14.25" customHeight="1">
      <c r="A969" s="140" t="s">
        <v>1148</v>
      </c>
      <c r="B969" s="141">
        <v>144.0</v>
      </c>
      <c r="C969" s="141">
        <v>0.0</v>
      </c>
      <c r="D969" s="141">
        <v>0.0</v>
      </c>
      <c r="E969" s="141">
        <v>0.0</v>
      </c>
      <c r="F969" s="141">
        <v>144.0</v>
      </c>
      <c r="G969" s="141">
        <v>0.0</v>
      </c>
    </row>
    <row r="970" ht="14.25" customHeight="1">
      <c r="A970" s="140" t="s">
        <v>1149</v>
      </c>
      <c r="B970" s="141">
        <v>1039.44</v>
      </c>
      <c r="C970" s="141">
        <v>0.0</v>
      </c>
      <c r="D970" s="141">
        <v>0.0</v>
      </c>
      <c r="E970" s="141">
        <v>0.0</v>
      </c>
      <c r="F970" s="141">
        <v>1039.44</v>
      </c>
      <c r="G970" s="141">
        <v>0.0</v>
      </c>
    </row>
    <row r="971" ht="14.25" customHeight="1">
      <c r="A971" s="140" t="s">
        <v>1150</v>
      </c>
      <c r="B971" s="141">
        <v>864.4080000000001</v>
      </c>
      <c r="C971" s="141">
        <v>0.0</v>
      </c>
      <c r="D971" s="141">
        <v>0.0</v>
      </c>
      <c r="E971" s="141">
        <v>0.0</v>
      </c>
      <c r="F971" s="141">
        <v>864.4080000000001</v>
      </c>
      <c r="G971" s="141">
        <v>0.0</v>
      </c>
    </row>
    <row r="972" ht="14.25" customHeight="1">
      <c r="A972" s="140" t="s">
        <v>1151</v>
      </c>
      <c r="B972" s="141">
        <v>2563.116</v>
      </c>
      <c r="C972" s="141">
        <v>0.0</v>
      </c>
      <c r="D972" s="141">
        <v>0.0</v>
      </c>
      <c r="E972" s="141">
        <v>0.0</v>
      </c>
      <c r="F972" s="141">
        <v>2563.116</v>
      </c>
      <c r="G972" s="141">
        <v>0.0</v>
      </c>
    </row>
    <row r="973" ht="14.25" customHeight="1">
      <c r="A973" s="140" t="s">
        <v>1152</v>
      </c>
      <c r="B973" s="141">
        <v>1265.6999999999998</v>
      </c>
      <c r="C973" s="141">
        <v>0.0</v>
      </c>
      <c r="D973" s="141">
        <v>0.0</v>
      </c>
      <c r="E973" s="141">
        <v>0.0</v>
      </c>
      <c r="F973" s="141">
        <v>1265.6999999999998</v>
      </c>
      <c r="G973" s="141">
        <v>0.0</v>
      </c>
    </row>
    <row r="974" ht="14.25" customHeight="1">
      <c r="A974" s="140" t="s">
        <v>1153</v>
      </c>
      <c r="B974" s="141">
        <v>120.0</v>
      </c>
      <c r="C974" s="141">
        <v>0.0</v>
      </c>
      <c r="D974" s="141">
        <v>0.0</v>
      </c>
      <c r="E974" s="141">
        <v>0.0</v>
      </c>
      <c r="F974" s="141">
        <v>120.0</v>
      </c>
      <c r="G974" s="141">
        <v>0.0</v>
      </c>
    </row>
    <row r="975" ht="14.25" customHeight="1">
      <c r="A975" s="140" t="s">
        <v>1154</v>
      </c>
      <c r="B975" s="141">
        <v>50.844</v>
      </c>
      <c r="C975" s="141">
        <v>0.0</v>
      </c>
      <c r="D975" s="141">
        <v>0.0</v>
      </c>
      <c r="E975" s="141">
        <v>0.0</v>
      </c>
      <c r="F975" s="141">
        <v>50.844</v>
      </c>
      <c r="G975" s="141">
        <v>0.0</v>
      </c>
    </row>
    <row r="976" ht="14.25" customHeight="1">
      <c r="A976" s="140" t="s">
        <v>1155</v>
      </c>
      <c r="B976" s="141">
        <v>609.156</v>
      </c>
      <c r="C976" s="141">
        <v>0.0</v>
      </c>
      <c r="D976" s="141">
        <v>0.0</v>
      </c>
      <c r="E976" s="141">
        <v>0.0</v>
      </c>
      <c r="F976" s="141">
        <v>609.156</v>
      </c>
      <c r="G976" s="141">
        <v>0.0</v>
      </c>
    </row>
    <row r="977" ht="14.25" customHeight="1">
      <c r="A977" s="140" t="s">
        <v>1156</v>
      </c>
      <c r="B977" s="141">
        <v>152.54399999999998</v>
      </c>
      <c r="C977" s="141">
        <v>0.0</v>
      </c>
      <c r="D977" s="141">
        <v>0.0</v>
      </c>
      <c r="E977" s="141">
        <v>0.0</v>
      </c>
      <c r="F977" s="141">
        <v>152.54399999999998</v>
      </c>
      <c r="G977" s="141">
        <v>0.0</v>
      </c>
    </row>
    <row r="978" ht="14.25" customHeight="1">
      <c r="A978" s="140" t="s">
        <v>1157</v>
      </c>
      <c r="B978" s="141">
        <v>152.54399999999998</v>
      </c>
      <c r="C978" s="141">
        <v>0.0</v>
      </c>
      <c r="D978" s="141">
        <v>0.0</v>
      </c>
      <c r="E978" s="141">
        <v>0.0</v>
      </c>
      <c r="F978" s="141">
        <v>152.54399999999998</v>
      </c>
      <c r="G978" s="141">
        <v>0.0</v>
      </c>
    </row>
    <row r="979" ht="14.25" customHeight="1">
      <c r="A979" s="140" t="s">
        <v>1158</v>
      </c>
      <c r="B979" s="141">
        <v>50.844</v>
      </c>
      <c r="C979" s="141">
        <v>0.0</v>
      </c>
      <c r="D979" s="141">
        <v>0.0</v>
      </c>
      <c r="E979" s="141">
        <v>0.0</v>
      </c>
      <c r="F979" s="141">
        <v>50.844</v>
      </c>
      <c r="G979" s="141">
        <v>0.0</v>
      </c>
    </row>
    <row r="980" ht="14.25" customHeight="1">
      <c r="A980" s="140" t="s">
        <v>1159</v>
      </c>
      <c r="B980" s="141">
        <v>172.872</v>
      </c>
      <c r="C980" s="141">
        <v>0.0</v>
      </c>
      <c r="D980" s="141">
        <v>0.0</v>
      </c>
      <c r="E980" s="141">
        <v>0.0</v>
      </c>
      <c r="F980" s="141">
        <v>172.872</v>
      </c>
      <c r="G980" s="141">
        <v>0.0</v>
      </c>
    </row>
    <row r="981" ht="14.25" customHeight="1">
      <c r="A981" s="140" t="s">
        <v>1160</v>
      </c>
      <c r="B981" s="141">
        <v>405.76800000000003</v>
      </c>
      <c r="C981" s="141">
        <v>0.0</v>
      </c>
      <c r="D981" s="141">
        <v>0.0</v>
      </c>
      <c r="E981" s="141">
        <v>0.0</v>
      </c>
      <c r="F981" s="141">
        <v>405.76800000000003</v>
      </c>
      <c r="G981" s="141">
        <v>0.0</v>
      </c>
    </row>
    <row r="982" ht="14.25" customHeight="1">
      <c r="A982" s="140" t="s">
        <v>1161</v>
      </c>
      <c r="B982" s="141">
        <v>2294.364</v>
      </c>
      <c r="C982" s="141">
        <v>0.0</v>
      </c>
      <c r="D982" s="141">
        <v>0.0</v>
      </c>
      <c r="E982" s="141">
        <v>0.0</v>
      </c>
      <c r="F982" s="141">
        <v>2294.364</v>
      </c>
      <c r="G982" s="141">
        <v>0.0</v>
      </c>
    </row>
    <row r="983" ht="14.25" customHeight="1">
      <c r="A983" s="140" t="s">
        <v>1162</v>
      </c>
      <c r="B983" s="141">
        <v>386.4359999999999</v>
      </c>
      <c r="C983" s="141">
        <v>0.0</v>
      </c>
      <c r="D983" s="141">
        <v>0.0</v>
      </c>
      <c r="E983" s="141">
        <v>0.0</v>
      </c>
      <c r="F983" s="141">
        <v>386.4359999999999</v>
      </c>
      <c r="G983" s="141">
        <v>0.0</v>
      </c>
    </row>
    <row r="984" ht="14.25" customHeight="1">
      <c r="A984" s="140" t="s">
        <v>1163</v>
      </c>
      <c r="B984" s="141">
        <v>1254.9119999999998</v>
      </c>
      <c r="C984" s="141">
        <v>0.0</v>
      </c>
      <c r="D984" s="141">
        <v>0.0</v>
      </c>
      <c r="E984" s="141">
        <v>0.0</v>
      </c>
      <c r="F984" s="141">
        <v>1254.9119999999998</v>
      </c>
      <c r="G984" s="141">
        <v>0.0</v>
      </c>
    </row>
    <row r="985" ht="14.25" customHeight="1">
      <c r="A985" s="140" t="s">
        <v>1164</v>
      </c>
      <c r="B985" s="141">
        <v>535.908</v>
      </c>
      <c r="C985" s="141">
        <v>0.0</v>
      </c>
      <c r="D985" s="141">
        <v>0.0</v>
      </c>
      <c r="E985" s="141">
        <v>0.0</v>
      </c>
      <c r="F985" s="141">
        <v>535.908</v>
      </c>
      <c r="G985" s="141">
        <v>0.0</v>
      </c>
    </row>
    <row r="986" ht="14.25" customHeight="1">
      <c r="A986" s="140" t="s">
        <v>1165</v>
      </c>
      <c r="B986" s="141">
        <v>1358.6280000000002</v>
      </c>
      <c r="C986" s="141">
        <v>0.0</v>
      </c>
      <c r="D986" s="141">
        <v>0.0</v>
      </c>
      <c r="E986" s="141">
        <v>0.0</v>
      </c>
      <c r="F986" s="141">
        <v>1358.6280000000002</v>
      </c>
      <c r="G986" s="141">
        <v>0.0</v>
      </c>
    </row>
    <row r="987" ht="14.25" customHeight="1">
      <c r="A987" s="140" t="s">
        <v>1166</v>
      </c>
      <c r="B987" s="141">
        <v>108.0</v>
      </c>
      <c r="C987" s="141">
        <v>0.0</v>
      </c>
      <c r="D987" s="141">
        <v>0.0</v>
      </c>
      <c r="E987" s="141">
        <v>0.0</v>
      </c>
      <c r="F987" s="141">
        <v>108.0</v>
      </c>
      <c r="G987" s="141">
        <v>0.0</v>
      </c>
    </row>
    <row r="988" ht="14.25" customHeight="1">
      <c r="A988" s="140" t="s">
        <v>1167</v>
      </c>
      <c r="B988" s="141">
        <v>302.028</v>
      </c>
      <c r="C988" s="141">
        <v>0.0</v>
      </c>
      <c r="D988" s="141">
        <v>0.0</v>
      </c>
      <c r="E988" s="141">
        <v>0.0</v>
      </c>
      <c r="F988" s="141">
        <v>302.028</v>
      </c>
      <c r="G988" s="141">
        <v>0.0</v>
      </c>
    </row>
    <row r="989" ht="14.25" customHeight="1">
      <c r="A989" s="140" t="s">
        <v>1168</v>
      </c>
      <c r="B989" s="141">
        <v>600.0</v>
      </c>
      <c r="C989" s="141">
        <v>0.0</v>
      </c>
      <c r="D989" s="141">
        <v>0.0</v>
      </c>
      <c r="E989" s="141">
        <v>0.0</v>
      </c>
      <c r="F989" s="141">
        <v>600.0</v>
      </c>
      <c r="G989" s="141">
        <v>0.0</v>
      </c>
    </row>
    <row r="990" ht="14.25" customHeight="1">
      <c r="A990" s="140" t="s">
        <v>1169</v>
      </c>
      <c r="B990" s="141">
        <v>162.70800000000003</v>
      </c>
      <c r="C990" s="141">
        <v>0.0</v>
      </c>
      <c r="D990" s="141">
        <v>0.0</v>
      </c>
      <c r="E990" s="141">
        <v>0.0</v>
      </c>
      <c r="F990" s="141">
        <v>162.70800000000003</v>
      </c>
      <c r="G990" s="141">
        <v>0.0</v>
      </c>
    </row>
    <row r="991" ht="14.25" customHeight="1">
      <c r="A991" s="140" t="s">
        <v>1170</v>
      </c>
      <c r="B991" s="141">
        <v>162.70800000000003</v>
      </c>
      <c r="C991" s="141">
        <v>0.0</v>
      </c>
      <c r="D991" s="141">
        <v>0.0</v>
      </c>
      <c r="E991" s="141">
        <v>0.0</v>
      </c>
      <c r="F991" s="141">
        <v>162.70800000000003</v>
      </c>
      <c r="G991" s="141">
        <v>0.0</v>
      </c>
    </row>
    <row r="992" ht="14.25" customHeight="1">
      <c r="A992" s="140" t="s">
        <v>1171</v>
      </c>
      <c r="B992" s="141">
        <v>55373.219999999994</v>
      </c>
      <c r="C992" s="141">
        <v>0.0</v>
      </c>
      <c r="D992" s="141">
        <v>0.0</v>
      </c>
      <c r="E992" s="141">
        <v>0.0</v>
      </c>
      <c r="F992" s="141">
        <v>55373.219999999994</v>
      </c>
      <c r="G992" s="141">
        <v>0.0</v>
      </c>
    </row>
    <row r="993" ht="14.25" customHeight="1">
      <c r="A993" s="140" t="s">
        <v>1172</v>
      </c>
      <c r="B993" s="141">
        <v>997.1999999999999</v>
      </c>
      <c r="C993" s="141">
        <v>0.0</v>
      </c>
      <c r="D993" s="141">
        <v>0.0</v>
      </c>
      <c r="E993" s="141">
        <v>0.0</v>
      </c>
      <c r="F993" s="141">
        <v>997.1999999999999</v>
      </c>
      <c r="G993" s="141">
        <v>0.0</v>
      </c>
    </row>
    <row r="994" ht="14.25" customHeight="1">
      <c r="A994" s="140" t="s">
        <v>1173</v>
      </c>
      <c r="B994" s="141">
        <v>2461.2</v>
      </c>
      <c r="C994" s="141">
        <v>0.0</v>
      </c>
      <c r="D994" s="141">
        <v>0.0</v>
      </c>
      <c r="E994" s="141">
        <v>0.0</v>
      </c>
      <c r="F994" s="141">
        <v>2461.2</v>
      </c>
      <c r="G994" s="141">
        <v>0.0</v>
      </c>
    </row>
    <row r="995" ht="14.25" customHeight="1">
      <c r="A995" s="140" t="s">
        <v>1174</v>
      </c>
      <c r="B995" s="141">
        <v>854.4000000000001</v>
      </c>
      <c r="C995" s="141">
        <v>0.0</v>
      </c>
      <c r="D995" s="141">
        <v>0.0</v>
      </c>
      <c r="E995" s="141">
        <v>0.0</v>
      </c>
      <c r="F995" s="141">
        <v>854.4000000000001</v>
      </c>
      <c r="G995" s="141">
        <v>0.0</v>
      </c>
    </row>
    <row r="996" ht="14.25" customHeight="1">
      <c r="A996" s="140" t="s">
        <v>1175</v>
      </c>
      <c r="B996" s="141">
        <v>284.15999999999997</v>
      </c>
      <c r="C996" s="141">
        <v>0.0</v>
      </c>
      <c r="D996" s="141">
        <v>0.0</v>
      </c>
      <c r="E996" s="141">
        <v>0.0</v>
      </c>
      <c r="F996" s="141">
        <v>284.15999999999997</v>
      </c>
      <c r="G996" s="141">
        <v>0.0</v>
      </c>
    </row>
    <row r="997" ht="14.25" customHeight="1">
      <c r="A997" s="140" t="s">
        <v>1176</v>
      </c>
      <c r="B997" s="141">
        <v>1436.4</v>
      </c>
      <c r="C997" s="141">
        <v>0.0</v>
      </c>
      <c r="D997" s="141">
        <v>0.0</v>
      </c>
      <c r="E997" s="141">
        <v>0.0</v>
      </c>
      <c r="F997" s="141">
        <v>1436.4</v>
      </c>
      <c r="G997" s="141">
        <v>0.0</v>
      </c>
    </row>
    <row r="998" ht="14.25" customHeight="1">
      <c r="A998" s="140" t="s">
        <v>1177</v>
      </c>
      <c r="B998" s="141">
        <v>8616.119999999999</v>
      </c>
      <c r="C998" s="141">
        <v>0.0</v>
      </c>
      <c r="D998" s="141">
        <v>0.0</v>
      </c>
      <c r="E998" s="141">
        <v>0.0</v>
      </c>
      <c r="F998" s="141">
        <v>8616.119999999999</v>
      </c>
      <c r="G998" s="141">
        <v>0.0</v>
      </c>
    </row>
    <row r="999" ht="14.25" customHeight="1">
      <c r="A999" s="140" t="s">
        <v>1178</v>
      </c>
      <c r="B999" s="141">
        <v>1342.368</v>
      </c>
      <c r="C999" s="141">
        <v>0.0</v>
      </c>
      <c r="D999" s="141">
        <v>0.0</v>
      </c>
      <c r="E999" s="141">
        <v>0.0</v>
      </c>
      <c r="F999" s="141">
        <v>1342.368</v>
      </c>
      <c r="G999" s="141">
        <v>0.0</v>
      </c>
    </row>
    <row r="1000" ht="14.25" customHeight="1">
      <c r="A1000" s="140" t="s">
        <v>1179</v>
      </c>
      <c r="B1000" s="141">
        <v>1565.0880000000002</v>
      </c>
      <c r="C1000" s="141">
        <v>0.0</v>
      </c>
      <c r="D1000" s="141">
        <v>0.0</v>
      </c>
      <c r="E1000" s="141">
        <v>0.0</v>
      </c>
      <c r="F1000" s="141">
        <v>1565.0880000000002</v>
      </c>
      <c r="G1000" s="141">
        <v>0.0</v>
      </c>
    </row>
    <row r="1001" ht="14.25" customHeight="1">
      <c r="A1001" s="140" t="s">
        <v>1180</v>
      </c>
      <c r="B1001" s="141">
        <v>1607.796</v>
      </c>
      <c r="C1001" s="141">
        <v>0.0</v>
      </c>
      <c r="D1001" s="141">
        <v>0.0</v>
      </c>
      <c r="E1001" s="141">
        <v>0.0</v>
      </c>
      <c r="F1001" s="141">
        <v>1607.796</v>
      </c>
      <c r="G1001" s="141">
        <v>0.0</v>
      </c>
    </row>
    <row r="1002" ht="14.25" customHeight="1">
      <c r="A1002" s="140" t="s">
        <v>1181</v>
      </c>
      <c r="B1002" s="141">
        <v>683.3879999999999</v>
      </c>
      <c r="C1002" s="141">
        <v>0.0</v>
      </c>
      <c r="D1002" s="141">
        <v>0.0</v>
      </c>
      <c r="E1002" s="141">
        <v>0.0</v>
      </c>
      <c r="F1002" s="141">
        <v>683.3879999999999</v>
      </c>
      <c r="G1002" s="141">
        <v>0.0</v>
      </c>
    </row>
    <row r="1003" ht="14.25" customHeight="1">
      <c r="A1003" s="140" t="s">
        <v>1182</v>
      </c>
      <c r="B1003" s="141">
        <v>1586.4360000000001</v>
      </c>
      <c r="C1003" s="141">
        <v>0.0</v>
      </c>
      <c r="D1003" s="141">
        <v>0.0</v>
      </c>
      <c r="E1003" s="141">
        <v>0.0</v>
      </c>
      <c r="F1003" s="141">
        <v>1586.4360000000001</v>
      </c>
      <c r="G1003" s="141">
        <v>0.0</v>
      </c>
    </row>
    <row r="1004" ht="14.25" customHeight="1">
      <c r="A1004" s="140" t="s">
        <v>1183</v>
      </c>
      <c r="B1004" s="141">
        <v>229.76399999999998</v>
      </c>
      <c r="C1004" s="141">
        <v>0.0</v>
      </c>
      <c r="D1004" s="141">
        <v>0.0</v>
      </c>
      <c r="E1004" s="141">
        <v>0.0</v>
      </c>
      <c r="F1004" s="141">
        <v>229.76399999999998</v>
      </c>
      <c r="G1004" s="141">
        <v>0.0</v>
      </c>
    </row>
    <row r="1005" ht="14.25" customHeight="1">
      <c r="A1005" s="140" t="s">
        <v>1184</v>
      </c>
      <c r="B1005" s="141">
        <v>2235.912</v>
      </c>
      <c r="C1005" s="141">
        <v>0.0</v>
      </c>
      <c r="D1005" s="141">
        <v>0.0</v>
      </c>
      <c r="E1005" s="141">
        <v>0.0</v>
      </c>
      <c r="F1005" s="141">
        <v>2235.912</v>
      </c>
      <c r="G1005" s="141">
        <v>0.0</v>
      </c>
    </row>
    <row r="1006" ht="14.25" customHeight="1">
      <c r="A1006" s="140" t="s">
        <v>1185</v>
      </c>
      <c r="B1006" s="141">
        <v>74.232</v>
      </c>
      <c r="C1006" s="141">
        <v>0.0</v>
      </c>
      <c r="D1006" s="141">
        <v>0.0</v>
      </c>
      <c r="E1006" s="141">
        <v>0.0</v>
      </c>
      <c r="F1006" s="141">
        <v>74.232</v>
      </c>
      <c r="G1006" s="141">
        <v>0.0</v>
      </c>
    </row>
    <row r="1007" ht="14.25" customHeight="1">
      <c r="A1007" s="140" t="s">
        <v>1186</v>
      </c>
      <c r="B1007" s="141">
        <v>1149.924</v>
      </c>
      <c r="C1007" s="141">
        <v>0.0</v>
      </c>
      <c r="D1007" s="141">
        <v>0.0</v>
      </c>
      <c r="E1007" s="141">
        <v>0.0</v>
      </c>
      <c r="F1007" s="141">
        <v>1149.924</v>
      </c>
      <c r="G1007" s="141">
        <v>0.0</v>
      </c>
    </row>
    <row r="1008" ht="14.25" customHeight="1">
      <c r="A1008" s="140" t="s">
        <v>1187</v>
      </c>
      <c r="B1008" s="141">
        <v>167.832</v>
      </c>
      <c r="C1008" s="141">
        <v>0.0</v>
      </c>
      <c r="D1008" s="141">
        <v>0.0</v>
      </c>
      <c r="E1008" s="141">
        <v>0.0</v>
      </c>
      <c r="F1008" s="141">
        <v>167.832</v>
      </c>
      <c r="G1008" s="141">
        <v>0.0</v>
      </c>
    </row>
    <row r="1009" ht="14.25" customHeight="1">
      <c r="A1009" s="140" t="s">
        <v>1188</v>
      </c>
      <c r="B1009" s="141">
        <v>383.34000000000003</v>
      </c>
      <c r="C1009" s="141">
        <v>0.0</v>
      </c>
      <c r="D1009" s="141">
        <v>0.0</v>
      </c>
      <c r="E1009" s="141">
        <v>0.0</v>
      </c>
      <c r="F1009" s="141">
        <v>383.34000000000003</v>
      </c>
      <c r="G1009" s="141">
        <v>0.0</v>
      </c>
    </row>
    <row r="1010" ht="14.25" customHeight="1">
      <c r="A1010" s="140" t="s">
        <v>1189</v>
      </c>
      <c r="B1010" s="141">
        <v>715.4760000000001</v>
      </c>
      <c r="C1010" s="141">
        <v>0.0</v>
      </c>
      <c r="D1010" s="141">
        <v>0.0</v>
      </c>
      <c r="E1010" s="141">
        <v>0.0</v>
      </c>
      <c r="F1010" s="141">
        <v>715.4760000000001</v>
      </c>
      <c r="G1010" s="141">
        <v>0.0</v>
      </c>
    </row>
    <row r="1011" ht="14.25" customHeight="1">
      <c r="A1011" s="140" t="s">
        <v>1190</v>
      </c>
      <c r="B1011" s="141">
        <v>1421.6999999999998</v>
      </c>
      <c r="C1011" s="141">
        <v>0.0</v>
      </c>
      <c r="D1011" s="141">
        <v>0.0</v>
      </c>
      <c r="E1011" s="141">
        <v>0.0</v>
      </c>
      <c r="F1011" s="141">
        <v>1421.6999999999998</v>
      </c>
      <c r="G1011" s="141">
        <v>0.0</v>
      </c>
    </row>
    <row r="1012" ht="14.25" customHeight="1">
      <c r="A1012" s="140" t="s">
        <v>1191</v>
      </c>
      <c r="B1012" s="141">
        <v>514.128</v>
      </c>
      <c r="C1012" s="141">
        <v>0.0</v>
      </c>
      <c r="D1012" s="141">
        <v>0.0</v>
      </c>
      <c r="E1012" s="141">
        <v>0.0</v>
      </c>
      <c r="F1012" s="141">
        <v>514.128</v>
      </c>
      <c r="G1012" s="141">
        <v>0.0</v>
      </c>
    </row>
    <row r="1013" ht="14.25" customHeight="1">
      <c r="A1013" s="140" t="s">
        <v>1192</v>
      </c>
      <c r="B1013" s="141">
        <v>1209.096</v>
      </c>
      <c r="C1013" s="141">
        <v>0.0</v>
      </c>
      <c r="D1013" s="141">
        <v>0.0</v>
      </c>
      <c r="E1013" s="141">
        <v>0.0</v>
      </c>
      <c r="F1013" s="141">
        <v>1209.096</v>
      </c>
      <c r="G1013" s="141">
        <v>0.0</v>
      </c>
    </row>
    <row r="1014" ht="14.25" customHeight="1">
      <c r="A1014" s="140" t="s">
        <v>1193</v>
      </c>
      <c r="B1014" s="141">
        <v>440.84400000000005</v>
      </c>
      <c r="C1014" s="141">
        <v>0.0</v>
      </c>
      <c r="D1014" s="141">
        <v>0.0</v>
      </c>
      <c r="E1014" s="141">
        <v>0.0</v>
      </c>
      <c r="F1014" s="141">
        <v>440.84400000000005</v>
      </c>
      <c r="G1014" s="141">
        <v>0.0</v>
      </c>
    </row>
    <row r="1015" ht="14.25" customHeight="1">
      <c r="A1015" s="140" t="s">
        <v>1194</v>
      </c>
      <c r="B1015" s="141">
        <v>270.0</v>
      </c>
      <c r="C1015" s="141">
        <v>0.0</v>
      </c>
      <c r="D1015" s="141">
        <v>0.0</v>
      </c>
      <c r="E1015" s="141">
        <v>0.0</v>
      </c>
      <c r="F1015" s="141">
        <v>270.0</v>
      </c>
      <c r="G1015" s="141">
        <v>0.0</v>
      </c>
    </row>
    <row r="1016" ht="14.25" customHeight="1">
      <c r="A1016" s="140" t="s">
        <v>1195</v>
      </c>
      <c r="B1016" s="141">
        <v>36.612</v>
      </c>
      <c r="C1016" s="141">
        <v>0.0</v>
      </c>
      <c r="D1016" s="141">
        <v>0.0</v>
      </c>
      <c r="E1016" s="141">
        <v>0.0</v>
      </c>
      <c r="F1016" s="141">
        <v>36.612</v>
      </c>
      <c r="G1016" s="141">
        <v>0.0</v>
      </c>
    </row>
    <row r="1017" ht="14.25" customHeight="1">
      <c r="A1017" s="140" t="s">
        <v>1196</v>
      </c>
      <c r="B1017" s="141">
        <v>17.183999999999997</v>
      </c>
      <c r="C1017" s="141">
        <v>0.0</v>
      </c>
      <c r="D1017" s="141">
        <v>0.0</v>
      </c>
      <c r="E1017" s="141">
        <v>0.0</v>
      </c>
      <c r="F1017" s="141">
        <v>17.183999999999997</v>
      </c>
      <c r="G1017" s="141">
        <v>0.0</v>
      </c>
    </row>
    <row r="1018" ht="14.25" customHeight="1">
      <c r="A1018" s="140" t="s">
        <v>1197</v>
      </c>
      <c r="B1018" s="141">
        <v>17.004</v>
      </c>
      <c r="C1018" s="141">
        <v>0.0</v>
      </c>
      <c r="D1018" s="141">
        <v>0.0</v>
      </c>
      <c r="E1018" s="141">
        <v>0.0</v>
      </c>
      <c r="F1018" s="141">
        <v>17.004</v>
      </c>
      <c r="G1018" s="141">
        <v>0.0</v>
      </c>
    </row>
    <row r="1019" ht="14.25" customHeight="1">
      <c r="A1019" s="140" t="s">
        <v>1198</v>
      </c>
      <c r="B1019" s="141">
        <v>24.299999999999997</v>
      </c>
      <c r="C1019" s="141">
        <v>0.0</v>
      </c>
      <c r="D1019" s="141">
        <v>0.0</v>
      </c>
      <c r="E1019" s="141">
        <v>0.0</v>
      </c>
      <c r="F1019" s="141">
        <v>24.299999999999997</v>
      </c>
      <c r="G1019" s="141">
        <v>0.0</v>
      </c>
    </row>
    <row r="1020" ht="14.25" customHeight="1">
      <c r="A1020" s="140" t="s">
        <v>1199</v>
      </c>
      <c r="B1020" s="141">
        <v>0.0</v>
      </c>
      <c r="C1020" s="141">
        <v>0.0</v>
      </c>
      <c r="D1020" s="141">
        <v>0.0</v>
      </c>
      <c r="E1020" s="141">
        <v>0.0</v>
      </c>
      <c r="F1020" s="141">
        <v>0.0</v>
      </c>
      <c r="G1020" s="141">
        <v>0.0</v>
      </c>
    </row>
    <row r="1021" ht="14.25" customHeight="1">
      <c r="A1021" s="140" t="s">
        <v>1200</v>
      </c>
      <c r="B1021" s="141">
        <v>472.88399999999996</v>
      </c>
      <c r="C1021" s="141">
        <v>0.0</v>
      </c>
      <c r="D1021" s="141">
        <v>0.0</v>
      </c>
      <c r="E1021" s="141">
        <v>0.0</v>
      </c>
      <c r="F1021" s="141">
        <v>472.88399999999996</v>
      </c>
      <c r="G1021" s="141">
        <v>0.0</v>
      </c>
    </row>
    <row r="1022" ht="14.25" customHeight="1">
      <c r="A1022" s="140" t="s">
        <v>1201</v>
      </c>
      <c r="B1022" s="141">
        <v>55.931999999999995</v>
      </c>
      <c r="C1022" s="141">
        <v>0.0</v>
      </c>
      <c r="D1022" s="141">
        <v>0.0</v>
      </c>
      <c r="E1022" s="141">
        <v>0.0</v>
      </c>
      <c r="F1022" s="141">
        <v>55.931999999999995</v>
      </c>
      <c r="G1022" s="141">
        <v>0.0</v>
      </c>
    </row>
    <row r="1023" ht="14.25" customHeight="1">
      <c r="A1023" s="140" t="s">
        <v>1202</v>
      </c>
      <c r="B1023" s="141">
        <v>167.796</v>
      </c>
      <c r="C1023" s="141">
        <v>0.0</v>
      </c>
      <c r="D1023" s="141">
        <v>0.0</v>
      </c>
      <c r="E1023" s="141">
        <v>0.0</v>
      </c>
      <c r="F1023" s="141">
        <v>167.796</v>
      </c>
      <c r="G1023" s="141">
        <v>0.0</v>
      </c>
    </row>
    <row r="1024" ht="14.25" customHeight="1">
      <c r="A1024" s="140" t="s">
        <v>1203</v>
      </c>
      <c r="B1024" s="141">
        <v>1361.6999999999998</v>
      </c>
      <c r="C1024" s="141">
        <v>0.0</v>
      </c>
      <c r="D1024" s="141">
        <v>0.0</v>
      </c>
      <c r="E1024" s="141">
        <v>0.0</v>
      </c>
      <c r="F1024" s="141">
        <v>1361.6999999999998</v>
      </c>
      <c r="G1024" s="141">
        <v>0.0</v>
      </c>
    </row>
    <row r="1025" ht="14.25" customHeight="1">
      <c r="A1025" s="140" t="s">
        <v>1204</v>
      </c>
      <c r="B1025" s="141">
        <v>1052.544</v>
      </c>
      <c r="C1025" s="141">
        <v>0.0</v>
      </c>
      <c r="D1025" s="141">
        <v>0.0</v>
      </c>
      <c r="E1025" s="141">
        <v>0.0</v>
      </c>
      <c r="F1025" s="141">
        <v>1052.544</v>
      </c>
      <c r="G1025" s="141">
        <v>0.0</v>
      </c>
    </row>
    <row r="1026" ht="14.25" customHeight="1">
      <c r="A1026" s="140" t="s">
        <v>1205</v>
      </c>
      <c r="B1026" s="141">
        <v>30.504000000000005</v>
      </c>
      <c r="C1026" s="141">
        <v>0.0</v>
      </c>
      <c r="D1026" s="141">
        <v>0.0</v>
      </c>
      <c r="E1026" s="141">
        <v>0.0</v>
      </c>
      <c r="F1026" s="141">
        <v>30.504000000000005</v>
      </c>
      <c r="G1026" s="141">
        <v>0.0</v>
      </c>
    </row>
    <row r="1027" ht="14.25" customHeight="1">
      <c r="A1027" s="140" t="s">
        <v>1206</v>
      </c>
      <c r="B1027" s="141">
        <v>17.183999999999997</v>
      </c>
      <c r="C1027" s="141">
        <v>0.0</v>
      </c>
      <c r="D1027" s="141">
        <v>0.0</v>
      </c>
      <c r="E1027" s="141">
        <v>0.0</v>
      </c>
      <c r="F1027" s="141">
        <v>17.183999999999997</v>
      </c>
      <c r="G1027" s="141">
        <v>0.0</v>
      </c>
    </row>
    <row r="1028" ht="14.25" customHeight="1">
      <c r="A1028" s="140" t="s">
        <v>1207</v>
      </c>
      <c r="B1028" s="141">
        <v>66.096</v>
      </c>
      <c r="C1028" s="141">
        <v>0.0</v>
      </c>
      <c r="D1028" s="141">
        <v>0.0</v>
      </c>
      <c r="E1028" s="141">
        <v>0.0</v>
      </c>
      <c r="F1028" s="141">
        <v>66.096</v>
      </c>
      <c r="G1028" s="141">
        <v>0.0</v>
      </c>
    </row>
    <row r="1029" ht="14.25" customHeight="1">
      <c r="A1029" s="140" t="s">
        <v>1208</v>
      </c>
      <c r="B1029" s="141">
        <v>132.204</v>
      </c>
      <c r="C1029" s="141">
        <v>0.0</v>
      </c>
      <c r="D1029" s="141">
        <v>0.0</v>
      </c>
      <c r="E1029" s="141">
        <v>0.0</v>
      </c>
      <c r="F1029" s="141">
        <v>132.204</v>
      </c>
      <c r="G1029" s="141">
        <v>0.0</v>
      </c>
    </row>
    <row r="1030" ht="14.25" customHeight="1">
      <c r="A1030" s="140" t="s">
        <v>1209</v>
      </c>
      <c r="B1030" s="141">
        <v>1322.0280000000002</v>
      </c>
      <c r="C1030" s="141">
        <v>0.0</v>
      </c>
      <c r="D1030" s="141">
        <v>0.0</v>
      </c>
      <c r="E1030" s="141">
        <v>0.0</v>
      </c>
      <c r="F1030" s="141">
        <v>1322.0280000000002</v>
      </c>
      <c r="G1030" s="141">
        <v>0.0</v>
      </c>
    </row>
    <row r="1031" ht="14.25" customHeight="1">
      <c r="A1031" s="140" t="s">
        <v>1210</v>
      </c>
      <c r="B1031" s="141">
        <v>177.97199999999998</v>
      </c>
      <c r="C1031" s="141">
        <v>0.0</v>
      </c>
      <c r="D1031" s="141">
        <v>0.0</v>
      </c>
      <c r="E1031" s="141">
        <v>0.0</v>
      </c>
      <c r="F1031" s="141">
        <v>177.97199999999998</v>
      </c>
      <c r="G1031" s="141">
        <v>0.0</v>
      </c>
    </row>
    <row r="1032" ht="14.25" customHeight="1">
      <c r="A1032" s="140" t="s">
        <v>1211</v>
      </c>
      <c r="B1032" s="141">
        <v>20.844</v>
      </c>
      <c r="C1032" s="141">
        <v>0.0</v>
      </c>
      <c r="D1032" s="141">
        <v>0.0</v>
      </c>
      <c r="E1032" s="141">
        <v>0.0</v>
      </c>
      <c r="F1032" s="141">
        <v>20.844</v>
      </c>
      <c r="G1032" s="141">
        <v>0.0</v>
      </c>
    </row>
    <row r="1033" ht="14.25" customHeight="1">
      <c r="A1033" s="140" t="s">
        <v>1212</v>
      </c>
      <c r="B1033" s="141">
        <v>676.2719999999999</v>
      </c>
      <c r="C1033" s="141">
        <v>0.0</v>
      </c>
      <c r="D1033" s="141">
        <v>0.0</v>
      </c>
      <c r="E1033" s="141">
        <v>0.0</v>
      </c>
      <c r="F1033" s="141">
        <v>676.2719999999999</v>
      </c>
      <c r="G1033" s="141">
        <v>0.0</v>
      </c>
    </row>
    <row r="1034" ht="14.25" customHeight="1">
      <c r="A1034" s="140" t="s">
        <v>1213</v>
      </c>
      <c r="B1034" s="141">
        <v>193.72799999999998</v>
      </c>
      <c r="C1034" s="141">
        <v>0.0</v>
      </c>
      <c r="D1034" s="141">
        <v>0.0</v>
      </c>
      <c r="E1034" s="141">
        <v>0.0</v>
      </c>
      <c r="F1034" s="141">
        <v>193.72799999999998</v>
      </c>
      <c r="G1034" s="141">
        <v>0.0</v>
      </c>
    </row>
    <row r="1035" ht="14.25" customHeight="1">
      <c r="A1035" s="140" t="s">
        <v>1214</v>
      </c>
      <c r="B1035" s="141">
        <v>14.232</v>
      </c>
      <c r="C1035" s="141">
        <v>0.0</v>
      </c>
      <c r="D1035" s="141">
        <v>0.0</v>
      </c>
      <c r="E1035" s="141">
        <v>0.0</v>
      </c>
      <c r="F1035" s="141">
        <v>14.232</v>
      </c>
      <c r="G1035" s="141">
        <v>0.0</v>
      </c>
    </row>
    <row r="1036" ht="14.25" customHeight="1">
      <c r="A1036" s="140" t="s">
        <v>1215</v>
      </c>
      <c r="B1036" s="141">
        <v>75.252</v>
      </c>
      <c r="C1036" s="141">
        <v>0.0</v>
      </c>
      <c r="D1036" s="141">
        <v>0.0</v>
      </c>
      <c r="E1036" s="141">
        <v>0.0</v>
      </c>
      <c r="F1036" s="141">
        <v>75.252</v>
      </c>
      <c r="G1036" s="141">
        <v>0.0</v>
      </c>
    </row>
    <row r="1037" ht="14.25" customHeight="1">
      <c r="A1037" s="140" t="s">
        <v>1216</v>
      </c>
      <c r="B1037" s="141">
        <v>33.56399999999999</v>
      </c>
      <c r="C1037" s="141">
        <v>0.0</v>
      </c>
      <c r="D1037" s="141">
        <v>0.0</v>
      </c>
      <c r="E1037" s="141">
        <v>0.0</v>
      </c>
      <c r="F1037" s="141">
        <v>33.56399999999999</v>
      </c>
      <c r="G1037" s="141">
        <v>0.0</v>
      </c>
    </row>
    <row r="1038" ht="14.25" customHeight="1">
      <c r="A1038" s="140" t="s">
        <v>1217</v>
      </c>
      <c r="B1038" s="141">
        <v>16.776000000000003</v>
      </c>
      <c r="C1038" s="141">
        <v>0.0</v>
      </c>
      <c r="D1038" s="141">
        <v>0.0</v>
      </c>
      <c r="E1038" s="141">
        <v>0.0</v>
      </c>
      <c r="F1038" s="141">
        <v>16.776000000000003</v>
      </c>
      <c r="G1038" s="141">
        <v>0.0</v>
      </c>
    </row>
    <row r="1039" ht="14.25" customHeight="1">
      <c r="A1039" s="140" t="s">
        <v>1218</v>
      </c>
      <c r="B1039" s="141">
        <v>51.864000000000004</v>
      </c>
      <c r="C1039" s="141">
        <v>0.0</v>
      </c>
      <c r="D1039" s="141">
        <v>0.0</v>
      </c>
      <c r="E1039" s="141">
        <v>0.0</v>
      </c>
      <c r="F1039" s="141">
        <v>51.864000000000004</v>
      </c>
      <c r="G1039" s="141">
        <v>0.0</v>
      </c>
    </row>
    <row r="1040" ht="14.25" customHeight="1">
      <c r="A1040" s="140" t="s">
        <v>1219</v>
      </c>
      <c r="B1040" s="141">
        <v>28.476000000000003</v>
      </c>
      <c r="C1040" s="141">
        <v>0.0</v>
      </c>
      <c r="D1040" s="141">
        <v>0.0</v>
      </c>
      <c r="E1040" s="141">
        <v>0.0</v>
      </c>
      <c r="F1040" s="141">
        <v>28.476000000000003</v>
      </c>
      <c r="G1040" s="141">
        <v>0.0</v>
      </c>
    </row>
    <row r="1041" ht="14.25" customHeight="1">
      <c r="A1041" s="140" t="s">
        <v>1220</v>
      </c>
      <c r="B1041" s="141">
        <v>17.292</v>
      </c>
      <c r="C1041" s="141">
        <v>0.0</v>
      </c>
      <c r="D1041" s="141">
        <v>0.0</v>
      </c>
      <c r="E1041" s="141">
        <v>0.0</v>
      </c>
      <c r="F1041" s="141">
        <v>17.292</v>
      </c>
      <c r="G1041" s="141">
        <v>0.0</v>
      </c>
    </row>
    <row r="1042" ht="14.25" customHeight="1">
      <c r="A1042" s="140" t="s">
        <v>1221</v>
      </c>
      <c r="B1042" s="141">
        <v>177.97199999999998</v>
      </c>
      <c r="C1042" s="141">
        <v>0.0</v>
      </c>
      <c r="D1042" s="141">
        <v>0.0</v>
      </c>
      <c r="E1042" s="141">
        <v>0.0</v>
      </c>
      <c r="F1042" s="141">
        <v>177.97199999999998</v>
      </c>
      <c r="G1042" s="141">
        <v>0.0</v>
      </c>
    </row>
    <row r="1043" ht="14.25" customHeight="1">
      <c r="A1043" s="140" t="s">
        <v>1222</v>
      </c>
      <c r="B1043" s="141">
        <v>508.47600000000006</v>
      </c>
      <c r="C1043" s="141">
        <v>0.0</v>
      </c>
      <c r="D1043" s="141">
        <v>0.0</v>
      </c>
      <c r="E1043" s="141">
        <v>0.0</v>
      </c>
      <c r="F1043" s="141">
        <v>508.47600000000006</v>
      </c>
      <c r="G1043" s="141">
        <v>0.0</v>
      </c>
    </row>
    <row r="1044" ht="14.25" customHeight="1">
      <c r="A1044" s="140" t="s">
        <v>1223</v>
      </c>
      <c r="B1044" s="141">
        <v>1144.068</v>
      </c>
      <c r="C1044" s="141">
        <v>0.0</v>
      </c>
      <c r="D1044" s="141">
        <v>0.0</v>
      </c>
      <c r="E1044" s="141">
        <v>0.0</v>
      </c>
      <c r="F1044" s="141">
        <v>1144.068</v>
      </c>
      <c r="G1044" s="141">
        <v>0.0</v>
      </c>
    </row>
    <row r="1045" ht="14.25" customHeight="1">
      <c r="A1045" s="140" t="s">
        <v>1224</v>
      </c>
      <c r="B1045" s="141">
        <v>71.184</v>
      </c>
      <c r="C1045" s="141">
        <v>0.0</v>
      </c>
      <c r="D1045" s="141">
        <v>0.0</v>
      </c>
      <c r="E1045" s="141">
        <v>0.0</v>
      </c>
      <c r="F1045" s="141">
        <v>71.184</v>
      </c>
      <c r="G1045" s="141">
        <v>0.0</v>
      </c>
    </row>
    <row r="1046" ht="14.25" customHeight="1">
      <c r="A1046" s="140" t="s">
        <v>1225</v>
      </c>
      <c r="B1046" s="141">
        <v>328.476</v>
      </c>
      <c r="C1046" s="141">
        <v>0.0</v>
      </c>
      <c r="D1046" s="141">
        <v>0.0</v>
      </c>
      <c r="E1046" s="141">
        <v>0.0</v>
      </c>
      <c r="F1046" s="141">
        <v>328.476</v>
      </c>
      <c r="G1046" s="141">
        <v>0.0</v>
      </c>
    </row>
    <row r="1047" ht="14.25" customHeight="1">
      <c r="A1047" s="140" t="s">
        <v>1226</v>
      </c>
      <c r="B1047" s="141">
        <v>23.387999999999998</v>
      </c>
      <c r="C1047" s="141">
        <v>0.0</v>
      </c>
      <c r="D1047" s="141">
        <v>0.0</v>
      </c>
      <c r="E1047" s="141">
        <v>0.0</v>
      </c>
      <c r="F1047" s="141">
        <v>23.387999999999998</v>
      </c>
      <c r="G1047" s="141">
        <v>0.0</v>
      </c>
    </row>
    <row r="1048" ht="14.25" customHeight="1">
      <c r="A1048" s="140" t="s">
        <v>1227</v>
      </c>
      <c r="B1048" s="141">
        <v>1590.504</v>
      </c>
      <c r="C1048" s="141">
        <v>0.0</v>
      </c>
      <c r="D1048" s="141">
        <v>0.0</v>
      </c>
      <c r="E1048" s="141">
        <v>0.0</v>
      </c>
      <c r="F1048" s="141">
        <v>1590.504</v>
      </c>
      <c r="G1048" s="141">
        <v>0.0</v>
      </c>
    </row>
    <row r="1049" ht="14.25" customHeight="1">
      <c r="A1049" s="140" t="s">
        <v>1228</v>
      </c>
      <c r="B1049" s="141">
        <v>243.04799999999997</v>
      </c>
      <c r="C1049" s="141">
        <v>0.0</v>
      </c>
      <c r="D1049" s="141">
        <v>0.0</v>
      </c>
      <c r="E1049" s="141">
        <v>0.0</v>
      </c>
      <c r="F1049" s="141">
        <v>243.04799999999997</v>
      </c>
      <c r="G1049" s="141">
        <v>0.0</v>
      </c>
    </row>
    <row r="1050" ht="14.25" customHeight="1">
      <c r="A1050" s="140" t="s">
        <v>1229</v>
      </c>
      <c r="B1050" s="141">
        <v>202.36799999999997</v>
      </c>
      <c r="C1050" s="141">
        <v>0.0</v>
      </c>
      <c r="D1050" s="141">
        <v>0.0</v>
      </c>
      <c r="E1050" s="141">
        <v>0.0</v>
      </c>
      <c r="F1050" s="141">
        <v>202.36799999999997</v>
      </c>
      <c r="G1050" s="141">
        <v>0.0</v>
      </c>
    </row>
    <row r="1051" ht="14.25" customHeight="1">
      <c r="A1051" s="140" t="s">
        <v>1230</v>
      </c>
      <c r="B1051" s="141">
        <v>1524.408</v>
      </c>
      <c r="C1051" s="141">
        <v>0.0</v>
      </c>
      <c r="D1051" s="141">
        <v>0.0</v>
      </c>
      <c r="E1051" s="141">
        <v>0.0</v>
      </c>
      <c r="F1051" s="141">
        <v>1524.408</v>
      </c>
      <c r="G1051" s="141">
        <v>0.0</v>
      </c>
    </row>
    <row r="1052" ht="14.25" customHeight="1">
      <c r="A1052" s="140" t="s">
        <v>1231</v>
      </c>
      <c r="B1052" s="141">
        <v>35.592</v>
      </c>
      <c r="C1052" s="141">
        <v>0.0</v>
      </c>
      <c r="D1052" s="141">
        <v>0.0</v>
      </c>
      <c r="E1052" s="141">
        <v>0.0</v>
      </c>
      <c r="F1052" s="141">
        <v>35.592</v>
      </c>
      <c r="G1052" s="141">
        <v>0.0</v>
      </c>
    </row>
    <row r="1053" ht="14.25" customHeight="1">
      <c r="A1053" s="140" t="s">
        <v>1232</v>
      </c>
      <c r="B1053" s="141">
        <v>47.79599999999999</v>
      </c>
      <c r="C1053" s="141">
        <v>0.0</v>
      </c>
      <c r="D1053" s="141">
        <v>0.0</v>
      </c>
      <c r="E1053" s="141">
        <v>0.0</v>
      </c>
      <c r="F1053" s="141">
        <v>47.79599999999999</v>
      </c>
      <c r="G1053" s="141">
        <v>0.0</v>
      </c>
    </row>
    <row r="1054" ht="14.25" customHeight="1">
      <c r="A1054" s="140" t="s">
        <v>1233</v>
      </c>
      <c r="B1054" s="141">
        <v>50.844</v>
      </c>
      <c r="C1054" s="141">
        <v>0.0</v>
      </c>
      <c r="D1054" s="141">
        <v>0.0</v>
      </c>
      <c r="E1054" s="141">
        <v>0.0</v>
      </c>
      <c r="F1054" s="141">
        <v>50.844</v>
      </c>
      <c r="G1054" s="141">
        <v>0.0</v>
      </c>
    </row>
    <row r="1055" ht="14.25" customHeight="1">
      <c r="A1055" s="140" t="s">
        <v>1234</v>
      </c>
      <c r="B1055" s="141">
        <v>86.436</v>
      </c>
      <c r="C1055" s="141">
        <v>0.0</v>
      </c>
      <c r="D1055" s="141">
        <v>0.0</v>
      </c>
      <c r="E1055" s="141">
        <v>0.0</v>
      </c>
      <c r="F1055" s="141">
        <v>86.436</v>
      </c>
      <c r="G1055" s="141">
        <v>0.0</v>
      </c>
    </row>
    <row r="1056" ht="14.25" customHeight="1">
      <c r="A1056" s="140" t="s">
        <v>1235</v>
      </c>
      <c r="B1056" s="141">
        <v>609.156</v>
      </c>
      <c r="C1056" s="141">
        <v>0.0</v>
      </c>
      <c r="D1056" s="141">
        <v>0.0</v>
      </c>
      <c r="E1056" s="141">
        <v>0.0</v>
      </c>
      <c r="F1056" s="141">
        <v>609.156</v>
      </c>
      <c r="G1056" s="141">
        <v>0.0</v>
      </c>
    </row>
    <row r="1057" ht="14.25" customHeight="1">
      <c r="A1057" s="140" t="s">
        <v>1236</v>
      </c>
      <c r="B1057" s="141">
        <v>25.428000000000004</v>
      </c>
      <c r="C1057" s="141">
        <v>0.0</v>
      </c>
      <c r="D1057" s="141">
        <v>0.0</v>
      </c>
      <c r="E1057" s="141">
        <v>0.0</v>
      </c>
      <c r="F1057" s="141">
        <v>25.428000000000004</v>
      </c>
      <c r="G1057" s="141">
        <v>0.0</v>
      </c>
    </row>
    <row r="1058" ht="14.25" customHeight="1">
      <c r="A1058" s="140" t="s">
        <v>1237</v>
      </c>
      <c r="B1058" s="141">
        <v>19.32</v>
      </c>
      <c r="C1058" s="141">
        <v>0.0</v>
      </c>
      <c r="D1058" s="141">
        <v>0.0</v>
      </c>
      <c r="E1058" s="141">
        <v>0.0</v>
      </c>
      <c r="F1058" s="141">
        <v>19.32</v>
      </c>
      <c r="G1058" s="141">
        <v>0.0</v>
      </c>
    </row>
    <row r="1059" ht="14.25" customHeight="1">
      <c r="A1059" s="140" t="s">
        <v>1238</v>
      </c>
      <c r="B1059" s="141">
        <v>9.156</v>
      </c>
      <c r="C1059" s="141">
        <v>0.0</v>
      </c>
      <c r="D1059" s="141">
        <v>0.0</v>
      </c>
      <c r="E1059" s="141">
        <v>0.0</v>
      </c>
      <c r="F1059" s="141">
        <v>9.156</v>
      </c>
      <c r="G1059" s="141">
        <v>0.0</v>
      </c>
    </row>
    <row r="1060" ht="14.25" customHeight="1">
      <c r="A1060" s="140" t="s">
        <v>1239</v>
      </c>
      <c r="B1060" s="141">
        <v>771.864</v>
      </c>
      <c r="C1060" s="141">
        <v>0.0</v>
      </c>
      <c r="D1060" s="141">
        <v>0.0</v>
      </c>
      <c r="E1060" s="141">
        <v>0.0</v>
      </c>
      <c r="F1060" s="141">
        <v>771.864</v>
      </c>
      <c r="G1060" s="141">
        <v>0.0</v>
      </c>
    </row>
    <row r="1061" ht="14.25" customHeight="1">
      <c r="A1061" s="140" t="s">
        <v>1240</v>
      </c>
      <c r="B1061" s="141">
        <v>731.184</v>
      </c>
      <c r="C1061" s="141">
        <v>0.0</v>
      </c>
      <c r="D1061" s="141">
        <v>0.0</v>
      </c>
      <c r="E1061" s="141">
        <v>0.0</v>
      </c>
      <c r="F1061" s="141">
        <v>731.184</v>
      </c>
      <c r="G1061" s="141">
        <v>0.0</v>
      </c>
    </row>
    <row r="1062" ht="14.25" customHeight="1">
      <c r="A1062" s="140" t="s">
        <v>1241</v>
      </c>
      <c r="B1062" s="141">
        <v>1067.796</v>
      </c>
      <c r="C1062" s="141">
        <v>0.0</v>
      </c>
      <c r="D1062" s="141">
        <v>0.0</v>
      </c>
      <c r="E1062" s="141">
        <v>0.0</v>
      </c>
      <c r="F1062" s="141">
        <v>1067.796</v>
      </c>
      <c r="G1062" s="141">
        <v>0.0</v>
      </c>
    </row>
    <row r="1063" ht="14.25" customHeight="1">
      <c r="A1063" s="140" t="s">
        <v>1242</v>
      </c>
      <c r="B1063" s="141">
        <v>1830.504</v>
      </c>
      <c r="C1063" s="141">
        <v>0.0</v>
      </c>
      <c r="D1063" s="141">
        <v>0.0</v>
      </c>
      <c r="E1063" s="141">
        <v>0.0</v>
      </c>
      <c r="F1063" s="141">
        <v>1830.504</v>
      </c>
      <c r="G1063" s="141">
        <v>0.0</v>
      </c>
    </row>
    <row r="1064" ht="14.25" customHeight="1">
      <c r="A1064" s="140" t="s">
        <v>1243</v>
      </c>
      <c r="B1064" s="141">
        <v>3130.9439999999995</v>
      </c>
      <c r="C1064" s="141">
        <v>0.0</v>
      </c>
      <c r="D1064" s="141">
        <v>0.0</v>
      </c>
      <c r="E1064" s="141">
        <v>0.0</v>
      </c>
      <c r="F1064" s="141">
        <v>3130.9439999999995</v>
      </c>
      <c r="G1064" s="141">
        <v>0.0</v>
      </c>
    </row>
    <row r="1065" ht="14.25" customHeight="1">
      <c r="A1065" s="140" t="s">
        <v>1244</v>
      </c>
      <c r="B1065" s="141">
        <v>1274.232</v>
      </c>
      <c r="C1065" s="141">
        <v>0.0</v>
      </c>
      <c r="D1065" s="141">
        <v>0.0</v>
      </c>
      <c r="E1065" s="141">
        <v>0.0</v>
      </c>
      <c r="F1065" s="141">
        <v>1274.232</v>
      </c>
      <c r="G1065" s="141">
        <v>0.0</v>
      </c>
    </row>
    <row r="1066" ht="14.25" customHeight="1">
      <c r="A1066" s="140" t="s">
        <v>1245</v>
      </c>
      <c r="B1066" s="141">
        <v>1015.932</v>
      </c>
      <c r="C1066" s="141">
        <v>0.0</v>
      </c>
      <c r="D1066" s="141">
        <v>0.0</v>
      </c>
      <c r="E1066" s="141">
        <v>0.0</v>
      </c>
      <c r="F1066" s="141">
        <v>1015.932</v>
      </c>
      <c r="G1066" s="141">
        <v>0.0</v>
      </c>
    </row>
    <row r="1067" ht="14.25" customHeight="1">
      <c r="A1067" s="140" t="s">
        <v>1246</v>
      </c>
      <c r="B1067" s="141">
        <v>996.5999999999999</v>
      </c>
      <c r="C1067" s="141">
        <v>0.0</v>
      </c>
      <c r="D1067" s="141">
        <v>0.0</v>
      </c>
      <c r="E1067" s="141">
        <v>0.0</v>
      </c>
      <c r="F1067" s="141">
        <v>996.5999999999999</v>
      </c>
      <c r="G1067" s="141">
        <v>0.0</v>
      </c>
    </row>
    <row r="1068" ht="14.25" customHeight="1">
      <c r="A1068" s="140" t="s">
        <v>1247</v>
      </c>
      <c r="B1068" s="141">
        <v>1529.496</v>
      </c>
      <c r="C1068" s="141">
        <v>0.0</v>
      </c>
      <c r="D1068" s="141">
        <v>0.0</v>
      </c>
      <c r="E1068" s="141">
        <v>0.0</v>
      </c>
      <c r="F1068" s="141">
        <v>1529.496</v>
      </c>
      <c r="G1068" s="141">
        <v>0.0</v>
      </c>
    </row>
    <row r="1069" ht="14.25" customHeight="1">
      <c r="A1069" s="140" t="s">
        <v>1248</v>
      </c>
      <c r="B1069" s="141">
        <v>64440.70799999999</v>
      </c>
      <c r="C1069" s="141">
        <v>0.0</v>
      </c>
      <c r="D1069" s="141">
        <v>2725.428</v>
      </c>
      <c r="E1069" s="141">
        <v>0.0</v>
      </c>
      <c r="F1069" s="141">
        <v>67166.136</v>
      </c>
      <c r="G1069" s="141">
        <v>0.0</v>
      </c>
    </row>
    <row r="1070" ht="14.25" customHeight="1">
      <c r="A1070" s="140" t="s">
        <v>1249</v>
      </c>
      <c r="B1070" s="141">
        <v>567.9000000000001</v>
      </c>
      <c r="C1070" s="141">
        <v>0.0</v>
      </c>
      <c r="D1070" s="141">
        <v>0.0</v>
      </c>
      <c r="E1070" s="141">
        <v>0.0</v>
      </c>
      <c r="F1070" s="141">
        <v>567.9000000000001</v>
      </c>
      <c r="G1070" s="141">
        <v>0.0</v>
      </c>
    </row>
    <row r="1071" ht="14.25" customHeight="1">
      <c r="A1071" s="140" t="s">
        <v>1250</v>
      </c>
      <c r="B1071" s="141">
        <v>1432.8000000000002</v>
      </c>
      <c r="C1071" s="141">
        <v>0.0</v>
      </c>
      <c r="D1071" s="141">
        <v>0.0</v>
      </c>
      <c r="E1071" s="141">
        <v>0.0</v>
      </c>
      <c r="F1071" s="141">
        <v>1432.8000000000002</v>
      </c>
      <c r="G1071" s="141">
        <v>0.0</v>
      </c>
    </row>
    <row r="1072" ht="14.25" customHeight="1">
      <c r="A1072" s="140" t="s">
        <v>1251</v>
      </c>
      <c r="B1072" s="141">
        <v>626.4000000000001</v>
      </c>
      <c r="C1072" s="141">
        <v>0.0</v>
      </c>
      <c r="D1072" s="141">
        <v>0.0</v>
      </c>
      <c r="E1072" s="141">
        <v>0.0</v>
      </c>
      <c r="F1072" s="141">
        <v>626.4000000000001</v>
      </c>
      <c r="G1072" s="141">
        <v>0.0</v>
      </c>
    </row>
    <row r="1073" ht="14.25" customHeight="1">
      <c r="A1073" s="140" t="s">
        <v>1252</v>
      </c>
      <c r="B1073" s="141">
        <v>1118.4</v>
      </c>
      <c r="C1073" s="141">
        <v>0.0</v>
      </c>
      <c r="D1073" s="141">
        <v>0.0</v>
      </c>
      <c r="E1073" s="141">
        <v>0.0</v>
      </c>
      <c r="F1073" s="141">
        <v>1118.4</v>
      </c>
      <c r="G1073" s="141">
        <v>0.0</v>
      </c>
    </row>
    <row r="1074" ht="14.25" customHeight="1">
      <c r="A1074" s="140" t="s">
        <v>1253</v>
      </c>
      <c r="B1074" s="141">
        <v>338.4</v>
      </c>
      <c r="C1074" s="141">
        <v>0.0</v>
      </c>
      <c r="D1074" s="141">
        <v>0.0</v>
      </c>
      <c r="E1074" s="141">
        <v>0.0</v>
      </c>
      <c r="F1074" s="141">
        <v>338.4</v>
      </c>
      <c r="G1074" s="141">
        <v>0.0</v>
      </c>
    </row>
    <row r="1075" ht="14.25" customHeight="1">
      <c r="A1075" s="140" t="s">
        <v>1254</v>
      </c>
      <c r="B1075" s="141">
        <v>481.20000000000005</v>
      </c>
      <c r="C1075" s="141">
        <v>0.0</v>
      </c>
      <c r="D1075" s="141">
        <v>0.0</v>
      </c>
      <c r="E1075" s="141">
        <v>0.0</v>
      </c>
      <c r="F1075" s="141">
        <v>481.20000000000005</v>
      </c>
      <c r="G1075" s="141">
        <v>0.0</v>
      </c>
    </row>
    <row r="1076" ht="14.25" customHeight="1">
      <c r="A1076" s="140" t="s">
        <v>1255</v>
      </c>
      <c r="B1076" s="141">
        <v>1096.1999999999998</v>
      </c>
      <c r="C1076" s="141">
        <v>0.0</v>
      </c>
      <c r="D1076" s="141">
        <v>0.0</v>
      </c>
      <c r="E1076" s="141">
        <v>0.0</v>
      </c>
      <c r="F1076" s="141">
        <v>1096.1999999999998</v>
      </c>
      <c r="G1076" s="141">
        <v>0.0</v>
      </c>
    </row>
    <row r="1077" ht="14.25" customHeight="1">
      <c r="A1077" s="140" t="s">
        <v>1256</v>
      </c>
      <c r="B1077" s="141">
        <v>319.56000000000006</v>
      </c>
      <c r="C1077" s="141">
        <v>0.0</v>
      </c>
      <c r="D1077" s="141">
        <v>0.0</v>
      </c>
      <c r="E1077" s="141">
        <v>0.0</v>
      </c>
      <c r="F1077" s="141">
        <v>319.56000000000006</v>
      </c>
      <c r="G1077" s="141">
        <v>0.0</v>
      </c>
    </row>
    <row r="1078" ht="14.25" customHeight="1">
      <c r="A1078" s="140" t="s">
        <v>1257</v>
      </c>
      <c r="B1078" s="141">
        <v>315.0</v>
      </c>
      <c r="C1078" s="141">
        <v>0.0</v>
      </c>
      <c r="D1078" s="141">
        <v>0.0</v>
      </c>
      <c r="E1078" s="141">
        <v>0.0</v>
      </c>
      <c r="F1078" s="141">
        <v>315.0</v>
      </c>
      <c r="G1078" s="141">
        <v>0.0</v>
      </c>
    </row>
    <row r="1079" ht="14.25" customHeight="1">
      <c r="A1079" s="140" t="s">
        <v>1258</v>
      </c>
      <c r="B1079" s="141">
        <v>365.4</v>
      </c>
      <c r="C1079" s="141">
        <v>0.0</v>
      </c>
      <c r="D1079" s="141">
        <v>0.0</v>
      </c>
      <c r="E1079" s="141">
        <v>0.0</v>
      </c>
      <c r="F1079" s="141">
        <v>365.4</v>
      </c>
      <c r="G1079" s="141">
        <v>0.0</v>
      </c>
    </row>
    <row r="1080" ht="14.25" customHeight="1">
      <c r="A1080" s="140" t="s">
        <v>1259</v>
      </c>
      <c r="B1080" s="141">
        <v>256.56000000000006</v>
      </c>
      <c r="C1080" s="141">
        <v>0.0</v>
      </c>
      <c r="D1080" s="141">
        <v>0.0</v>
      </c>
      <c r="E1080" s="141">
        <v>0.0</v>
      </c>
      <c r="F1080" s="141">
        <v>256.56000000000006</v>
      </c>
      <c r="G1080" s="141">
        <v>0.0</v>
      </c>
    </row>
    <row r="1081" ht="14.25" customHeight="1">
      <c r="A1081" s="140" t="s">
        <v>1260</v>
      </c>
      <c r="B1081" s="141">
        <v>3000.0</v>
      </c>
      <c r="C1081" s="141">
        <v>0.0</v>
      </c>
      <c r="D1081" s="141">
        <v>0.0</v>
      </c>
      <c r="E1081" s="141">
        <v>0.0</v>
      </c>
      <c r="F1081" s="141">
        <v>3000.0</v>
      </c>
      <c r="G1081" s="141">
        <v>0.0</v>
      </c>
    </row>
    <row r="1082" ht="14.25" customHeight="1">
      <c r="A1082" s="140" t="s">
        <v>1261</v>
      </c>
      <c r="B1082" s="141">
        <v>628.8</v>
      </c>
      <c r="C1082" s="141">
        <v>0.0</v>
      </c>
      <c r="D1082" s="141">
        <v>0.0</v>
      </c>
      <c r="E1082" s="141">
        <v>0.0</v>
      </c>
      <c r="F1082" s="141">
        <v>628.8</v>
      </c>
      <c r="G1082" s="141">
        <v>0.0</v>
      </c>
    </row>
    <row r="1083" ht="14.25" customHeight="1">
      <c r="A1083" s="140" t="s">
        <v>1262</v>
      </c>
      <c r="B1083" s="141">
        <v>493.20000000000005</v>
      </c>
      <c r="C1083" s="141">
        <v>0.0</v>
      </c>
      <c r="D1083" s="141">
        <v>0.0</v>
      </c>
      <c r="E1083" s="141">
        <v>0.0</v>
      </c>
      <c r="F1083" s="141">
        <v>493.20000000000005</v>
      </c>
      <c r="G1083" s="141">
        <v>0.0</v>
      </c>
    </row>
    <row r="1084" ht="14.25" customHeight="1">
      <c r="A1084" s="140" t="s">
        <v>1263</v>
      </c>
      <c r="B1084" s="141">
        <v>748.8</v>
      </c>
      <c r="C1084" s="141">
        <v>0.0</v>
      </c>
      <c r="D1084" s="141">
        <v>0.0</v>
      </c>
      <c r="E1084" s="141">
        <v>0.0</v>
      </c>
      <c r="F1084" s="141">
        <v>748.8</v>
      </c>
      <c r="G1084" s="141">
        <v>0.0</v>
      </c>
    </row>
    <row r="1085" ht="14.25" customHeight="1">
      <c r="A1085" s="140" t="s">
        <v>1264</v>
      </c>
      <c r="B1085" s="141">
        <v>469.20000000000005</v>
      </c>
      <c r="C1085" s="141">
        <v>0.0</v>
      </c>
      <c r="D1085" s="141">
        <v>0.0</v>
      </c>
      <c r="E1085" s="141">
        <v>0.0</v>
      </c>
      <c r="F1085" s="141">
        <v>469.20000000000005</v>
      </c>
      <c r="G1085" s="141">
        <v>0.0</v>
      </c>
    </row>
    <row r="1086" ht="14.25" customHeight="1">
      <c r="A1086" s="140" t="s">
        <v>1265</v>
      </c>
      <c r="B1086" s="141">
        <v>422.40000000000003</v>
      </c>
      <c r="C1086" s="141">
        <v>0.0</v>
      </c>
      <c r="D1086" s="141">
        <v>0.0</v>
      </c>
      <c r="E1086" s="141">
        <v>0.0</v>
      </c>
      <c r="F1086" s="141">
        <v>422.40000000000003</v>
      </c>
      <c r="G1086" s="141">
        <v>0.0</v>
      </c>
    </row>
    <row r="1087" ht="14.25" customHeight="1">
      <c r="A1087" s="140" t="s">
        <v>1266</v>
      </c>
      <c r="B1087" s="141">
        <v>124.80000000000001</v>
      </c>
      <c r="C1087" s="141">
        <v>0.0</v>
      </c>
      <c r="D1087" s="141">
        <v>0.0</v>
      </c>
      <c r="E1087" s="141">
        <v>0.0</v>
      </c>
      <c r="F1087" s="141">
        <v>124.80000000000001</v>
      </c>
      <c r="G1087" s="141">
        <v>0.0</v>
      </c>
    </row>
    <row r="1088" ht="14.25" customHeight="1">
      <c r="A1088" s="140" t="s">
        <v>1267</v>
      </c>
      <c r="B1088" s="141">
        <v>2880.0</v>
      </c>
      <c r="C1088" s="141">
        <v>0.0</v>
      </c>
      <c r="D1088" s="141">
        <v>0.0</v>
      </c>
      <c r="E1088" s="141">
        <v>0.0</v>
      </c>
      <c r="F1088" s="141">
        <v>2880.0</v>
      </c>
      <c r="G1088" s="141">
        <v>0.0</v>
      </c>
    </row>
    <row r="1089" ht="14.25" customHeight="1">
      <c r="A1089" s="140" t="s">
        <v>1268</v>
      </c>
      <c r="B1089" s="141">
        <v>180.0</v>
      </c>
      <c r="C1089" s="141">
        <v>0.0</v>
      </c>
      <c r="D1089" s="141">
        <v>0.0</v>
      </c>
      <c r="E1089" s="141">
        <v>0.0</v>
      </c>
      <c r="F1089" s="141">
        <v>180.0</v>
      </c>
      <c r="G1089" s="141">
        <v>0.0</v>
      </c>
    </row>
    <row r="1090" ht="14.25" customHeight="1">
      <c r="A1090" s="140" t="s">
        <v>1269</v>
      </c>
      <c r="B1090" s="141">
        <v>154.8</v>
      </c>
      <c r="C1090" s="141">
        <v>0.0</v>
      </c>
      <c r="D1090" s="141">
        <v>0.0</v>
      </c>
      <c r="E1090" s="141">
        <v>0.0</v>
      </c>
      <c r="F1090" s="141">
        <v>154.8</v>
      </c>
      <c r="G1090" s="141">
        <v>0.0</v>
      </c>
    </row>
    <row r="1091" ht="14.25" customHeight="1">
      <c r="A1091" s="140" t="s">
        <v>1270</v>
      </c>
      <c r="B1091" s="141">
        <v>388.79999999999995</v>
      </c>
      <c r="C1091" s="141">
        <v>0.0</v>
      </c>
      <c r="D1091" s="141">
        <v>0.0</v>
      </c>
      <c r="E1091" s="141">
        <v>0.0</v>
      </c>
      <c r="F1091" s="141">
        <v>388.79999999999995</v>
      </c>
      <c r="G1091" s="141">
        <v>0.0</v>
      </c>
    </row>
    <row r="1092" ht="14.25" customHeight="1">
      <c r="A1092" s="140" t="s">
        <v>1271</v>
      </c>
      <c r="B1092" s="141">
        <v>43.2</v>
      </c>
      <c r="C1092" s="141">
        <v>0.0</v>
      </c>
      <c r="D1092" s="141">
        <v>0.0</v>
      </c>
      <c r="E1092" s="141">
        <v>0.0</v>
      </c>
      <c r="F1092" s="141">
        <v>43.2</v>
      </c>
      <c r="G1092" s="141">
        <v>0.0</v>
      </c>
    </row>
    <row r="1093" ht="14.25" customHeight="1">
      <c r="A1093" s="140" t="s">
        <v>1272</v>
      </c>
      <c r="B1093" s="141">
        <v>390.504</v>
      </c>
      <c r="C1093" s="141">
        <v>0.0</v>
      </c>
      <c r="D1093" s="141">
        <v>0.0</v>
      </c>
      <c r="E1093" s="141">
        <v>0.0</v>
      </c>
      <c r="F1093" s="141">
        <v>390.504</v>
      </c>
      <c r="G1093" s="141">
        <v>0.0</v>
      </c>
    </row>
    <row r="1094" ht="14.25" customHeight="1">
      <c r="A1094" s="140" t="s">
        <v>1273</v>
      </c>
      <c r="B1094" s="141">
        <v>147.45600000000002</v>
      </c>
      <c r="C1094" s="141">
        <v>0.0</v>
      </c>
      <c r="D1094" s="141">
        <v>0.0</v>
      </c>
      <c r="E1094" s="141">
        <v>0.0</v>
      </c>
      <c r="F1094" s="141">
        <v>147.45600000000002</v>
      </c>
      <c r="G1094" s="141">
        <v>0.0</v>
      </c>
    </row>
    <row r="1095" ht="14.25" customHeight="1">
      <c r="A1095" s="140" t="s">
        <v>1274</v>
      </c>
      <c r="B1095" s="141">
        <v>29775.600000000002</v>
      </c>
      <c r="C1095" s="141">
        <v>0.0</v>
      </c>
      <c r="D1095" s="141">
        <v>0.0</v>
      </c>
      <c r="E1095" s="141">
        <v>0.0</v>
      </c>
      <c r="F1095" s="141">
        <v>29775.600000000002</v>
      </c>
      <c r="G1095" s="141">
        <v>0.0</v>
      </c>
    </row>
    <row r="1096" ht="14.25" customHeight="1">
      <c r="A1096" s="140" t="s">
        <v>1275</v>
      </c>
      <c r="B1096" s="141">
        <v>319.5</v>
      </c>
      <c r="C1096" s="141">
        <v>0.0</v>
      </c>
      <c r="D1096" s="141">
        <v>0.0</v>
      </c>
      <c r="E1096" s="141">
        <v>0.0</v>
      </c>
      <c r="F1096" s="141">
        <v>319.5</v>
      </c>
      <c r="G1096" s="141">
        <v>0.0</v>
      </c>
    </row>
    <row r="1097" ht="14.25" customHeight="1">
      <c r="A1097" s="140" t="s">
        <v>1276</v>
      </c>
      <c r="B1097" s="141">
        <v>451.52399999999994</v>
      </c>
      <c r="C1097" s="141">
        <v>0.0</v>
      </c>
      <c r="D1097" s="141">
        <v>0.0</v>
      </c>
      <c r="E1097" s="141">
        <v>0.0</v>
      </c>
      <c r="F1097" s="141">
        <v>451.52399999999994</v>
      </c>
      <c r="G1097" s="141">
        <v>0.0</v>
      </c>
    </row>
    <row r="1098" ht="14.25" customHeight="1">
      <c r="A1098" s="140" t="s">
        <v>1277</v>
      </c>
      <c r="B1098" s="141">
        <v>412.88399999999996</v>
      </c>
      <c r="C1098" s="141">
        <v>0.0</v>
      </c>
      <c r="D1098" s="141">
        <v>0.0</v>
      </c>
      <c r="E1098" s="141">
        <v>0.0</v>
      </c>
      <c r="F1098" s="141">
        <v>412.88399999999996</v>
      </c>
      <c r="G1098" s="141">
        <v>0.0</v>
      </c>
    </row>
    <row r="1099" ht="14.25" customHeight="1">
      <c r="A1099" s="140" t="s">
        <v>1278</v>
      </c>
      <c r="B1099" s="141">
        <v>427.11600000000004</v>
      </c>
      <c r="C1099" s="141">
        <v>0.0</v>
      </c>
      <c r="D1099" s="141">
        <v>0.0</v>
      </c>
      <c r="E1099" s="141">
        <v>0.0</v>
      </c>
      <c r="F1099" s="141">
        <v>427.11600000000004</v>
      </c>
      <c r="G1099" s="141">
        <v>0.0</v>
      </c>
    </row>
    <row r="1100" ht="14.25" customHeight="1">
      <c r="A1100" s="140" t="s">
        <v>1279</v>
      </c>
      <c r="B1100" s="141">
        <v>120.0</v>
      </c>
      <c r="C1100" s="141">
        <v>0.0</v>
      </c>
      <c r="D1100" s="141">
        <v>0.0</v>
      </c>
      <c r="E1100" s="141">
        <v>0.0</v>
      </c>
      <c r="F1100" s="141">
        <v>120.0</v>
      </c>
      <c r="G1100" s="141">
        <v>0.0</v>
      </c>
    </row>
    <row r="1101" ht="14.25" customHeight="1">
      <c r="A1101" s="140" t="s">
        <v>1280</v>
      </c>
      <c r="B1101" s="141">
        <v>96.0</v>
      </c>
      <c r="C1101" s="141">
        <v>0.0</v>
      </c>
      <c r="D1101" s="141">
        <v>0.0</v>
      </c>
      <c r="E1101" s="141">
        <v>0.0</v>
      </c>
      <c r="F1101" s="141">
        <v>96.0</v>
      </c>
      <c r="G1101" s="141">
        <v>0.0</v>
      </c>
    </row>
    <row r="1102" ht="14.25" customHeight="1">
      <c r="A1102" s="140" t="s">
        <v>1281</v>
      </c>
      <c r="B1102" s="141">
        <v>36.0</v>
      </c>
      <c r="C1102" s="141">
        <v>0.0</v>
      </c>
      <c r="D1102" s="141">
        <v>0.0</v>
      </c>
      <c r="E1102" s="141">
        <v>0.0</v>
      </c>
      <c r="F1102" s="141">
        <v>36.0</v>
      </c>
      <c r="G1102" s="141">
        <v>0.0</v>
      </c>
    </row>
    <row r="1103" ht="14.25" customHeight="1">
      <c r="A1103" s="140" t="s">
        <v>1282</v>
      </c>
      <c r="B1103" s="141">
        <v>45.156000000000006</v>
      </c>
      <c r="C1103" s="141">
        <v>0.0</v>
      </c>
      <c r="D1103" s="141">
        <v>0.0</v>
      </c>
      <c r="E1103" s="141">
        <v>0.0</v>
      </c>
      <c r="F1103" s="141">
        <v>45.156000000000006</v>
      </c>
      <c r="G1103" s="141">
        <v>0.0</v>
      </c>
    </row>
    <row r="1104" ht="14.25" customHeight="1">
      <c r="A1104" s="140" t="s">
        <v>1283</v>
      </c>
      <c r="B1104" s="141">
        <v>157.632</v>
      </c>
      <c r="C1104" s="141">
        <v>0.0</v>
      </c>
      <c r="D1104" s="141">
        <v>0.0</v>
      </c>
      <c r="E1104" s="141">
        <v>0.0</v>
      </c>
      <c r="F1104" s="141">
        <v>157.632</v>
      </c>
      <c r="G1104" s="141">
        <v>0.0</v>
      </c>
    </row>
    <row r="1105" ht="14.25" customHeight="1">
      <c r="A1105" s="140" t="s">
        <v>1284</v>
      </c>
      <c r="B1105" s="141">
        <v>103.72800000000001</v>
      </c>
      <c r="C1105" s="141">
        <v>0.0</v>
      </c>
      <c r="D1105" s="141">
        <v>0.0</v>
      </c>
      <c r="E1105" s="141">
        <v>0.0</v>
      </c>
      <c r="F1105" s="141">
        <v>103.72800000000001</v>
      </c>
      <c r="G1105" s="141">
        <v>0.0</v>
      </c>
    </row>
    <row r="1106" ht="14.25" customHeight="1">
      <c r="A1106" s="140" t="s">
        <v>1285</v>
      </c>
      <c r="B1106" s="141">
        <v>203.38800000000003</v>
      </c>
      <c r="C1106" s="141">
        <v>0.0</v>
      </c>
      <c r="D1106" s="141">
        <v>0.0</v>
      </c>
      <c r="E1106" s="141">
        <v>0.0</v>
      </c>
      <c r="F1106" s="141">
        <v>203.38800000000003</v>
      </c>
      <c r="G1106" s="141">
        <v>0.0</v>
      </c>
    </row>
    <row r="1107" ht="14.25" customHeight="1">
      <c r="A1107" s="140" t="s">
        <v>1286</v>
      </c>
      <c r="B1107" s="141">
        <v>716.8799999999999</v>
      </c>
      <c r="C1107" s="141">
        <v>0.0</v>
      </c>
      <c r="D1107" s="141">
        <v>0.0</v>
      </c>
      <c r="E1107" s="141">
        <v>0.0</v>
      </c>
      <c r="F1107" s="141">
        <v>716.8799999999999</v>
      </c>
      <c r="G1107" s="141">
        <v>0.0</v>
      </c>
    </row>
    <row r="1108" ht="14.25" customHeight="1">
      <c r="A1108" s="140" t="s">
        <v>1287</v>
      </c>
      <c r="B1108" s="141">
        <v>341.89200000000005</v>
      </c>
      <c r="C1108" s="141">
        <v>0.0</v>
      </c>
      <c r="D1108" s="141">
        <v>0.0</v>
      </c>
      <c r="E1108" s="141">
        <v>0.0</v>
      </c>
      <c r="F1108" s="141">
        <v>341.89200000000005</v>
      </c>
      <c r="G1108" s="141">
        <v>0.0</v>
      </c>
    </row>
    <row r="1109" ht="14.25" customHeight="1">
      <c r="A1109" s="140" t="s">
        <v>1288</v>
      </c>
      <c r="B1109" s="141">
        <v>305.08799999999997</v>
      </c>
      <c r="C1109" s="141">
        <v>0.0</v>
      </c>
      <c r="D1109" s="141">
        <v>0.0</v>
      </c>
      <c r="E1109" s="141">
        <v>0.0</v>
      </c>
      <c r="F1109" s="141">
        <v>305.08799999999997</v>
      </c>
      <c r="G1109" s="141">
        <v>0.0</v>
      </c>
    </row>
    <row r="1110" ht="14.25" customHeight="1">
      <c r="A1110" s="140" t="s">
        <v>1289</v>
      </c>
      <c r="B1110" s="141">
        <v>152.54399999999998</v>
      </c>
      <c r="C1110" s="141">
        <v>0.0</v>
      </c>
      <c r="D1110" s="141">
        <v>0.0</v>
      </c>
      <c r="E1110" s="141">
        <v>0.0</v>
      </c>
      <c r="F1110" s="141">
        <v>152.54399999999998</v>
      </c>
      <c r="G1110" s="141">
        <v>0.0</v>
      </c>
    </row>
    <row r="1111" ht="14.25" customHeight="1">
      <c r="A1111" s="140" t="s">
        <v>1290</v>
      </c>
      <c r="B1111" s="141">
        <v>254.232</v>
      </c>
      <c r="C1111" s="141">
        <v>0.0</v>
      </c>
      <c r="D1111" s="141">
        <v>0.0</v>
      </c>
      <c r="E1111" s="141">
        <v>0.0</v>
      </c>
      <c r="F1111" s="141">
        <v>254.232</v>
      </c>
      <c r="G1111" s="141">
        <v>0.0</v>
      </c>
    </row>
    <row r="1112" ht="14.25" customHeight="1">
      <c r="A1112" s="140" t="s">
        <v>1291</v>
      </c>
      <c r="B1112" s="141">
        <v>966.0960000000001</v>
      </c>
      <c r="C1112" s="141">
        <v>0.0</v>
      </c>
      <c r="D1112" s="141">
        <v>0.0</v>
      </c>
      <c r="E1112" s="141">
        <v>0.0</v>
      </c>
      <c r="F1112" s="141">
        <v>966.0960000000001</v>
      </c>
      <c r="G1112" s="141">
        <v>0.0</v>
      </c>
    </row>
    <row r="1113" ht="14.25" customHeight="1">
      <c r="A1113" s="140" t="s">
        <v>1292</v>
      </c>
      <c r="B1113" s="141">
        <v>1555.932</v>
      </c>
      <c r="C1113" s="141">
        <v>0.0</v>
      </c>
      <c r="D1113" s="141">
        <v>0.0</v>
      </c>
      <c r="E1113" s="141">
        <v>0.0</v>
      </c>
      <c r="F1113" s="141">
        <v>1555.932</v>
      </c>
      <c r="G1113" s="141">
        <v>0.0</v>
      </c>
    </row>
    <row r="1114" ht="14.25" customHeight="1">
      <c r="A1114" s="140" t="s">
        <v>1293</v>
      </c>
      <c r="B1114" s="141">
        <v>762.7080000000001</v>
      </c>
      <c r="C1114" s="141">
        <v>0.0</v>
      </c>
      <c r="D1114" s="141">
        <v>0.0</v>
      </c>
      <c r="E1114" s="141">
        <v>0.0</v>
      </c>
      <c r="F1114" s="141">
        <v>762.7080000000001</v>
      </c>
      <c r="G1114" s="141">
        <v>0.0</v>
      </c>
    </row>
    <row r="1115" ht="14.25" customHeight="1">
      <c r="A1115" s="140" t="s">
        <v>1294</v>
      </c>
      <c r="B1115" s="141">
        <v>1037.292</v>
      </c>
      <c r="C1115" s="141">
        <v>0.0</v>
      </c>
      <c r="D1115" s="141">
        <v>0.0</v>
      </c>
      <c r="E1115" s="141">
        <v>0.0</v>
      </c>
      <c r="F1115" s="141">
        <v>1037.292</v>
      </c>
      <c r="G1115" s="141">
        <v>0.0</v>
      </c>
    </row>
    <row r="1116" ht="14.25" customHeight="1">
      <c r="A1116" s="140" t="s">
        <v>1295</v>
      </c>
      <c r="B1116" s="141">
        <v>111.804</v>
      </c>
      <c r="C1116" s="141">
        <v>0.0</v>
      </c>
      <c r="D1116" s="141">
        <v>0.0</v>
      </c>
      <c r="E1116" s="141">
        <v>0.0</v>
      </c>
      <c r="F1116" s="141">
        <v>111.804</v>
      </c>
      <c r="G1116" s="141">
        <v>0.0</v>
      </c>
    </row>
    <row r="1117" ht="14.25" customHeight="1">
      <c r="A1117" s="140" t="s">
        <v>1296</v>
      </c>
      <c r="B1117" s="141">
        <v>360.0</v>
      </c>
      <c r="C1117" s="141">
        <v>0.0</v>
      </c>
      <c r="D1117" s="141">
        <v>0.0</v>
      </c>
      <c r="E1117" s="141">
        <v>0.0</v>
      </c>
      <c r="F1117" s="141">
        <v>360.0</v>
      </c>
      <c r="G1117" s="141">
        <v>0.0</v>
      </c>
    </row>
    <row r="1118" ht="14.25" customHeight="1">
      <c r="A1118" s="140" t="s">
        <v>1297</v>
      </c>
      <c r="B1118" s="141">
        <v>76.27199999999999</v>
      </c>
      <c r="C1118" s="141">
        <v>0.0</v>
      </c>
      <c r="D1118" s="141">
        <v>0.0</v>
      </c>
      <c r="E1118" s="141">
        <v>0.0</v>
      </c>
      <c r="F1118" s="141">
        <v>76.27199999999999</v>
      </c>
      <c r="G1118" s="141">
        <v>0.0</v>
      </c>
    </row>
    <row r="1119" ht="14.25" customHeight="1">
      <c r="A1119" s="140" t="s">
        <v>1298</v>
      </c>
      <c r="B1119" s="141">
        <v>1525.4279999999999</v>
      </c>
      <c r="C1119" s="141">
        <v>0.0</v>
      </c>
      <c r="D1119" s="141">
        <v>0.0</v>
      </c>
      <c r="E1119" s="141">
        <v>0.0</v>
      </c>
      <c r="F1119" s="141">
        <v>1525.4279999999999</v>
      </c>
      <c r="G1119" s="141">
        <v>0.0</v>
      </c>
    </row>
    <row r="1120" ht="14.25" customHeight="1">
      <c r="A1120" s="140" t="s">
        <v>1299</v>
      </c>
      <c r="B1120" s="141">
        <v>406.77600000000007</v>
      </c>
      <c r="C1120" s="141">
        <v>0.0</v>
      </c>
      <c r="D1120" s="141">
        <v>0.0</v>
      </c>
      <c r="E1120" s="141">
        <v>0.0</v>
      </c>
      <c r="F1120" s="141">
        <v>406.77600000000007</v>
      </c>
      <c r="G1120" s="141">
        <v>0.0</v>
      </c>
    </row>
    <row r="1121" ht="14.25" customHeight="1">
      <c r="A1121" s="140" t="s">
        <v>1300</v>
      </c>
      <c r="B1121" s="141">
        <v>137.29199999999997</v>
      </c>
      <c r="C1121" s="141">
        <v>0.0</v>
      </c>
      <c r="D1121" s="141">
        <v>0.0</v>
      </c>
      <c r="E1121" s="141">
        <v>0.0</v>
      </c>
      <c r="F1121" s="141">
        <v>137.29199999999997</v>
      </c>
      <c r="G1121" s="141">
        <v>0.0</v>
      </c>
    </row>
    <row r="1122" ht="14.25" customHeight="1">
      <c r="A1122" s="140" t="s">
        <v>1301</v>
      </c>
      <c r="B1122" s="141">
        <v>294.91200000000003</v>
      </c>
      <c r="C1122" s="141">
        <v>0.0</v>
      </c>
      <c r="D1122" s="141">
        <v>0.0</v>
      </c>
      <c r="E1122" s="141">
        <v>0.0</v>
      </c>
      <c r="F1122" s="141">
        <v>294.91200000000003</v>
      </c>
      <c r="G1122" s="141">
        <v>0.0</v>
      </c>
    </row>
    <row r="1123" ht="14.25" customHeight="1">
      <c r="A1123" s="140" t="s">
        <v>1302</v>
      </c>
      <c r="B1123" s="141">
        <v>203.38800000000003</v>
      </c>
      <c r="C1123" s="141">
        <v>0.0</v>
      </c>
      <c r="D1123" s="141">
        <v>0.0</v>
      </c>
      <c r="E1123" s="141">
        <v>0.0</v>
      </c>
      <c r="F1123" s="141">
        <v>203.38800000000003</v>
      </c>
      <c r="G1123" s="141">
        <v>0.0</v>
      </c>
    </row>
    <row r="1124" ht="14.25" customHeight="1">
      <c r="A1124" s="140" t="s">
        <v>1303</v>
      </c>
      <c r="B1124" s="141">
        <v>234.0</v>
      </c>
      <c r="C1124" s="141">
        <v>0.0</v>
      </c>
      <c r="D1124" s="141">
        <v>0.0</v>
      </c>
      <c r="E1124" s="141">
        <v>0.0</v>
      </c>
      <c r="F1124" s="141">
        <v>234.0</v>
      </c>
      <c r="G1124" s="141">
        <v>0.0</v>
      </c>
    </row>
    <row r="1125" ht="14.25" customHeight="1">
      <c r="A1125" s="140" t="s">
        <v>1304</v>
      </c>
      <c r="B1125" s="141">
        <v>4063.728</v>
      </c>
      <c r="C1125" s="141">
        <v>0.0</v>
      </c>
      <c r="D1125" s="141">
        <v>0.0</v>
      </c>
      <c r="E1125" s="141">
        <v>0.0</v>
      </c>
      <c r="F1125" s="141">
        <v>4063.728</v>
      </c>
      <c r="G1125" s="141">
        <v>0.0</v>
      </c>
    </row>
    <row r="1126" ht="14.25" customHeight="1">
      <c r="A1126" s="140" t="s">
        <v>1305</v>
      </c>
      <c r="B1126" s="141">
        <v>1008.0</v>
      </c>
      <c r="C1126" s="141">
        <v>0.0</v>
      </c>
      <c r="D1126" s="141">
        <v>0.0</v>
      </c>
      <c r="E1126" s="141">
        <v>0.0</v>
      </c>
      <c r="F1126" s="141">
        <v>1008.0</v>
      </c>
      <c r="G1126" s="141">
        <v>0.0</v>
      </c>
    </row>
    <row r="1127" ht="14.25" customHeight="1">
      <c r="A1127" s="140" t="s">
        <v>1306</v>
      </c>
      <c r="B1127" s="141">
        <v>788.136</v>
      </c>
      <c r="C1127" s="141">
        <v>0.0</v>
      </c>
      <c r="D1127" s="141">
        <v>0.0</v>
      </c>
      <c r="E1127" s="141">
        <v>0.0</v>
      </c>
      <c r="F1127" s="141">
        <v>788.136</v>
      </c>
      <c r="G1127" s="141">
        <v>0.0</v>
      </c>
    </row>
    <row r="1128" ht="14.25" customHeight="1">
      <c r="A1128" s="140" t="s">
        <v>1307</v>
      </c>
      <c r="B1128" s="141">
        <v>0.0</v>
      </c>
      <c r="C1128" s="141">
        <v>0.0</v>
      </c>
      <c r="D1128" s="141">
        <v>1281.3600000000001</v>
      </c>
      <c r="E1128" s="141">
        <v>0.0</v>
      </c>
      <c r="F1128" s="141">
        <v>1281.3600000000001</v>
      </c>
      <c r="G1128" s="141">
        <v>0.0</v>
      </c>
    </row>
    <row r="1129" ht="14.25" customHeight="1">
      <c r="A1129" s="140" t="s">
        <v>1308</v>
      </c>
      <c r="B1129" s="141">
        <v>0.0</v>
      </c>
      <c r="C1129" s="141">
        <v>0.0</v>
      </c>
      <c r="D1129" s="141">
        <v>650.844</v>
      </c>
      <c r="E1129" s="141">
        <v>0.0</v>
      </c>
      <c r="F1129" s="141">
        <v>650.844</v>
      </c>
      <c r="G1129" s="141">
        <v>0.0</v>
      </c>
    </row>
    <row r="1130" ht="14.25" customHeight="1">
      <c r="A1130" s="140" t="s">
        <v>1309</v>
      </c>
      <c r="B1130" s="141">
        <v>0.0</v>
      </c>
      <c r="C1130" s="141">
        <v>0.0</v>
      </c>
      <c r="D1130" s="141">
        <v>793.224</v>
      </c>
      <c r="E1130" s="141">
        <v>0.0</v>
      </c>
      <c r="F1130" s="141">
        <v>793.224</v>
      </c>
      <c r="G1130" s="141">
        <v>0.0</v>
      </c>
    </row>
    <row r="1131" ht="14.25" customHeight="1">
      <c r="A1131" s="140" t="s">
        <v>1310</v>
      </c>
      <c r="B1131" s="141">
        <v>201377.376</v>
      </c>
      <c r="C1131" s="141">
        <v>0.0</v>
      </c>
      <c r="D1131" s="141">
        <v>0.0</v>
      </c>
      <c r="E1131" s="141">
        <v>0.0</v>
      </c>
      <c r="F1131" s="141">
        <v>201377.376</v>
      </c>
      <c r="G1131" s="141">
        <v>0.0</v>
      </c>
    </row>
    <row r="1132" ht="14.25" customHeight="1">
      <c r="A1132" s="140" t="s">
        <v>1311</v>
      </c>
      <c r="B1132" s="141">
        <v>0.0</v>
      </c>
      <c r="C1132" s="141">
        <v>0.0</v>
      </c>
      <c r="D1132" s="141">
        <v>0.0</v>
      </c>
      <c r="E1132" s="141">
        <v>0.0</v>
      </c>
      <c r="F1132" s="141">
        <v>0.0</v>
      </c>
      <c r="G1132" s="141">
        <v>0.0</v>
      </c>
    </row>
    <row r="1133" ht="14.25" customHeight="1">
      <c r="A1133" s="140" t="s">
        <v>1312</v>
      </c>
      <c r="B1133" s="141">
        <v>32400.0</v>
      </c>
      <c r="C1133" s="141">
        <v>0.0</v>
      </c>
      <c r="D1133" s="141">
        <v>0.0</v>
      </c>
      <c r="E1133" s="141">
        <v>0.0</v>
      </c>
      <c r="F1133" s="141">
        <v>32400.0</v>
      </c>
      <c r="G1133" s="141">
        <v>0.0</v>
      </c>
    </row>
    <row r="1134" ht="14.25" customHeight="1">
      <c r="A1134" s="140" t="s">
        <v>1313</v>
      </c>
      <c r="B1134" s="141">
        <v>16800.0</v>
      </c>
      <c r="C1134" s="141">
        <v>0.0</v>
      </c>
      <c r="D1134" s="141">
        <v>0.0</v>
      </c>
      <c r="E1134" s="141">
        <v>0.0</v>
      </c>
      <c r="F1134" s="141">
        <v>16800.0</v>
      </c>
      <c r="G1134" s="141">
        <v>0.0</v>
      </c>
    </row>
    <row r="1135" ht="14.25" customHeight="1">
      <c r="A1135" s="140" t="s">
        <v>1314</v>
      </c>
      <c r="B1135" s="141">
        <v>10122.312000000002</v>
      </c>
      <c r="C1135" s="141">
        <v>0.0</v>
      </c>
      <c r="D1135" s="141">
        <v>0.0</v>
      </c>
      <c r="E1135" s="141">
        <v>0.0</v>
      </c>
      <c r="F1135" s="141">
        <v>10122.312000000002</v>
      </c>
      <c r="G1135" s="141">
        <v>0.0</v>
      </c>
    </row>
    <row r="1136" ht="14.25" customHeight="1">
      <c r="A1136" s="140" t="s">
        <v>1315</v>
      </c>
      <c r="B1136" s="141">
        <v>48160.10399999999</v>
      </c>
      <c r="C1136" s="141">
        <v>0.0</v>
      </c>
      <c r="D1136" s="141">
        <v>0.0</v>
      </c>
      <c r="E1136" s="141">
        <v>0.0</v>
      </c>
      <c r="F1136" s="141">
        <v>48160.10399999999</v>
      </c>
      <c r="G1136" s="141">
        <v>0.0</v>
      </c>
    </row>
    <row r="1137" ht="14.25" customHeight="1">
      <c r="A1137" s="140" t="s">
        <v>1316</v>
      </c>
      <c r="B1137" s="141">
        <v>93894.95999999999</v>
      </c>
      <c r="C1137" s="141">
        <v>0.0</v>
      </c>
      <c r="D1137" s="141">
        <v>0.0</v>
      </c>
      <c r="E1137" s="141">
        <v>0.0</v>
      </c>
      <c r="F1137" s="141">
        <v>93894.95999999999</v>
      </c>
      <c r="G1137" s="141">
        <v>0.0</v>
      </c>
    </row>
    <row r="1138" ht="14.25" customHeight="1">
      <c r="A1138" s="140" t="s">
        <v>1317</v>
      </c>
      <c r="B1138" s="141">
        <v>0.0</v>
      </c>
      <c r="C1138" s="141">
        <v>5810686.236</v>
      </c>
      <c r="D1138" s="141">
        <v>0.0</v>
      </c>
      <c r="E1138" s="141">
        <v>0.0</v>
      </c>
      <c r="F1138" s="141">
        <v>0.0</v>
      </c>
      <c r="G1138" s="141">
        <v>5810686.236</v>
      </c>
    </row>
    <row r="1139" ht="14.25" customHeight="1">
      <c r="A1139" s="140" t="s">
        <v>1318</v>
      </c>
      <c r="B1139" s="141">
        <v>0.0</v>
      </c>
      <c r="C1139" s="141">
        <v>17164.344</v>
      </c>
      <c r="D1139" s="141">
        <v>0.0</v>
      </c>
      <c r="E1139" s="141">
        <v>0.0</v>
      </c>
      <c r="F1139" s="141">
        <v>0.0</v>
      </c>
      <c r="G1139" s="141">
        <v>17164.344</v>
      </c>
    </row>
    <row r="1140" ht="14.25" customHeight="1">
      <c r="A1140" s="140" t="s">
        <v>1319</v>
      </c>
      <c r="B1140" s="141">
        <v>0.0</v>
      </c>
      <c r="C1140" s="141">
        <v>29.172</v>
      </c>
      <c r="D1140" s="141">
        <v>0.0</v>
      </c>
      <c r="E1140" s="141">
        <v>0.0</v>
      </c>
      <c r="F1140" s="141">
        <v>0.0</v>
      </c>
      <c r="G1140" s="141">
        <v>29.172</v>
      </c>
    </row>
    <row r="1141" ht="14.25" customHeight="1">
      <c r="A1141" s="140" t="s">
        <v>1320</v>
      </c>
      <c r="B1141" s="141">
        <v>0.0</v>
      </c>
      <c r="C1141" s="141">
        <v>12.0</v>
      </c>
      <c r="D1141" s="141">
        <v>0.0</v>
      </c>
      <c r="E1141" s="141">
        <v>0.0</v>
      </c>
      <c r="F1141" s="141">
        <v>0.0</v>
      </c>
      <c r="G1141" s="141">
        <v>12.0</v>
      </c>
    </row>
    <row r="1142" ht="14.25" customHeight="1">
      <c r="A1142" s="140" t="s">
        <v>1321</v>
      </c>
      <c r="B1142" s="141">
        <v>0.0</v>
      </c>
      <c r="C1142" s="141">
        <v>24.240000000000002</v>
      </c>
      <c r="D1142" s="141">
        <v>0.0</v>
      </c>
      <c r="E1142" s="141">
        <v>0.0</v>
      </c>
      <c r="F1142" s="141">
        <v>0.0</v>
      </c>
      <c r="G1142" s="141">
        <v>24.240000000000002</v>
      </c>
    </row>
    <row r="1143" ht="14.25" customHeight="1">
      <c r="A1143" s="140" t="s">
        <v>1322</v>
      </c>
      <c r="B1143" s="141">
        <v>0.0</v>
      </c>
      <c r="C1143" s="141">
        <v>18.0</v>
      </c>
      <c r="D1143" s="141">
        <v>0.0</v>
      </c>
      <c r="E1143" s="141">
        <v>0.0</v>
      </c>
      <c r="F1143" s="141">
        <v>0.0</v>
      </c>
      <c r="G1143" s="141">
        <v>18.0</v>
      </c>
    </row>
    <row r="1144" ht="14.25" customHeight="1">
      <c r="A1144" s="140" t="s">
        <v>1323</v>
      </c>
      <c r="B1144" s="141">
        <v>0.0</v>
      </c>
      <c r="C1144" s="141">
        <v>0.0</v>
      </c>
      <c r="D1144" s="141">
        <v>0.0</v>
      </c>
      <c r="E1144" s="141">
        <v>0.0</v>
      </c>
      <c r="F1144" s="141">
        <v>0.0</v>
      </c>
      <c r="G1144" s="141">
        <v>0.0</v>
      </c>
    </row>
    <row r="1145" ht="14.25" customHeight="1">
      <c r="A1145" s="140" t="s">
        <v>1324</v>
      </c>
      <c r="B1145" s="141">
        <v>0.0</v>
      </c>
      <c r="C1145" s="141">
        <v>0.0</v>
      </c>
      <c r="D1145" s="141">
        <v>0.0</v>
      </c>
      <c r="E1145" s="141">
        <v>0.0</v>
      </c>
      <c r="F1145" s="141">
        <v>0.0</v>
      </c>
      <c r="G1145" s="141">
        <v>0.0</v>
      </c>
    </row>
    <row r="1146" ht="14.25" customHeight="1">
      <c r="A1146" s="140" t="s">
        <v>1325</v>
      </c>
      <c r="B1146" s="141">
        <v>0.0</v>
      </c>
      <c r="C1146" s="141">
        <v>240.0</v>
      </c>
      <c r="D1146" s="141">
        <v>0.0</v>
      </c>
      <c r="E1146" s="141">
        <v>0.0</v>
      </c>
      <c r="F1146" s="141">
        <v>0.0</v>
      </c>
      <c r="G1146" s="141">
        <v>240.0</v>
      </c>
    </row>
    <row r="1147" ht="14.25" customHeight="1">
      <c r="A1147" s="140" t="s">
        <v>1326</v>
      </c>
      <c r="B1147" s="141">
        <v>0.0</v>
      </c>
      <c r="C1147" s="141">
        <v>43.2</v>
      </c>
      <c r="D1147" s="141">
        <v>0.0</v>
      </c>
      <c r="E1147" s="141">
        <v>0.0</v>
      </c>
      <c r="F1147" s="141">
        <v>0.0</v>
      </c>
      <c r="G1147" s="141">
        <v>43.2</v>
      </c>
    </row>
    <row r="1148" ht="14.25" customHeight="1">
      <c r="A1148" s="140" t="s">
        <v>1327</v>
      </c>
      <c r="B1148" s="141">
        <v>0.0</v>
      </c>
      <c r="C1148" s="141">
        <v>359.376</v>
      </c>
      <c r="D1148" s="141">
        <v>0.0</v>
      </c>
      <c r="E1148" s="141">
        <v>0.0</v>
      </c>
      <c r="F1148" s="141">
        <v>0.0</v>
      </c>
      <c r="G1148" s="141">
        <v>359.376</v>
      </c>
    </row>
    <row r="1149" ht="14.25" customHeight="1">
      <c r="A1149" s="140" t="s">
        <v>1328</v>
      </c>
      <c r="B1149" s="141">
        <v>0.0</v>
      </c>
      <c r="C1149" s="141">
        <v>90.0</v>
      </c>
      <c r="D1149" s="141">
        <v>0.0</v>
      </c>
      <c r="E1149" s="141">
        <v>0.0</v>
      </c>
      <c r="F1149" s="141">
        <v>0.0</v>
      </c>
      <c r="G1149" s="141">
        <v>90.0</v>
      </c>
    </row>
    <row r="1150" ht="14.25" customHeight="1">
      <c r="A1150" s="140" t="s">
        <v>1329</v>
      </c>
      <c r="B1150" s="141">
        <v>0.0</v>
      </c>
      <c r="C1150" s="141">
        <v>110.39999999999999</v>
      </c>
      <c r="D1150" s="141">
        <v>0.0</v>
      </c>
      <c r="E1150" s="141">
        <v>0.0</v>
      </c>
      <c r="F1150" s="141">
        <v>0.0</v>
      </c>
      <c r="G1150" s="141">
        <v>110.39999999999999</v>
      </c>
    </row>
    <row r="1151" ht="14.25" customHeight="1">
      <c r="A1151" s="140" t="s">
        <v>1330</v>
      </c>
      <c r="B1151" s="141">
        <v>0.0</v>
      </c>
      <c r="C1151" s="141">
        <v>21.6</v>
      </c>
      <c r="D1151" s="141">
        <v>0.0</v>
      </c>
      <c r="E1151" s="141">
        <v>0.0</v>
      </c>
      <c r="F1151" s="141">
        <v>0.0</v>
      </c>
      <c r="G1151" s="141">
        <v>21.6</v>
      </c>
    </row>
    <row r="1152" ht="14.25" customHeight="1">
      <c r="A1152" s="140" t="s">
        <v>1331</v>
      </c>
      <c r="B1152" s="141">
        <v>0.0</v>
      </c>
      <c r="C1152" s="141">
        <v>7.199999999999999</v>
      </c>
      <c r="D1152" s="141">
        <v>0.0</v>
      </c>
      <c r="E1152" s="141">
        <v>0.0</v>
      </c>
      <c r="F1152" s="141">
        <v>0.0</v>
      </c>
      <c r="G1152" s="141">
        <v>7.199999999999999</v>
      </c>
    </row>
    <row r="1153" ht="14.25" customHeight="1">
      <c r="A1153" s="140" t="s">
        <v>1332</v>
      </c>
      <c r="B1153" s="141">
        <v>0.0</v>
      </c>
      <c r="C1153" s="141">
        <v>409.464</v>
      </c>
      <c r="D1153" s="141">
        <v>0.0</v>
      </c>
      <c r="E1153" s="141">
        <v>0.0</v>
      </c>
      <c r="F1153" s="141">
        <v>0.0</v>
      </c>
      <c r="G1153" s="141">
        <v>409.464</v>
      </c>
    </row>
    <row r="1154" ht="14.25" customHeight="1">
      <c r="A1154" s="140" t="s">
        <v>1333</v>
      </c>
      <c r="B1154" s="141">
        <v>0.0</v>
      </c>
      <c r="C1154" s="141">
        <v>50.400000000000006</v>
      </c>
      <c r="D1154" s="141">
        <v>0.0</v>
      </c>
      <c r="E1154" s="141">
        <v>0.0</v>
      </c>
      <c r="F1154" s="141">
        <v>0.0</v>
      </c>
      <c r="G1154" s="141">
        <v>50.400000000000006</v>
      </c>
    </row>
    <row r="1155" ht="14.25" customHeight="1">
      <c r="A1155" s="140" t="s">
        <v>1334</v>
      </c>
      <c r="B1155" s="141">
        <v>0.0</v>
      </c>
      <c r="C1155" s="141">
        <v>19.080000000000002</v>
      </c>
      <c r="D1155" s="141">
        <v>0.0</v>
      </c>
      <c r="E1155" s="141">
        <v>0.0</v>
      </c>
      <c r="F1155" s="141">
        <v>0.0</v>
      </c>
      <c r="G1155" s="141">
        <v>19.080000000000002</v>
      </c>
    </row>
    <row r="1156" ht="14.25" customHeight="1">
      <c r="A1156" s="140" t="s">
        <v>1335</v>
      </c>
      <c r="B1156" s="141">
        <v>0.0</v>
      </c>
      <c r="C1156" s="141">
        <v>0.0</v>
      </c>
      <c r="D1156" s="141">
        <v>0.0</v>
      </c>
      <c r="E1156" s="141">
        <v>0.0</v>
      </c>
      <c r="F1156" s="141">
        <v>0.0</v>
      </c>
      <c r="G1156" s="141">
        <v>0.0</v>
      </c>
    </row>
    <row r="1157" ht="14.25" customHeight="1">
      <c r="A1157" s="140" t="s">
        <v>1336</v>
      </c>
      <c r="B1157" s="141">
        <v>0.0</v>
      </c>
      <c r="C1157" s="141">
        <v>0.0</v>
      </c>
      <c r="D1157" s="141">
        <v>0.0</v>
      </c>
      <c r="E1157" s="141">
        <v>0.0</v>
      </c>
      <c r="F1157" s="141">
        <v>0.0</v>
      </c>
      <c r="G1157" s="141">
        <v>0.0</v>
      </c>
    </row>
    <row r="1158" ht="14.25" customHeight="1">
      <c r="A1158" s="140" t="s">
        <v>1337</v>
      </c>
      <c r="B1158" s="141">
        <v>0.0</v>
      </c>
      <c r="C1158" s="141">
        <v>38.135999999999996</v>
      </c>
      <c r="D1158" s="141">
        <v>0.0</v>
      </c>
      <c r="E1158" s="141">
        <v>0.0</v>
      </c>
      <c r="F1158" s="141">
        <v>0.0</v>
      </c>
      <c r="G1158" s="141">
        <v>38.135999999999996</v>
      </c>
    </row>
    <row r="1159" ht="14.25" customHeight="1">
      <c r="A1159" s="140" t="s">
        <v>1338</v>
      </c>
      <c r="B1159" s="141">
        <v>0.0</v>
      </c>
      <c r="C1159" s="141">
        <v>60.0</v>
      </c>
      <c r="D1159" s="141">
        <v>0.0</v>
      </c>
      <c r="E1159" s="141">
        <v>0.0</v>
      </c>
      <c r="F1159" s="141">
        <v>0.0</v>
      </c>
      <c r="G1159" s="141">
        <v>60.0</v>
      </c>
    </row>
    <row r="1160" ht="14.25" customHeight="1">
      <c r="A1160" s="140" t="s">
        <v>1339</v>
      </c>
      <c r="B1160" s="141">
        <v>0.0</v>
      </c>
      <c r="C1160" s="141">
        <v>610.164</v>
      </c>
      <c r="D1160" s="141">
        <v>0.0</v>
      </c>
      <c r="E1160" s="141">
        <v>0.0</v>
      </c>
      <c r="F1160" s="141">
        <v>0.0</v>
      </c>
      <c r="G1160" s="141">
        <v>610.164</v>
      </c>
    </row>
    <row r="1161" ht="14.25" customHeight="1">
      <c r="A1161" s="140" t="s">
        <v>1340</v>
      </c>
      <c r="B1161" s="141">
        <v>0.0</v>
      </c>
      <c r="C1161" s="141">
        <v>325.428</v>
      </c>
      <c r="D1161" s="141">
        <v>0.0</v>
      </c>
      <c r="E1161" s="141">
        <v>0.0</v>
      </c>
      <c r="F1161" s="141">
        <v>0.0</v>
      </c>
      <c r="G1161" s="141">
        <v>325.428</v>
      </c>
    </row>
    <row r="1162" ht="14.25" customHeight="1">
      <c r="A1162" s="140" t="s">
        <v>1341</v>
      </c>
      <c r="B1162" s="141">
        <v>0.0</v>
      </c>
      <c r="C1162" s="141">
        <v>37.632000000000005</v>
      </c>
      <c r="D1162" s="141">
        <v>0.0</v>
      </c>
      <c r="E1162" s="141">
        <v>0.0</v>
      </c>
      <c r="F1162" s="141">
        <v>0.0</v>
      </c>
      <c r="G1162" s="141">
        <v>37.632000000000005</v>
      </c>
    </row>
    <row r="1163" ht="14.25" customHeight="1">
      <c r="A1163" s="140" t="s">
        <v>1342</v>
      </c>
      <c r="B1163" s="141">
        <v>0.0</v>
      </c>
      <c r="C1163" s="141">
        <v>70.16399999999999</v>
      </c>
      <c r="D1163" s="141">
        <v>0.0</v>
      </c>
      <c r="E1163" s="141">
        <v>0.0</v>
      </c>
      <c r="F1163" s="141">
        <v>0.0</v>
      </c>
      <c r="G1163" s="141">
        <v>70.16399999999999</v>
      </c>
    </row>
    <row r="1164" ht="14.25" customHeight="1">
      <c r="A1164" s="140" t="s">
        <v>1343</v>
      </c>
      <c r="B1164" s="141">
        <v>0.0</v>
      </c>
      <c r="C1164" s="141">
        <v>363.048</v>
      </c>
      <c r="D1164" s="141">
        <v>0.0</v>
      </c>
      <c r="E1164" s="141">
        <v>0.0</v>
      </c>
      <c r="F1164" s="141">
        <v>0.0</v>
      </c>
      <c r="G1164" s="141">
        <v>363.048</v>
      </c>
    </row>
    <row r="1165" ht="14.25" customHeight="1">
      <c r="A1165" s="140" t="s">
        <v>1344</v>
      </c>
      <c r="B1165" s="141">
        <v>0.0</v>
      </c>
      <c r="C1165" s="141">
        <v>32.400000000000006</v>
      </c>
      <c r="D1165" s="141">
        <v>0.0</v>
      </c>
      <c r="E1165" s="141">
        <v>0.0</v>
      </c>
      <c r="F1165" s="141">
        <v>0.0</v>
      </c>
      <c r="G1165" s="141">
        <v>32.400000000000006</v>
      </c>
    </row>
    <row r="1166" ht="14.25" customHeight="1">
      <c r="A1166" s="140" t="s">
        <v>1345</v>
      </c>
      <c r="B1166" s="141">
        <v>0.0</v>
      </c>
      <c r="C1166" s="141">
        <v>53.94</v>
      </c>
      <c r="D1166" s="141">
        <v>0.0</v>
      </c>
      <c r="E1166" s="141">
        <v>0.0</v>
      </c>
      <c r="F1166" s="141">
        <v>0.0</v>
      </c>
      <c r="G1166" s="141">
        <v>53.94</v>
      </c>
    </row>
    <row r="1167" ht="14.25" customHeight="1">
      <c r="A1167" s="140" t="s">
        <v>1346</v>
      </c>
      <c r="B1167" s="141">
        <v>0.0</v>
      </c>
      <c r="C1167" s="141">
        <v>4.800000000000001</v>
      </c>
      <c r="D1167" s="141">
        <v>0.0</v>
      </c>
      <c r="E1167" s="141">
        <v>0.0</v>
      </c>
      <c r="F1167" s="141">
        <v>0.0</v>
      </c>
      <c r="G1167" s="141">
        <v>4.800000000000001</v>
      </c>
    </row>
    <row r="1168" ht="14.25" customHeight="1">
      <c r="A1168" s="140" t="s">
        <v>1347</v>
      </c>
      <c r="B1168" s="141">
        <v>0.0</v>
      </c>
      <c r="C1168" s="141">
        <v>44.42400000000001</v>
      </c>
      <c r="D1168" s="141">
        <v>0.0</v>
      </c>
      <c r="E1168" s="141">
        <v>0.0</v>
      </c>
      <c r="F1168" s="141">
        <v>0.0</v>
      </c>
      <c r="G1168" s="141">
        <v>44.42400000000001</v>
      </c>
    </row>
    <row r="1169" ht="14.25" customHeight="1">
      <c r="A1169" s="140" t="s">
        <v>1348</v>
      </c>
      <c r="B1169" s="141">
        <v>0.0</v>
      </c>
      <c r="C1169" s="141">
        <v>547.2</v>
      </c>
      <c r="D1169" s="141">
        <v>0.0</v>
      </c>
      <c r="E1169" s="141">
        <v>0.0</v>
      </c>
      <c r="F1169" s="141">
        <v>0.0</v>
      </c>
      <c r="G1169" s="141">
        <v>547.2</v>
      </c>
    </row>
    <row r="1170" ht="14.25" customHeight="1">
      <c r="A1170" s="140" t="s">
        <v>1349</v>
      </c>
      <c r="B1170" s="141">
        <v>0.0</v>
      </c>
      <c r="C1170" s="141">
        <v>331.932</v>
      </c>
      <c r="D1170" s="141">
        <v>0.0</v>
      </c>
      <c r="E1170" s="141">
        <v>0.0</v>
      </c>
      <c r="F1170" s="141">
        <v>0.0</v>
      </c>
      <c r="G1170" s="141">
        <v>331.932</v>
      </c>
    </row>
    <row r="1171" ht="14.25" customHeight="1">
      <c r="A1171" s="140" t="s">
        <v>1350</v>
      </c>
      <c r="B1171" s="141">
        <v>0.0</v>
      </c>
      <c r="C1171" s="141">
        <v>128.13600000000002</v>
      </c>
      <c r="D1171" s="141">
        <v>0.0</v>
      </c>
      <c r="E1171" s="141">
        <v>0.0</v>
      </c>
      <c r="F1171" s="141">
        <v>0.0</v>
      </c>
      <c r="G1171" s="141">
        <v>128.13600000000002</v>
      </c>
    </row>
    <row r="1172" ht="14.25" customHeight="1">
      <c r="A1172" s="140" t="s">
        <v>1351</v>
      </c>
      <c r="B1172" s="141">
        <v>0.0</v>
      </c>
      <c r="C1172" s="141">
        <v>443.352</v>
      </c>
      <c r="D1172" s="141">
        <v>0.0</v>
      </c>
      <c r="E1172" s="141">
        <v>0.0</v>
      </c>
      <c r="F1172" s="141">
        <v>0.0</v>
      </c>
      <c r="G1172" s="141">
        <v>443.352</v>
      </c>
    </row>
    <row r="1173" ht="14.25" customHeight="1">
      <c r="A1173" s="140" t="s">
        <v>1352</v>
      </c>
      <c r="B1173" s="141">
        <v>0.0</v>
      </c>
      <c r="C1173" s="141">
        <v>420.9359999999999</v>
      </c>
      <c r="D1173" s="141">
        <v>0.0</v>
      </c>
      <c r="E1173" s="141">
        <v>0.0</v>
      </c>
      <c r="F1173" s="141">
        <v>0.0</v>
      </c>
      <c r="G1173" s="141">
        <v>420.9359999999999</v>
      </c>
    </row>
    <row r="1174" ht="14.25" customHeight="1">
      <c r="A1174" s="140" t="s">
        <v>1353</v>
      </c>
      <c r="B1174" s="141">
        <v>0.0</v>
      </c>
      <c r="C1174" s="141">
        <v>0.0</v>
      </c>
      <c r="D1174" s="141">
        <v>0.0</v>
      </c>
      <c r="E1174" s="141">
        <v>0.0</v>
      </c>
      <c r="F1174" s="141">
        <v>0.0</v>
      </c>
      <c r="G1174" s="141">
        <v>0.0</v>
      </c>
    </row>
    <row r="1175" ht="14.25" customHeight="1">
      <c r="A1175" s="140" t="s">
        <v>1354</v>
      </c>
      <c r="B1175" s="141">
        <v>0.0</v>
      </c>
      <c r="C1175" s="141">
        <v>218.88000000000002</v>
      </c>
      <c r="D1175" s="141">
        <v>0.0</v>
      </c>
      <c r="E1175" s="141">
        <v>0.0</v>
      </c>
      <c r="F1175" s="141">
        <v>0.0</v>
      </c>
      <c r="G1175" s="141">
        <v>218.88000000000002</v>
      </c>
    </row>
    <row r="1176" ht="14.25" customHeight="1">
      <c r="A1176" s="140" t="s">
        <v>1355</v>
      </c>
      <c r="B1176" s="141">
        <v>0.0</v>
      </c>
      <c r="C1176" s="141">
        <v>235.00799999999998</v>
      </c>
      <c r="D1176" s="141">
        <v>0.0</v>
      </c>
      <c r="E1176" s="141">
        <v>0.0</v>
      </c>
      <c r="F1176" s="141">
        <v>0.0</v>
      </c>
      <c r="G1176" s="141">
        <v>235.00799999999998</v>
      </c>
    </row>
    <row r="1177" ht="14.25" customHeight="1">
      <c r="A1177" s="140" t="s">
        <v>1356</v>
      </c>
      <c r="B1177" s="141">
        <v>0.0</v>
      </c>
      <c r="C1177" s="141">
        <v>377.592</v>
      </c>
      <c r="D1177" s="141">
        <v>0.0</v>
      </c>
      <c r="E1177" s="141">
        <v>0.0</v>
      </c>
      <c r="F1177" s="141">
        <v>0.0</v>
      </c>
      <c r="G1177" s="141">
        <v>377.592</v>
      </c>
    </row>
    <row r="1178" ht="14.25" customHeight="1">
      <c r="A1178" s="140" t="s">
        <v>1357</v>
      </c>
      <c r="B1178" s="141">
        <v>0.0</v>
      </c>
      <c r="C1178" s="141">
        <v>149.496</v>
      </c>
      <c r="D1178" s="141">
        <v>0.0</v>
      </c>
      <c r="E1178" s="141">
        <v>0.0</v>
      </c>
      <c r="F1178" s="141">
        <v>0.0</v>
      </c>
      <c r="G1178" s="141">
        <v>149.496</v>
      </c>
    </row>
    <row r="1179" ht="14.25" customHeight="1">
      <c r="A1179" s="140" t="s">
        <v>1358</v>
      </c>
      <c r="B1179" s="141">
        <v>0.0</v>
      </c>
      <c r="C1179" s="141">
        <v>108.19200000000001</v>
      </c>
      <c r="D1179" s="141">
        <v>0.0</v>
      </c>
      <c r="E1179" s="141">
        <v>0.0</v>
      </c>
      <c r="F1179" s="141">
        <v>0.0</v>
      </c>
      <c r="G1179" s="141">
        <v>108.19200000000001</v>
      </c>
    </row>
    <row r="1180" ht="14.25" customHeight="1">
      <c r="A1180" s="140" t="s">
        <v>1359</v>
      </c>
      <c r="B1180" s="141">
        <v>0.0</v>
      </c>
      <c r="C1180" s="141">
        <v>1134.0</v>
      </c>
      <c r="D1180" s="141">
        <v>0.0</v>
      </c>
      <c r="E1180" s="141">
        <v>0.0</v>
      </c>
      <c r="F1180" s="141">
        <v>0.0</v>
      </c>
      <c r="G1180" s="141">
        <v>1134.0</v>
      </c>
    </row>
    <row r="1181" ht="14.25" customHeight="1">
      <c r="A1181" s="140" t="s">
        <v>1360</v>
      </c>
      <c r="B1181" s="141">
        <v>0.0</v>
      </c>
      <c r="C1181" s="141">
        <v>150.348</v>
      </c>
      <c r="D1181" s="141">
        <v>0.0</v>
      </c>
      <c r="E1181" s="141">
        <v>0.0</v>
      </c>
      <c r="F1181" s="141">
        <v>0.0</v>
      </c>
      <c r="G1181" s="141">
        <v>150.348</v>
      </c>
    </row>
    <row r="1182" ht="14.25" customHeight="1">
      <c r="A1182" s="140" t="s">
        <v>1361</v>
      </c>
      <c r="B1182" s="141">
        <v>0.0</v>
      </c>
      <c r="C1182" s="141">
        <v>360.0</v>
      </c>
      <c r="D1182" s="141">
        <v>0.0</v>
      </c>
      <c r="E1182" s="141">
        <v>0.0</v>
      </c>
      <c r="F1182" s="141">
        <v>0.0</v>
      </c>
      <c r="G1182" s="141">
        <v>360.0</v>
      </c>
    </row>
    <row r="1183" ht="14.25" customHeight="1">
      <c r="A1183" s="140" t="s">
        <v>1362</v>
      </c>
      <c r="B1183" s="141">
        <v>0.0</v>
      </c>
      <c r="C1183" s="141">
        <v>115.92</v>
      </c>
      <c r="D1183" s="141">
        <v>0.0</v>
      </c>
      <c r="E1183" s="141">
        <v>0.0</v>
      </c>
      <c r="F1183" s="141">
        <v>0.0</v>
      </c>
      <c r="G1183" s="141">
        <v>115.92</v>
      </c>
    </row>
    <row r="1184" ht="14.25" customHeight="1">
      <c r="A1184" s="140" t="s">
        <v>1363</v>
      </c>
      <c r="B1184" s="141">
        <v>0.0</v>
      </c>
      <c r="C1184" s="141">
        <v>20.339999999999996</v>
      </c>
      <c r="D1184" s="141">
        <v>0.0</v>
      </c>
      <c r="E1184" s="141">
        <v>0.0</v>
      </c>
      <c r="F1184" s="141">
        <v>0.0</v>
      </c>
      <c r="G1184" s="141">
        <v>20.339999999999996</v>
      </c>
    </row>
    <row r="1185" ht="14.25" customHeight="1">
      <c r="A1185" s="140" t="s">
        <v>1364</v>
      </c>
      <c r="B1185" s="141">
        <v>0.0</v>
      </c>
      <c r="C1185" s="141">
        <v>0.0</v>
      </c>
      <c r="D1185" s="141">
        <v>0.0</v>
      </c>
      <c r="E1185" s="141">
        <v>0.0</v>
      </c>
      <c r="F1185" s="141">
        <v>0.0</v>
      </c>
      <c r="G1185" s="141">
        <v>0.0</v>
      </c>
    </row>
    <row r="1186" ht="14.25" customHeight="1">
      <c r="A1186" s="140" t="s">
        <v>1365</v>
      </c>
      <c r="B1186" s="141">
        <v>0.0</v>
      </c>
      <c r="C1186" s="141">
        <v>140.688</v>
      </c>
      <c r="D1186" s="141">
        <v>0.0</v>
      </c>
      <c r="E1186" s="141">
        <v>0.0</v>
      </c>
      <c r="F1186" s="141">
        <v>0.0</v>
      </c>
      <c r="G1186" s="141">
        <v>140.688</v>
      </c>
    </row>
    <row r="1187" ht="14.25" customHeight="1">
      <c r="A1187" s="140" t="s">
        <v>1366</v>
      </c>
      <c r="B1187" s="141">
        <v>0.0</v>
      </c>
      <c r="C1187" s="141">
        <v>335.592</v>
      </c>
      <c r="D1187" s="141">
        <v>0.0</v>
      </c>
      <c r="E1187" s="141">
        <v>0.0</v>
      </c>
      <c r="F1187" s="141">
        <v>0.0</v>
      </c>
      <c r="G1187" s="141">
        <v>335.592</v>
      </c>
    </row>
    <row r="1188" ht="14.25" customHeight="1">
      <c r="A1188" s="140" t="s">
        <v>1367</v>
      </c>
      <c r="B1188" s="141">
        <v>0.0</v>
      </c>
      <c r="C1188" s="141">
        <v>149.496</v>
      </c>
      <c r="D1188" s="141">
        <v>0.0</v>
      </c>
      <c r="E1188" s="141">
        <v>0.0</v>
      </c>
      <c r="F1188" s="141">
        <v>0.0</v>
      </c>
      <c r="G1188" s="141">
        <v>149.496</v>
      </c>
    </row>
    <row r="1189" ht="14.25" customHeight="1">
      <c r="A1189" s="140" t="s">
        <v>1368</v>
      </c>
      <c r="B1189" s="141">
        <v>0.0</v>
      </c>
      <c r="C1189" s="141">
        <v>201.60000000000002</v>
      </c>
      <c r="D1189" s="141">
        <v>0.0</v>
      </c>
      <c r="E1189" s="141">
        <v>0.0</v>
      </c>
      <c r="F1189" s="141">
        <v>0.0</v>
      </c>
      <c r="G1189" s="141">
        <v>201.60000000000002</v>
      </c>
    </row>
    <row r="1190" ht="14.25" customHeight="1">
      <c r="A1190" s="140" t="s">
        <v>1369</v>
      </c>
      <c r="B1190" s="141">
        <v>0.0</v>
      </c>
      <c r="C1190" s="141">
        <v>504.0</v>
      </c>
      <c r="D1190" s="141">
        <v>0.0</v>
      </c>
      <c r="E1190" s="141">
        <v>0.0</v>
      </c>
      <c r="F1190" s="141">
        <v>0.0</v>
      </c>
      <c r="G1190" s="141">
        <v>504.0</v>
      </c>
    </row>
    <row r="1191" ht="14.25" customHeight="1">
      <c r="A1191" s="140" t="s">
        <v>1370</v>
      </c>
      <c r="B1191" s="141">
        <v>0.0</v>
      </c>
      <c r="C1191" s="141">
        <v>71.184</v>
      </c>
      <c r="D1191" s="141">
        <v>0.0</v>
      </c>
      <c r="E1191" s="141">
        <v>0.0</v>
      </c>
      <c r="F1191" s="141">
        <v>0.0</v>
      </c>
      <c r="G1191" s="141">
        <v>71.184</v>
      </c>
    </row>
    <row r="1192" ht="14.25" customHeight="1">
      <c r="A1192" s="140" t="s">
        <v>1371</v>
      </c>
      <c r="B1192" s="141">
        <v>0.0</v>
      </c>
      <c r="C1192" s="141">
        <v>0.0</v>
      </c>
      <c r="D1192" s="141">
        <v>0.0</v>
      </c>
      <c r="E1192" s="141">
        <v>0.0</v>
      </c>
      <c r="F1192" s="141">
        <v>0.0</v>
      </c>
      <c r="G1192" s="141">
        <v>0.0</v>
      </c>
    </row>
    <row r="1193" ht="14.25" customHeight="1">
      <c r="A1193" s="140" t="s">
        <v>1372</v>
      </c>
      <c r="B1193" s="141">
        <v>0.0</v>
      </c>
      <c r="C1193" s="141">
        <v>2.436</v>
      </c>
      <c r="D1193" s="141">
        <v>0.0</v>
      </c>
      <c r="E1193" s="141">
        <v>0.0</v>
      </c>
      <c r="F1193" s="141">
        <v>0.0</v>
      </c>
      <c r="G1193" s="141">
        <v>2.436</v>
      </c>
    </row>
    <row r="1194" ht="14.25" customHeight="1">
      <c r="A1194" s="140" t="s">
        <v>1373</v>
      </c>
      <c r="B1194" s="141">
        <v>0.0</v>
      </c>
      <c r="C1194" s="141">
        <v>1.8719999999999999</v>
      </c>
      <c r="D1194" s="141">
        <v>0.0</v>
      </c>
      <c r="E1194" s="141">
        <v>0.0</v>
      </c>
      <c r="F1194" s="141">
        <v>0.0</v>
      </c>
      <c r="G1194" s="141">
        <v>1.8719999999999999</v>
      </c>
    </row>
    <row r="1195" ht="14.25" customHeight="1">
      <c r="A1195" s="140" t="s">
        <v>1374</v>
      </c>
      <c r="B1195" s="141">
        <v>0.0</v>
      </c>
      <c r="C1195" s="141">
        <v>0.8759999999999999</v>
      </c>
      <c r="D1195" s="141">
        <v>0.0</v>
      </c>
      <c r="E1195" s="141">
        <v>0.0</v>
      </c>
      <c r="F1195" s="141">
        <v>0.0</v>
      </c>
      <c r="G1195" s="141">
        <v>0.8759999999999999</v>
      </c>
    </row>
    <row r="1196" ht="14.25" customHeight="1">
      <c r="A1196" s="140" t="s">
        <v>1375</v>
      </c>
      <c r="B1196" s="141">
        <v>0.0</v>
      </c>
      <c r="C1196" s="141">
        <v>2.1719999999999997</v>
      </c>
      <c r="D1196" s="141">
        <v>0.0</v>
      </c>
      <c r="E1196" s="141">
        <v>0.0</v>
      </c>
      <c r="F1196" s="141">
        <v>0.0</v>
      </c>
      <c r="G1196" s="141">
        <v>2.1719999999999997</v>
      </c>
    </row>
    <row r="1197" ht="14.25" customHeight="1">
      <c r="A1197" s="140" t="s">
        <v>1376</v>
      </c>
      <c r="B1197" s="141">
        <v>0.0</v>
      </c>
      <c r="C1197" s="141">
        <v>15.564000000000002</v>
      </c>
      <c r="D1197" s="141">
        <v>0.0</v>
      </c>
      <c r="E1197" s="141">
        <v>0.0</v>
      </c>
      <c r="F1197" s="141">
        <v>0.0</v>
      </c>
      <c r="G1197" s="141">
        <v>15.564000000000002</v>
      </c>
    </row>
    <row r="1198" ht="14.25" customHeight="1">
      <c r="A1198" s="140" t="s">
        <v>1377</v>
      </c>
      <c r="B1198" s="141">
        <v>0.0</v>
      </c>
      <c r="C1198" s="141">
        <v>5.292</v>
      </c>
      <c r="D1198" s="141">
        <v>0.0</v>
      </c>
      <c r="E1198" s="141">
        <v>0.0</v>
      </c>
      <c r="F1198" s="141">
        <v>0.0</v>
      </c>
      <c r="G1198" s="141">
        <v>5.292</v>
      </c>
    </row>
    <row r="1199" ht="14.25" customHeight="1">
      <c r="A1199" s="140" t="s">
        <v>1378</v>
      </c>
      <c r="B1199" s="141">
        <v>0.0</v>
      </c>
      <c r="C1199" s="141">
        <v>3.66</v>
      </c>
      <c r="D1199" s="141">
        <v>0.0</v>
      </c>
      <c r="E1199" s="141">
        <v>0.0</v>
      </c>
      <c r="F1199" s="141">
        <v>0.0</v>
      </c>
      <c r="G1199" s="141">
        <v>3.66</v>
      </c>
    </row>
    <row r="1200" ht="14.25" customHeight="1">
      <c r="A1200" s="140" t="s">
        <v>1379</v>
      </c>
      <c r="B1200" s="141">
        <v>0.0</v>
      </c>
      <c r="C1200" s="141">
        <v>2.0279999999999996</v>
      </c>
      <c r="D1200" s="141">
        <v>0.0</v>
      </c>
      <c r="E1200" s="141">
        <v>0.0</v>
      </c>
      <c r="F1200" s="141">
        <v>0.0</v>
      </c>
      <c r="G1200" s="141">
        <v>2.0279999999999996</v>
      </c>
    </row>
    <row r="1201" ht="14.25" customHeight="1">
      <c r="A1201" s="140" t="s">
        <v>1380</v>
      </c>
      <c r="B1201" s="141">
        <v>0.0</v>
      </c>
      <c r="C1201" s="141">
        <v>31.344</v>
      </c>
      <c r="D1201" s="141">
        <v>0.0</v>
      </c>
      <c r="E1201" s="141">
        <v>0.0</v>
      </c>
      <c r="F1201" s="141">
        <v>0.0</v>
      </c>
      <c r="G1201" s="141">
        <v>31.344</v>
      </c>
    </row>
    <row r="1202" ht="14.25" customHeight="1">
      <c r="A1202" s="140" t="s">
        <v>1381</v>
      </c>
      <c r="B1202" s="141">
        <v>0.0</v>
      </c>
      <c r="C1202" s="141">
        <v>30.504000000000005</v>
      </c>
      <c r="D1202" s="141">
        <v>0.0</v>
      </c>
      <c r="E1202" s="141">
        <v>0.0</v>
      </c>
      <c r="F1202" s="141">
        <v>0.0</v>
      </c>
      <c r="G1202" s="141">
        <v>30.504000000000005</v>
      </c>
    </row>
    <row r="1203" ht="14.25" customHeight="1">
      <c r="A1203" s="140" t="s">
        <v>1382</v>
      </c>
      <c r="B1203" s="141">
        <v>0.0</v>
      </c>
      <c r="C1203" s="141">
        <v>868.632</v>
      </c>
      <c r="D1203" s="141">
        <v>0.0</v>
      </c>
      <c r="E1203" s="141">
        <v>0.0</v>
      </c>
      <c r="F1203" s="141">
        <v>0.0</v>
      </c>
      <c r="G1203" s="141">
        <v>868.632</v>
      </c>
    </row>
    <row r="1204" ht="14.25" customHeight="1">
      <c r="A1204" s="140" t="s">
        <v>1383</v>
      </c>
      <c r="B1204" s="141">
        <v>0.0</v>
      </c>
      <c r="C1204" s="141">
        <v>480.0</v>
      </c>
      <c r="D1204" s="141">
        <v>0.0</v>
      </c>
      <c r="E1204" s="141">
        <v>0.0</v>
      </c>
      <c r="F1204" s="141">
        <v>0.0</v>
      </c>
      <c r="G1204" s="141">
        <v>480.0</v>
      </c>
    </row>
    <row r="1205" ht="14.25" customHeight="1">
      <c r="A1205" s="140" t="s">
        <v>1384</v>
      </c>
      <c r="B1205" s="141">
        <v>0.0</v>
      </c>
      <c r="C1205" s="141">
        <v>120.0</v>
      </c>
      <c r="D1205" s="141">
        <v>0.0</v>
      </c>
      <c r="E1205" s="141">
        <v>0.0</v>
      </c>
      <c r="F1205" s="141">
        <v>0.0</v>
      </c>
      <c r="G1205" s="141">
        <v>120.0</v>
      </c>
    </row>
    <row r="1206" ht="14.25" customHeight="1">
      <c r="A1206" s="140" t="s">
        <v>1385</v>
      </c>
      <c r="B1206" s="141">
        <v>0.0</v>
      </c>
      <c r="C1206" s="141">
        <v>86.4</v>
      </c>
      <c r="D1206" s="141">
        <v>0.0</v>
      </c>
      <c r="E1206" s="141">
        <v>0.0</v>
      </c>
      <c r="F1206" s="141">
        <v>0.0</v>
      </c>
      <c r="G1206" s="141">
        <v>86.4</v>
      </c>
    </row>
    <row r="1207" ht="14.25" customHeight="1">
      <c r="A1207" s="140" t="s">
        <v>1386</v>
      </c>
      <c r="B1207" s="141">
        <v>0.0</v>
      </c>
      <c r="C1207" s="141">
        <v>172.8</v>
      </c>
      <c r="D1207" s="141">
        <v>0.0</v>
      </c>
      <c r="E1207" s="141">
        <v>0.0</v>
      </c>
      <c r="F1207" s="141">
        <v>0.0</v>
      </c>
      <c r="G1207" s="141">
        <v>172.8</v>
      </c>
    </row>
    <row r="1208" ht="14.25" customHeight="1">
      <c r="A1208" s="140" t="s">
        <v>1387</v>
      </c>
      <c r="B1208" s="141">
        <v>0.0</v>
      </c>
      <c r="C1208" s="141">
        <v>76.80000000000001</v>
      </c>
      <c r="D1208" s="141">
        <v>0.0</v>
      </c>
      <c r="E1208" s="141">
        <v>0.0</v>
      </c>
      <c r="F1208" s="141">
        <v>0.0</v>
      </c>
      <c r="G1208" s="141">
        <v>76.80000000000001</v>
      </c>
    </row>
    <row r="1209" ht="14.25" customHeight="1">
      <c r="A1209" s="140" t="s">
        <v>1388</v>
      </c>
      <c r="B1209" s="141">
        <v>0.0</v>
      </c>
      <c r="C1209" s="141">
        <v>70.476</v>
      </c>
      <c r="D1209" s="141">
        <v>0.0</v>
      </c>
      <c r="E1209" s="141">
        <v>0.0</v>
      </c>
      <c r="F1209" s="141">
        <v>0.0</v>
      </c>
      <c r="G1209" s="141">
        <v>70.476</v>
      </c>
    </row>
    <row r="1210" ht="14.25" customHeight="1">
      <c r="A1210" s="140" t="s">
        <v>1389</v>
      </c>
      <c r="B1210" s="141">
        <v>0.0</v>
      </c>
      <c r="C1210" s="141">
        <v>5.088000000000001</v>
      </c>
      <c r="D1210" s="141">
        <v>0.0</v>
      </c>
      <c r="E1210" s="141">
        <v>0.0</v>
      </c>
      <c r="F1210" s="141">
        <v>0.0</v>
      </c>
      <c r="G1210" s="141">
        <v>5.088000000000001</v>
      </c>
    </row>
    <row r="1211" ht="14.25" customHeight="1">
      <c r="A1211" s="140" t="s">
        <v>1390</v>
      </c>
      <c r="B1211" s="141">
        <v>0.0</v>
      </c>
      <c r="C1211" s="141">
        <v>13.14</v>
      </c>
      <c r="D1211" s="141">
        <v>0.0</v>
      </c>
      <c r="E1211" s="141">
        <v>0.0</v>
      </c>
      <c r="F1211" s="141">
        <v>0.0</v>
      </c>
      <c r="G1211" s="141">
        <v>13.14</v>
      </c>
    </row>
    <row r="1212" ht="14.25" customHeight="1">
      <c r="A1212" s="140" t="s">
        <v>1391</v>
      </c>
      <c r="B1212" s="141">
        <v>0.0</v>
      </c>
      <c r="C1212" s="141">
        <v>336.0</v>
      </c>
      <c r="D1212" s="141">
        <v>0.0</v>
      </c>
      <c r="E1212" s="141">
        <v>0.0</v>
      </c>
      <c r="F1212" s="141">
        <v>0.0</v>
      </c>
      <c r="G1212" s="141">
        <v>336.0</v>
      </c>
    </row>
    <row r="1213" ht="14.25" customHeight="1">
      <c r="A1213" s="140" t="s">
        <v>1392</v>
      </c>
      <c r="B1213" s="141">
        <v>0.0</v>
      </c>
      <c r="C1213" s="141">
        <v>11.687999999999999</v>
      </c>
      <c r="D1213" s="141">
        <v>0.0</v>
      </c>
      <c r="E1213" s="141">
        <v>0.0</v>
      </c>
      <c r="F1213" s="141">
        <v>0.0</v>
      </c>
      <c r="G1213" s="141">
        <v>11.687999999999999</v>
      </c>
    </row>
    <row r="1214" ht="14.25" customHeight="1">
      <c r="A1214" s="140" t="s">
        <v>1393</v>
      </c>
      <c r="B1214" s="141">
        <v>0.0</v>
      </c>
      <c r="C1214" s="141">
        <v>0.0</v>
      </c>
      <c r="D1214" s="141">
        <v>0.0</v>
      </c>
      <c r="E1214" s="141">
        <v>0.0</v>
      </c>
      <c r="F1214" s="141">
        <v>0.0</v>
      </c>
      <c r="G1214" s="141">
        <v>0.0</v>
      </c>
    </row>
    <row r="1215" ht="14.25" customHeight="1">
      <c r="A1215" s="140" t="s">
        <v>1394</v>
      </c>
      <c r="B1215" s="141">
        <v>0.0</v>
      </c>
      <c r="C1215" s="141">
        <v>1.1280000000000001</v>
      </c>
      <c r="D1215" s="141">
        <v>0.0</v>
      </c>
      <c r="E1215" s="141">
        <v>0.0</v>
      </c>
      <c r="F1215" s="141">
        <v>0.0</v>
      </c>
      <c r="G1215" s="141">
        <v>1.1280000000000001</v>
      </c>
    </row>
    <row r="1216" ht="14.25" customHeight="1">
      <c r="A1216" s="140" t="s">
        <v>1395</v>
      </c>
      <c r="B1216" s="141">
        <v>0.0</v>
      </c>
      <c r="C1216" s="141">
        <v>32.556</v>
      </c>
      <c r="D1216" s="141">
        <v>0.0</v>
      </c>
      <c r="E1216" s="141">
        <v>0.0</v>
      </c>
      <c r="F1216" s="141">
        <v>0.0</v>
      </c>
      <c r="G1216" s="141">
        <v>32.556</v>
      </c>
    </row>
    <row r="1217" ht="14.25" customHeight="1">
      <c r="A1217" s="140" t="s">
        <v>1396</v>
      </c>
      <c r="B1217" s="141">
        <v>0.0</v>
      </c>
      <c r="C1217" s="141">
        <v>78.0</v>
      </c>
      <c r="D1217" s="141">
        <v>0.0</v>
      </c>
      <c r="E1217" s="141">
        <v>0.0</v>
      </c>
      <c r="F1217" s="141">
        <v>0.0</v>
      </c>
      <c r="G1217" s="141">
        <v>78.0</v>
      </c>
    </row>
    <row r="1218" ht="14.25" customHeight="1">
      <c r="A1218" s="140" t="s">
        <v>1397</v>
      </c>
      <c r="B1218" s="141">
        <v>0.0</v>
      </c>
      <c r="C1218" s="141">
        <v>19.080000000000002</v>
      </c>
      <c r="D1218" s="141">
        <v>0.0</v>
      </c>
      <c r="E1218" s="141">
        <v>0.0</v>
      </c>
      <c r="F1218" s="141">
        <v>0.0</v>
      </c>
      <c r="G1218" s="141">
        <v>19.080000000000002</v>
      </c>
    </row>
    <row r="1219" ht="14.25" customHeight="1">
      <c r="A1219" s="140" t="s">
        <v>1398</v>
      </c>
      <c r="B1219" s="141">
        <v>0.0</v>
      </c>
      <c r="C1219" s="141">
        <v>8.904</v>
      </c>
      <c r="D1219" s="141">
        <v>0.0</v>
      </c>
      <c r="E1219" s="141">
        <v>0.0</v>
      </c>
      <c r="F1219" s="141">
        <v>0.0</v>
      </c>
      <c r="G1219" s="141">
        <v>8.904</v>
      </c>
    </row>
    <row r="1220" ht="14.25" customHeight="1">
      <c r="A1220" s="140" t="s">
        <v>1399</v>
      </c>
      <c r="B1220" s="141">
        <v>0.0</v>
      </c>
      <c r="C1220" s="141">
        <v>20.339999999999996</v>
      </c>
      <c r="D1220" s="141">
        <v>0.0</v>
      </c>
      <c r="E1220" s="141">
        <v>0.0</v>
      </c>
      <c r="F1220" s="141">
        <v>0.0</v>
      </c>
      <c r="G1220" s="141">
        <v>20.339999999999996</v>
      </c>
    </row>
    <row r="1221" ht="14.25" customHeight="1">
      <c r="A1221" s="140" t="s">
        <v>1400</v>
      </c>
      <c r="B1221" s="141">
        <v>0.0</v>
      </c>
      <c r="C1221" s="141">
        <v>40.67999999999999</v>
      </c>
      <c r="D1221" s="141">
        <v>0.0</v>
      </c>
      <c r="E1221" s="141">
        <v>0.0</v>
      </c>
      <c r="F1221" s="141">
        <v>0.0</v>
      </c>
      <c r="G1221" s="141">
        <v>40.67999999999999</v>
      </c>
    </row>
    <row r="1222" ht="14.25" customHeight="1">
      <c r="A1222" s="140" t="s">
        <v>1401</v>
      </c>
      <c r="B1222" s="141">
        <v>0.0</v>
      </c>
      <c r="C1222" s="141">
        <v>4.872</v>
      </c>
      <c r="D1222" s="141">
        <v>0.0</v>
      </c>
      <c r="E1222" s="141">
        <v>0.0</v>
      </c>
      <c r="F1222" s="141">
        <v>0.0</v>
      </c>
      <c r="G1222" s="141">
        <v>4.872</v>
      </c>
    </row>
    <row r="1223" ht="14.25" customHeight="1">
      <c r="A1223" s="140" t="s">
        <v>1402</v>
      </c>
      <c r="B1223" s="141">
        <v>0.0</v>
      </c>
      <c r="C1223" s="141">
        <v>1.62</v>
      </c>
      <c r="D1223" s="141">
        <v>0.0</v>
      </c>
      <c r="E1223" s="141">
        <v>0.0</v>
      </c>
      <c r="F1223" s="141">
        <v>0.0</v>
      </c>
      <c r="G1223" s="141">
        <v>1.62</v>
      </c>
    </row>
    <row r="1224" ht="14.25" customHeight="1">
      <c r="A1224" s="140" t="s">
        <v>1403</v>
      </c>
      <c r="B1224" s="141">
        <v>0.0</v>
      </c>
      <c r="C1224" s="141">
        <v>101.49600000000001</v>
      </c>
      <c r="D1224" s="141">
        <v>0.0</v>
      </c>
      <c r="E1224" s="141">
        <v>0.0</v>
      </c>
      <c r="F1224" s="141">
        <v>0.0</v>
      </c>
      <c r="G1224" s="141">
        <v>101.49600000000001</v>
      </c>
    </row>
    <row r="1225" ht="14.25" customHeight="1">
      <c r="A1225" s="140" t="s">
        <v>1404</v>
      </c>
      <c r="B1225" s="141">
        <v>0.0</v>
      </c>
      <c r="C1225" s="141">
        <v>9.803999999999998</v>
      </c>
      <c r="D1225" s="141">
        <v>0.0</v>
      </c>
      <c r="E1225" s="141">
        <v>0.0</v>
      </c>
      <c r="F1225" s="141">
        <v>0.0</v>
      </c>
      <c r="G1225" s="141">
        <v>9.803999999999998</v>
      </c>
    </row>
    <row r="1226" ht="14.25" customHeight="1">
      <c r="A1226" s="140" t="s">
        <v>1405</v>
      </c>
      <c r="B1226" s="141">
        <v>0.0</v>
      </c>
      <c r="C1226" s="141">
        <v>20.339999999999996</v>
      </c>
      <c r="D1226" s="141">
        <v>0.0</v>
      </c>
      <c r="E1226" s="141">
        <v>0.0</v>
      </c>
      <c r="F1226" s="141">
        <v>0.0</v>
      </c>
      <c r="G1226" s="141">
        <v>20.339999999999996</v>
      </c>
    </row>
    <row r="1227" ht="14.25" customHeight="1">
      <c r="A1227" s="140" t="s">
        <v>1406</v>
      </c>
      <c r="B1227" s="141">
        <v>0.0</v>
      </c>
      <c r="C1227" s="141">
        <v>111.99600000000001</v>
      </c>
      <c r="D1227" s="141">
        <v>0.0</v>
      </c>
      <c r="E1227" s="141">
        <v>0.0</v>
      </c>
      <c r="F1227" s="141">
        <v>0.0</v>
      </c>
      <c r="G1227" s="141">
        <v>111.99600000000001</v>
      </c>
    </row>
    <row r="1228" ht="14.25" customHeight="1">
      <c r="A1228" s="140" t="s">
        <v>1407</v>
      </c>
      <c r="B1228" s="141">
        <v>0.0</v>
      </c>
      <c r="C1228" s="141">
        <v>1020.0</v>
      </c>
      <c r="D1228" s="141">
        <v>0.0</v>
      </c>
      <c r="E1228" s="141">
        <v>0.0</v>
      </c>
      <c r="F1228" s="141">
        <v>0.0</v>
      </c>
      <c r="G1228" s="141">
        <v>1020.0</v>
      </c>
    </row>
    <row r="1229" ht="14.25" customHeight="1">
      <c r="A1229" s="140" t="s">
        <v>1408</v>
      </c>
      <c r="B1229" s="141">
        <v>0.0</v>
      </c>
      <c r="C1229" s="141">
        <v>55.931999999999995</v>
      </c>
      <c r="D1229" s="141">
        <v>0.0</v>
      </c>
      <c r="E1229" s="141">
        <v>0.0</v>
      </c>
      <c r="F1229" s="141">
        <v>0.0</v>
      </c>
      <c r="G1229" s="141">
        <v>55.931999999999995</v>
      </c>
    </row>
    <row r="1230" ht="14.25" customHeight="1">
      <c r="A1230" s="140" t="s">
        <v>1409</v>
      </c>
      <c r="B1230" s="141">
        <v>0.0</v>
      </c>
      <c r="C1230" s="141">
        <v>122.028</v>
      </c>
      <c r="D1230" s="141">
        <v>0.0</v>
      </c>
      <c r="E1230" s="141">
        <v>0.0</v>
      </c>
      <c r="F1230" s="141">
        <v>0.0</v>
      </c>
      <c r="G1230" s="141">
        <v>122.028</v>
      </c>
    </row>
    <row r="1231" ht="14.25" customHeight="1">
      <c r="A1231" s="140" t="s">
        <v>1410</v>
      </c>
      <c r="B1231" s="141">
        <v>0.0</v>
      </c>
      <c r="C1231" s="141">
        <v>12.828</v>
      </c>
      <c r="D1231" s="141">
        <v>0.0</v>
      </c>
      <c r="E1231" s="141">
        <v>0.0</v>
      </c>
      <c r="F1231" s="141">
        <v>0.0</v>
      </c>
      <c r="G1231" s="141">
        <v>12.828</v>
      </c>
    </row>
    <row r="1232" ht="14.25" customHeight="1">
      <c r="A1232" s="140" t="s">
        <v>1411</v>
      </c>
      <c r="B1232" s="141">
        <v>0.0</v>
      </c>
      <c r="C1232" s="141">
        <v>24.0</v>
      </c>
      <c r="D1232" s="141">
        <v>0.0</v>
      </c>
      <c r="E1232" s="141">
        <v>0.0</v>
      </c>
      <c r="F1232" s="141">
        <v>0.0</v>
      </c>
      <c r="G1232" s="141">
        <v>24.0</v>
      </c>
    </row>
    <row r="1233" ht="14.25" customHeight="1">
      <c r="A1233" s="140" t="s">
        <v>1412</v>
      </c>
      <c r="B1233" s="141">
        <v>0.0</v>
      </c>
      <c r="C1233" s="141">
        <v>20.4</v>
      </c>
      <c r="D1233" s="141">
        <v>0.0</v>
      </c>
      <c r="E1233" s="141">
        <v>0.0</v>
      </c>
      <c r="F1233" s="141">
        <v>0.0</v>
      </c>
      <c r="G1233" s="141">
        <v>20.4</v>
      </c>
    </row>
    <row r="1234" ht="14.25" customHeight="1">
      <c r="A1234" s="140" t="s">
        <v>1413</v>
      </c>
      <c r="B1234" s="141">
        <v>0.0</v>
      </c>
      <c r="C1234" s="141">
        <v>54.91199999999999</v>
      </c>
      <c r="D1234" s="141">
        <v>0.0</v>
      </c>
      <c r="E1234" s="141">
        <v>0.0</v>
      </c>
      <c r="F1234" s="141">
        <v>0.0</v>
      </c>
      <c r="G1234" s="141">
        <v>54.91199999999999</v>
      </c>
    </row>
    <row r="1235" ht="14.25" customHeight="1">
      <c r="A1235" s="140" t="s">
        <v>1414</v>
      </c>
      <c r="B1235" s="141">
        <v>0.0</v>
      </c>
      <c r="C1235" s="141">
        <v>25.92</v>
      </c>
      <c r="D1235" s="141">
        <v>0.0</v>
      </c>
      <c r="E1235" s="141">
        <v>0.0</v>
      </c>
      <c r="F1235" s="141">
        <v>0.0</v>
      </c>
      <c r="G1235" s="141">
        <v>25.92</v>
      </c>
    </row>
    <row r="1236" ht="14.25" customHeight="1">
      <c r="A1236" s="140" t="s">
        <v>1415</v>
      </c>
      <c r="B1236" s="141">
        <v>0.0</v>
      </c>
      <c r="C1236" s="141">
        <v>40.5</v>
      </c>
      <c r="D1236" s="141">
        <v>0.0</v>
      </c>
      <c r="E1236" s="141">
        <v>0.0</v>
      </c>
      <c r="F1236" s="141">
        <v>0.0</v>
      </c>
      <c r="G1236" s="141">
        <v>40.5</v>
      </c>
    </row>
    <row r="1237" ht="14.25" customHeight="1">
      <c r="A1237" s="140" t="s">
        <v>1416</v>
      </c>
      <c r="B1237" s="141">
        <v>0.0</v>
      </c>
      <c r="C1237" s="141">
        <v>104.24400000000001</v>
      </c>
      <c r="D1237" s="141">
        <v>0.0</v>
      </c>
      <c r="E1237" s="141">
        <v>0.0</v>
      </c>
      <c r="F1237" s="141">
        <v>0.0</v>
      </c>
      <c r="G1237" s="141">
        <v>104.24400000000001</v>
      </c>
    </row>
    <row r="1238" ht="14.25" customHeight="1">
      <c r="A1238" s="140" t="s">
        <v>1417</v>
      </c>
      <c r="B1238" s="141">
        <v>0.0</v>
      </c>
      <c r="C1238" s="141">
        <v>650.664</v>
      </c>
      <c r="D1238" s="141">
        <v>0.0</v>
      </c>
      <c r="E1238" s="141">
        <v>0.0</v>
      </c>
      <c r="F1238" s="141">
        <v>0.0</v>
      </c>
      <c r="G1238" s="141">
        <v>650.664</v>
      </c>
    </row>
    <row r="1239" ht="14.25" customHeight="1">
      <c r="A1239" s="140" t="s">
        <v>1418</v>
      </c>
      <c r="B1239" s="141">
        <v>0.0</v>
      </c>
      <c r="C1239" s="141">
        <v>96.0</v>
      </c>
      <c r="D1239" s="141">
        <v>0.0</v>
      </c>
      <c r="E1239" s="141">
        <v>0.0</v>
      </c>
      <c r="F1239" s="141">
        <v>0.0</v>
      </c>
      <c r="G1239" s="141">
        <v>96.0</v>
      </c>
    </row>
    <row r="1240" ht="14.25" customHeight="1">
      <c r="A1240" s="140" t="s">
        <v>1419</v>
      </c>
      <c r="B1240" s="141">
        <v>0.0</v>
      </c>
      <c r="C1240" s="141">
        <v>101.69999999999999</v>
      </c>
      <c r="D1240" s="141">
        <v>0.0</v>
      </c>
      <c r="E1240" s="141">
        <v>0.0</v>
      </c>
      <c r="F1240" s="141">
        <v>0.0</v>
      </c>
      <c r="G1240" s="141">
        <v>101.69999999999999</v>
      </c>
    </row>
    <row r="1241" ht="14.25" customHeight="1">
      <c r="A1241" s="140" t="s">
        <v>1420</v>
      </c>
      <c r="B1241" s="141">
        <v>0.0</v>
      </c>
      <c r="C1241" s="141">
        <v>144.0</v>
      </c>
      <c r="D1241" s="141">
        <v>0.0</v>
      </c>
      <c r="E1241" s="141">
        <v>0.0</v>
      </c>
      <c r="F1241" s="141">
        <v>0.0</v>
      </c>
      <c r="G1241" s="141">
        <v>144.0</v>
      </c>
    </row>
    <row r="1242" ht="14.25" customHeight="1">
      <c r="A1242" s="140" t="s">
        <v>1421</v>
      </c>
      <c r="B1242" s="141">
        <v>0.0</v>
      </c>
      <c r="C1242" s="141">
        <v>77.292</v>
      </c>
      <c r="D1242" s="141">
        <v>0.0</v>
      </c>
      <c r="E1242" s="141">
        <v>0.0</v>
      </c>
      <c r="F1242" s="141">
        <v>0.0</v>
      </c>
      <c r="G1242" s="141">
        <v>77.292</v>
      </c>
    </row>
    <row r="1243" ht="14.25" customHeight="1">
      <c r="A1243" s="140" t="s">
        <v>1422</v>
      </c>
      <c r="B1243" s="141">
        <v>0.0</v>
      </c>
      <c r="C1243" s="141">
        <v>47.79599999999999</v>
      </c>
      <c r="D1243" s="141">
        <v>0.0</v>
      </c>
      <c r="E1243" s="141">
        <v>0.0</v>
      </c>
      <c r="F1243" s="141">
        <v>0.0</v>
      </c>
      <c r="G1243" s="141">
        <v>47.79599999999999</v>
      </c>
    </row>
    <row r="1244" ht="14.25" customHeight="1">
      <c r="A1244" s="140" t="s">
        <v>1423</v>
      </c>
      <c r="B1244" s="141">
        <v>0.0</v>
      </c>
      <c r="C1244" s="141">
        <v>816.864</v>
      </c>
      <c r="D1244" s="141">
        <v>0.0</v>
      </c>
      <c r="E1244" s="141">
        <v>0.0</v>
      </c>
      <c r="F1244" s="141">
        <v>0.0</v>
      </c>
      <c r="G1244" s="141">
        <v>816.864</v>
      </c>
    </row>
    <row r="1245" ht="14.25" customHeight="1">
      <c r="A1245" s="140" t="s">
        <v>1424</v>
      </c>
      <c r="B1245" s="141">
        <v>0.0</v>
      </c>
      <c r="C1245" s="141">
        <v>508.47600000000006</v>
      </c>
      <c r="D1245" s="141">
        <v>0.0</v>
      </c>
      <c r="E1245" s="141">
        <v>0.0</v>
      </c>
      <c r="F1245" s="141">
        <v>0.0</v>
      </c>
      <c r="G1245" s="141">
        <v>508.47600000000006</v>
      </c>
    </row>
    <row r="1246" ht="14.25" customHeight="1">
      <c r="A1246" s="140" t="s">
        <v>1425</v>
      </c>
      <c r="B1246" s="141">
        <v>0.0</v>
      </c>
      <c r="C1246" s="141">
        <v>202.824</v>
      </c>
      <c r="D1246" s="141">
        <v>0.0</v>
      </c>
      <c r="E1246" s="141">
        <v>0.0</v>
      </c>
      <c r="F1246" s="141">
        <v>0.0</v>
      </c>
      <c r="G1246" s="141">
        <v>202.824</v>
      </c>
    </row>
    <row r="1247" ht="14.25" customHeight="1">
      <c r="A1247" s="140" t="s">
        <v>1426</v>
      </c>
      <c r="B1247" s="141">
        <v>0.0</v>
      </c>
      <c r="C1247" s="141">
        <v>138.98399999999998</v>
      </c>
      <c r="D1247" s="141">
        <v>0.0</v>
      </c>
      <c r="E1247" s="141">
        <v>0.0</v>
      </c>
      <c r="F1247" s="141">
        <v>0.0</v>
      </c>
      <c r="G1247" s="141">
        <v>138.98399999999998</v>
      </c>
    </row>
    <row r="1248" ht="14.25" customHeight="1">
      <c r="A1248" s="140" t="s">
        <v>1427</v>
      </c>
      <c r="B1248" s="141">
        <v>0.0</v>
      </c>
      <c r="C1248" s="141">
        <v>8.712</v>
      </c>
      <c r="D1248" s="141">
        <v>0.0</v>
      </c>
      <c r="E1248" s="141">
        <v>0.0</v>
      </c>
      <c r="F1248" s="141">
        <v>0.0</v>
      </c>
      <c r="G1248" s="141">
        <v>8.712</v>
      </c>
    </row>
    <row r="1249" ht="14.25" customHeight="1">
      <c r="A1249" s="140" t="s">
        <v>1428</v>
      </c>
      <c r="B1249" s="141">
        <v>0.0</v>
      </c>
      <c r="C1249" s="141">
        <v>72.0</v>
      </c>
      <c r="D1249" s="141">
        <v>0.0</v>
      </c>
      <c r="E1249" s="141">
        <v>0.0</v>
      </c>
      <c r="F1249" s="141">
        <v>0.0</v>
      </c>
      <c r="G1249" s="141">
        <v>72.0</v>
      </c>
    </row>
    <row r="1250" ht="14.25" customHeight="1">
      <c r="A1250" s="140" t="s">
        <v>1429</v>
      </c>
      <c r="B1250" s="141">
        <v>0.0</v>
      </c>
      <c r="C1250" s="141">
        <v>235.608</v>
      </c>
      <c r="D1250" s="141">
        <v>0.0</v>
      </c>
      <c r="E1250" s="141">
        <v>0.0</v>
      </c>
      <c r="F1250" s="141">
        <v>0.0</v>
      </c>
      <c r="G1250" s="141">
        <v>235.608</v>
      </c>
    </row>
    <row r="1251" ht="14.25" customHeight="1">
      <c r="A1251" s="140" t="s">
        <v>1430</v>
      </c>
      <c r="B1251" s="141">
        <v>0.0</v>
      </c>
      <c r="C1251" s="141">
        <v>7.992000000000001</v>
      </c>
      <c r="D1251" s="141">
        <v>0.0</v>
      </c>
      <c r="E1251" s="141">
        <v>0.0</v>
      </c>
      <c r="F1251" s="141">
        <v>0.0</v>
      </c>
      <c r="G1251" s="141">
        <v>7.992000000000001</v>
      </c>
    </row>
    <row r="1252" ht="14.25" customHeight="1">
      <c r="A1252" s="140" t="s">
        <v>1431</v>
      </c>
      <c r="B1252" s="141">
        <v>0.0</v>
      </c>
      <c r="C1252" s="141">
        <v>142.38</v>
      </c>
      <c r="D1252" s="141">
        <v>0.0</v>
      </c>
      <c r="E1252" s="141">
        <v>0.0</v>
      </c>
      <c r="F1252" s="141">
        <v>0.0</v>
      </c>
      <c r="G1252" s="141">
        <v>142.38</v>
      </c>
    </row>
    <row r="1253" ht="14.25" customHeight="1">
      <c r="A1253" s="140" t="s">
        <v>1432</v>
      </c>
      <c r="B1253" s="141">
        <v>0.0</v>
      </c>
      <c r="C1253" s="141">
        <v>20.328000000000003</v>
      </c>
      <c r="D1253" s="141">
        <v>0.0</v>
      </c>
      <c r="E1253" s="141">
        <v>0.0</v>
      </c>
      <c r="F1253" s="141">
        <v>0.0</v>
      </c>
      <c r="G1253" s="141">
        <v>20.328000000000003</v>
      </c>
    </row>
    <row r="1254" ht="14.25" customHeight="1">
      <c r="A1254" s="140" t="s">
        <v>1433</v>
      </c>
      <c r="B1254" s="141">
        <v>0.0</v>
      </c>
      <c r="C1254" s="141">
        <v>95.72399999999999</v>
      </c>
      <c r="D1254" s="141">
        <v>0.0</v>
      </c>
      <c r="E1254" s="141">
        <v>0.0</v>
      </c>
      <c r="F1254" s="141">
        <v>0.0</v>
      </c>
      <c r="G1254" s="141">
        <v>95.72399999999999</v>
      </c>
    </row>
    <row r="1255" ht="14.25" customHeight="1">
      <c r="A1255" s="140" t="s">
        <v>1434</v>
      </c>
      <c r="B1255" s="141">
        <v>0.0</v>
      </c>
      <c r="C1255" s="141">
        <v>33.55200000000001</v>
      </c>
      <c r="D1255" s="141">
        <v>0.0</v>
      </c>
      <c r="E1255" s="141">
        <v>0.0</v>
      </c>
      <c r="F1255" s="141">
        <v>0.0</v>
      </c>
      <c r="G1255" s="141">
        <v>33.55200000000001</v>
      </c>
    </row>
    <row r="1256" ht="14.25" customHeight="1">
      <c r="A1256" s="140" t="s">
        <v>1435</v>
      </c>
      <c r="B1256" s="141">
        <v>0.0</v>
      </c>
      <c r="C1256" s="141">
        <v>9.144</v>
      </c>
      <c r="D1256" s="141">
        <v>0.0</v>
      </c>
      <c r="E1256" s="141">
        <v>0.0</v>
      </c>
      <c r="F1256" s="141">
        <v>0.0</v>
      </c>
      <c r="G1256" s="141">
        <v>9.144</v>
      </c>
    </row>
    <row r="1257" ht="14.25" customHeight="1">
      <c r="A1257" s="140" t="s">
        <v>1436</v>
      </c>
      <c r="B1257" s="141">
        <v>0.0</v>
      </c>
      <c r="C1257" s="141">
        <v>10.68</v>
      </c>
      <c r="D1257" s="141">
        <v>0.0</v>
      </c>
      <c r="E1257" s="141">
        <v>0.0</v>
      </c>
      <c r="F1257" s="141">
        <v>0.0</v>
      </c>
      <c r="G1257" s="141">
        <v>10.68</v>
      </c>
    </row>
    <row r="1258" ht="14.25" customHeight="1">
      <c r="A1258" s="140" t="s">
        <v>1437</v>
      </c>
      <c r="B1258" s="141">
        <v>0.0</v>
      </c>
      <c r="C1258" s="141">
        <v>26.844</v>
      </c>
      <c r="D1258" s="141">
        <v>0.0</v>
      </c>
      <c r="E1258" s="141">
        <v>0.0</v>
      </c>
      <c r="F1258" s="141">
        <v>0.0</v>
      </c>
      <c r="G1258" s="141">
        <v>26.844</v>
      </c>
    </row>
    <row r="1259" ht="14.25" customHeight="1">
      <c r="A1259" s="140" t="s">
        <v>1438</v>
      </c>
      <c r="B1259" s="141">
        <v>0.0</v>
      </c>
      <c r="C1259" s="141">
        <v>12.852000000000002</v>
      </c>
      <c r="D1259" s="141">
        <v>0.0</v>
      </c>
      <c r="E1259" s="141">
        <v>0.0</v>
      </c>
      <c r="F1259" s="141">
        <v>0.0</v>
      </c>
      <c r="G1259" s="141">
        <v>12.852000000000002</v>
      </c>
    </row>
    <row r="1260" ht="14.25" customHeight="1">
      <c r="A1260" s="140" t="s">
        <v>1439</v>
      </c>
      <c r="B1260" s="141">
        <v>0.0</v>
      </c>
      <c r="C1260" s="141">
        <v>12.468000000000002</v>
      </c>
      <c r="D1260" s="141">
        <v>0.0</v>
      </c>
      <c r="E1260" s="141">
        <v>0.0</v>
      </c>
      <c r="F1260" s="141">
        <v>0.0</v>
      </c>
      <c r="G1260" s="141">
        <v>12.468000000000002</v>
      </c>
    </row>
    <row r="1261" ht="14.25" customHeight="1">
      <c r="A1261" s="140" t="s">
        <v>1440</v>
      </c>
      <c r="B1261" s="141">
        <v>0.0</v>
      </c>
      <c r="C1261" s="141">
        <v>44.196</v>
      </c>
      <c r="D1261" s="141">
        <v>0.0</v>
      </c>
      <c r="E1261" s="141">
        <v>0.0</v>
      </c>
      <c r="F1261" s="141">
        <v>0.0</v>
      </c>
      <c r="G1261" s="141">
        <v>44.196</v>
      </c>
    </row>
    <row r="1262" ht="14.25" customHeight="1">
      <c r="A1262" s="140" t="s">
        <v>1441</v>
      </c>
      <c r="B1262" s="141">
        <v>0.0</v>
      </c>
      <c r="C1262" s="141">
        <v>72.888</v>
      </c>
      <c r="D1262" s="141">
        <v>0.0</v>
      </c>
      <c r="E1262" s="141">
        <v>0.0</v>
      </c>
      <c r="F1262" s="141">
        <v>0.0</v>
      </c>
      <c r="G1262" s="141">
        <v>72.888</v>
      </c>
    </row>
    <row r="1263" ht="14.25" customHeight="1">
      <c r="A1263" s="140" t="s">
        <v>1442</v>
      </c>
      <c r="B1263" s="141">
        <v>0.0</v>
      </c>
      <c r="C1263" s="141">
        <v>39.55200000000001</v>
      </c>
      <c r="D1263" s="141">
        <v>0.0</v>
      </c>
      <c r="E1263" s="141">
        <v>0.0</v>
      </c>
      <c r="F1263" s="141">
        <v>0.0</v>
      </c>
      <c r="G1263" s="141">
        <v>39.55200000000001</v>
      </c>
    </row>
    <row r="1264" ht="14.25" customHeight="1">
      <c r="A1264" s="140" t="s">
        <v>1443</v>
      </c>
      <c r="B1264" s="141">
        <v>0.0</v>
      </c>
      <c r="C1264" s="141">
        <v>48.312</v>
      </c>
      <c r="D1264" s="141">
        <v>0.0</v>
      </c>
      <c r="E1264" s="141">
        <v>0.0</v>
      </c>
      <c r="F1264" s="141">
        <v>0.0</v>
      </c>
      <c r="G1264" s="141">
        <v>48.312</v>
      </c>
    </row>
    <row r="1265" ht="14.25" customHeight="1">
      <c r="A1265" s="140" t="s">
        <v>1444</v>
      </c>
      <c r="B1265" s="141">
        <v>0.0</v>
      </c>
      <c r="C1265" s="141">
        <v>9456.504</v>
      </c>
      <c r="D1265" s="141">
        <v>0.0</v>
      </c>
      <c r="E1265" s="141">
        <v>0.0</v>
      </c>
      <c r="F1265" s="141">
        <v>0.0</v>
      </c>
      <c r="G1265" s="141">
        <v>9456.504</v>
      </c>
    </row>
    <row r="1266" ht="14.25" customHeight="1">
      <c r="A1266" s="140" t="s">
        <v>1445</v>
      </c>
      <c r="B1266" s="141">
        <v>0.0</v>
      </c>
      <c r="C1266" s="141">
        <v>1020.0</v>
      </c>
      <c r="D1266" s="141">
        <v>0.0</v>
      </c>
      <c r="E1266" s="141">
        <v>0.0</v>
      </c>
      <c r="F1266" s="141">
        <v>0.0</v>
      </c>
      <c r="G1266" s="141">
        <v>1020.0</v>
      </c>
    </row>
    <row r="1267" ht="14.25" customHeight="1">
      <c r="A1267" s="140" t="s">
        <v>1446</v>
      </c>
      <c r="B1267" s="141">
        <v>0.0</v>
      </c>
      <c r="C1267" s="141">
        <v>3256.1639999999998</v>
      </c>
      <c r="D1267" s="141">
        <v>0.0</v>
      </c>
      <c r="E1267" s="141">
        <v>0.0</v>
      </c>
      <c r="F1267" s="141">
        <v>0.0</v>
      </c>
      <c r="G1267" s="141">
        <v>3256.1639999999998</v>
      </c>
    </row>
    <row r="1268" ht="14.25" customHeight="1">
      <c r="A1268" s="140" t="s">
        <v>1447</v>
      </c>
      <c r="B1268" s="141">
        <v>0.0</v>
      </c>
      <c r="C1268" s="141">
        <v>2983.3559999999998</v>
      </c>
      <c r="D1268" s="141">
        <v>0.0</v>
      </c>
      <c r="E1268" s="141">
        <v>0.0</v>
      </c>
      <c r="F1268" s="141">
        <v>0.0</v>
      </c>
      <c r="G1268" s="141">
        <v>2983.3559999999998</v>
      </c>
    </row>
    <row r="1269" ht="14.25" customHeight="1">
      <c r="A1269" s="140" t="s">
        <v>1448</v>
      </c>
      <c r="B1269" s="141">
        <v>0.0</v>
      </c>
      <c r="C1269" s="141">
        <v>741.336</v>
      </c>
      <c r="D1269" s="141">
        <v>0.0</v>
      </c>
      <c r="E1269" s="141">
        <v>0.0</v>
      </c>
      <c r="F1269" s="141">
        <v>0.0</v>
      </c>
      <c r="G1269" s="141">
        <v>741.336</v>
      </c>
    </row>
    <row r="1270" ht="14.25" customHeight="1">
      <c r="A1270" s="140" t="s">
        <v>1449</v>
      </c>
      <c r="B1270" s="141">
        <v>0.0</v>
      </c>
      <c r="C1270" s="141">
        <v>1017.5999999999999</v>
      </c>
      <c r="D1270" s="141">
        <v>0.0</v>
      </c>
      <c r="E1270" s="141">
        <v>0.0</v>
      </c>
      <c r="F1270" s="141">
        <v>0.0</v>
      </c>
      <c r="G1270" s="141">
        <v>1017.5999999999999</v>
      </c>
    </row>
    <row r="1271" ht="14.25" customHeight="1">
      <c r="A1271" s="140" t="s">
        <v>1450</v>
      </c>
      <c r="B1271" s="141">
        <v>0.0</v>
      </c>
      <c r="C1271" s="141">
        <v>7.116</v>
      </c>
      <c r="D1271" s="141">
        <v>0.0</v>
      </c>
      <c r="E1271" s="141">
        <v>0.0</v>
      </c>
      <c r="F1271" s="141">
        <v>0.0</v>
      </c>
      <c r="G1271" s="141">
        <v>7.116</v>
      </c>
    </row>
    <row r="1272" ht="14.25" customHeight="1">
      <c r="A1272" s="140" t="s">
        <v>1451</v>
      </c>
      <c r="B1272" s="141">
        <v>0.0</v>
      </c>
      <c r="C1272" s="141">
        <v>28.596</v>
      </c>
      <c r="D1272" s="141">
        <v>0.0</v>
      </c>
      <c r="E1272" s="141">
        <v>0.0</v>
      </c>
      <c r="F1272" s="141">
        <v>0.0</v>
      </c>
      <c r="G1272" s="141">
        <v>28.596</v>
      </c>
    </row>
    <row r="1273" ht="14.25" customHeight="1">
      <c r="A1273" s="140" t="s">
        <v>1452</v>
      </c>
      <c r="B1273" s="141">
        <v>0.0</v>
      </c>
      <c r="C1273" s="141">
        <v>15.899999999999999</v>
      </c>
      <c r="D1273" s="141">
        <v>0.0</v>
      </c>
      <c r="E1273" s="141">
        <v>0.0</v>
      </c>
      <c r="F1273" s="141">
        <v>0.0</v>
      </c>
      <c r="G1273" s="141">
        <v>15.899999999999999</v>
      </c>
    </row>
    <row r="1274" ht="14.25" customHeight="1">
      <c r="A1274" s="140" t="s">
        <v>1453</v>
      </c>
      <c r="B1274" s="141">
        <v>0.0</v>
      </c>
      <c r="C1274" s="141">
        <v>386.4359999999999</v>
      </c>
      <c r="D1274" s="141">
        <v>0.0</v>
      </c>
      <c r="E1274" s="141">
        <v>0.0</v>
      </c>
      <c r="F1274" s="141">
        <v>0.0</v>
      </c>
      <c r="G1274" s="141">
        <v>386.4359999999999</v>
      </c>
    </row>
    <row r="1275" ht="14.25" customHeight="1">
      <c r="A1275" s="140" t="s">
        <v>1454</v>
      </c>
      <c r="B1275" s="141">
        <v>0.0</v>
      </c>
      <c r="C1275" s="141">
        <v>235304.94000000003</v>
      </c>
      <c r="D1275" s="141">
        <v>0.0</v>
      </c>
      <c r="E1275" s="141">
        <v>0.0</v>
      </c>
      <c r="F1275" s="141">
        <v>0.0</v>
      </c>
      <c r="G1275" s="141">
        <v>235304.94000000003</v>
      </c>
    </row>
    <row r="1276" ht="14.25" customHeight="1">
      <c r="A1276" s="140" t="s">
        <v>1455</v>
      </c>
      <c r="B1276" s="141">
        <v>0.0</v>
      </c>
      <c r="C1276" s="141">
        <v>231.84</v>
      </c>
      <c r="D1276" s="141">
        <v>0.0</v>
      </c>
      <c r="E1276" s="141">
        <v>0.0</v>
      </c>
      <c r="F1276" s="141">
        <v>0.0</v>
      </c>
      <c r="G1276" s="141">
        <v>231.84</v>
      </c>
    </row>
    <row r="1277" ht="14.25" customHeight="1">
      <c r="A1277" s="140" t="s">
        <v>1456</v>
      </c>
      <c r="B1277" s="141">
        <v>0.0</v>
      </c>
      <c r="C1277" s="141">
        <v>4902.516</v>
      </c>
      <c r="D1277" s="141">
        <v>0.0</v>
      </c>
      <c r="E1277" s="141">
        <v>0.0</v>
      </c>
      <c r="F1277" s="141">
        <v>0.0</v>
      </c>
      <c r="G1277" s="141">
        <v>4902.516</v>
      </c>
    </row>
    <row r="1278" ht="14.25" customHeight="1">
      <c r="A1278" s="140" t="s">
        <v>1457</v>
      </c>
      <c r="B1278" s="141">
        <v>0.0</v>
      </c>
      <c r="C1278" s="141">
        <v>265.41600000000005</v>
      </c>
      <c r="D1278" s="141">
        <v>0.0</v>
      </c>
      <c r="E1278" s="141">
        <v>0.0</v>
      </c>
      <c r="F1278" s="141">
        <v>0.0</v>
      </c>
      <c r="G1278" s="141">
        <v>265.41600000000005</v>
      </c>
    </row>
    <row r="1279" ht="14.25" customHeight="1">
      <c r="A1279" s="140" t="s">
        <v>1458</v>
      </c>
      <c r="B1279" s="141">
        <v>0.0</v>
      </c>
      <c r="C1279" s="141">
        <v>1273.9680000000003</v>
      </c>
      <c r="D1279" s="141">
        <v>0.0</v>
      </c>
      <c r="E1279" s="141">
        <v>0.0</v>
      </c>
      <c r="F1279" s="141">
        <v>0.0</v>
      </c>
      <c r="G1279" s="141">
        <v>1273.9680000000003</v>
      </c>
    </row>
    <row r="1280" ht="14.25" customHeight="1">
      <c r="A1280" s="140" t="s">
        <v>1459</v>
      </c>
      <c r="B1280" s="141">
        <v>0.0</v>
      </c>
      <c r="C1280" s="141">
        <v>849.3240000000001</v>
      </c>
      <c r="D1280" s="141">
        <v>0.0</v>
      </c>
      <c r="E1280" s="141">
        <v>0.0</v>
      </c>
      <c r="F1280" s="141">
        <v>0.0</v>
      </c>
      <c r="G1280" s="141">
        <v>849.3240000000001</v>
      </c>
    </row>
    <row r="1281" ht="14.25" customHeight="1">
      <c r="A1281" s="140" t="s">
        <v>1460</v>
      </c>
      <c r="B1281" s="141">
        <v>0.0</v>
      </c>
      <c r="C1281" s="141">
        <v>1719.864</v>
      </c>
      <c r="D1281" s="141">
        <v>0.0</v>
      </c>
      <c r="E1281" s="141">
        <v>0.0</v>
      </c>
      <c r="F1281" s="141">
        <v>0.0</v>
      </c>
      <c r="G1281" s="141">
        <v>1719.864</v>
      </c>
    </row>
    <row r="1282" ht="14.25" customHeight="1">
      <c r="A1282" s="140" t="s">
        <v>1461</v>
      </c>
      <c r="B1282" s="141">
        <v>0.0</v>
      </c>
      <c r="C1282" s="141">
        <v>4587.972</v>
      </c>
      <c r="D1282" s="141">
        <v>0.0</v>
      </c>
      <c r="E1282" s="141">
        <v>0.0</v>
      </c>
      <c r="F1282" s="141">
        <v>0.0</v>
      </c>
      <c r="G1282" s="141">
        <v>4587.972</v>
      </c>
    </row>
    <row r="1283" ht="14.25" customHeight="1">
      <c r="A1283" s="140" t="s">
        <v>1462</v>
      </c>
      <c r="B1283" s="141">
        <v>0.0</v>
      </c>
      <c r="C1283" s="141">
        <v>407.664</v>
      </c>
      <c r="D1283" s="141">
        <v>0.0</v>
      </c>
      <c r="E1283" s="141">
        <v>0.0</v>
      </c>
      <c r="F1283" s="141">
        <v>0.0</v>
      </c>
      <c r="G1283" s="141">
        <v>407.664</v>
      </c>
    </row>
    <row r="1284" ht="14.25" customHeight="1">
      <c r="A1284" s="140" t="s">
        <v>1463</v>
      </c>
      <c r="B1284" s="141">
        <v>0.0</v>
      </c>
      <c r="C1284" s="141">
        <v>2650.4759999999997</v>
      </c>
      <c r="D1284" s="141">
        <v>0.0</v>
      </c>
      <c r="E1284" s="141">
        <v>0.0</v>
      </c>
      <c r="F1284" s="141">
        <v>0.0</v>
      </c>
      <c r="G1284" s="141">
        <v>2650.4759999999997</v>
      </c>
    </row>
    <row r="1285" ht="14.25" customHeight="1">
      <c r="A1285" s="140" t="s">
        <v>1464</v>
      </c>
      <c r="B1285" s="141">
        <v>0.0</v>
      </c>
      <c r="C1285" s="141">
        <v>840.996</v>
      </c>
      <c r="D1285" s="141">
        <v>0.0</v>
      </c>
      <c r="E1285" s="141">
        <v>0.0</v>
      </c>
      <c r="F1285" s="141">
        <v>0.0</v>
      </c>
      <c r="G1285" s="141">
        <v>840.996</v>
      </c>
    </row>
    <row r="1286" ht="14.25" customHeight="1">
      <c r="A1286" s="140" t="s">
        <v>1465</v>
      </c>
      <c r="B1286" s="141">
        <v>0.0</v>
      </c>
      <c r="C1286" s="141">
        <v>272.748</v>
      </c>
      <c r="D1286" s="141">
        <v>0.0</v>
      </c>
      <c r="E1286" s="141">
        <v>0.0</v>
      </c>
      <c r="F1286" s="141">
        <v>0.0</v>
      </c>
      <c r="G1286" s="141">
        <v>272.748</v>
      </c>
    </row>
    <row r="1287" ht="14.25" customHeight="1">
      <c r="A1287" s="140" t="s">
        <v>1466</v>
      </c>
      <c r="B1287" s="141">
        <v>0.0</v>
      </c>
      <c r="C1287" s="141">
        <v>5757.168</v>
      </c>
      <c r="D1287" s="141">
        <v>0.0</v>
      </c>
      <c r="E1287" s="141">
        <v>0.0</v>
      </c>
      <c r="F1287" s="141">
        <v>0.0</v>
      </c>
      <c r="G1287" s="141">
        <v>5757.168</v>
      </c>
    </row>
    <row r="1288" ht="14.25" customHeight="1">
      <c r="A1288" s="140" t="s">
        <v>1467</v>
      </c>
      <c r="B1288" s="141">
        <v>0.0</v>
      </c>
      <c r="C1288" s="141">
        <v>1320.7800000000002</v>
      </c>
      <c r="D1288" s="141">
        <v>0.0</v>
      </c>
      <c r="E1288" s="141">
        <v>0.0</v>
      </c>
      <c r="F1288" s="141">
        <v>0.0</v>
      </c>
      <c r="G1288" s="141">
        <v>1320.7800000000002</v>
      </c>
    </row>
    <row r="1289" ht="14.25" customHeight="1">
      <c r="A1289" s="140" t="s">
        <v>1468</v>
      </c>
      <c r="B1289" s="141">
        <v>0.0</v>
      </c>
      <c r="C1289" s="141">
        <v>1339.4879999999998</v>
      </c>
      <c r="D1289" s="141">
        <v>0.0</v>
      </c>
      <c r="E1289" s="141">
        <v>0.0</v>
      </c>
      <c r="F1289" s="141">
        <v>0.0</v>
      </c>
      <c r="G1289" s="141">
        <v>1339.4879999999998</v>
      </c>
    </row>
    <row r="1290" ht="14.25" customHeight="1">
      <c r="A1290" s="140" t="s">
        <v>1469</v>
      </c>
      <c r="B1290" s="141">
        <v>0.0</v>
      </c>
      <c r="C1290" s="141">
        <v>1409.9160000000002</v>
      </c>
      <c r="D1290" s="141">
        <v>0.0</v>
      </c>
      <c r="E1290" s="141">
        <v>0.0</v>
      </c>
      <c r="F1290" s="141">
        <v>0.0</v>
      </c>
      <c r="G1290" s="141">
        <v>1409.9160000000002</v>
      </c>
    </row>
    <row r="1291" ht="14.25" customHeight="1">
      <c r="A1291" s="140" t="s">
        <v>1470</v>
      </c>
      <c r="B1291" s="141">
        <v>0.0</v>
      </c>
      <c r="C1291" s="141">
        <v>67840.04400000001</v>
      </c>
      <c r="D1291" s="141">
        <v>0.0</v>
      </c>
      <c r="E1291" s="141">
        <v>0.0</v>
      </c>
      <c r="F1291" s="141">
        <v>0.0</v>
      </c>
      <c r="G1291" s="141">
        <v>67840.04400000001</v>
      </c>
    </row>
    <row r="1292" ht="14.25" customHeight="1">
      <c r="A1292" s="140" t="s">
        <v>1471</v>
      </c>
      <c r="B1292" s="141">
        <v>0.0</v>
      </c>
      <c r="C1292" s="141">
        <v>26926.98</v>
      </c>
      <c r="D1292" s="141">
        <v>0.0</v>
      </c>
      <c r="E1292" s="141">
        <v>0.0</v>
      </c>
      <c r="F1292" s="141">
        <v>0.0</v>
      </c>
      <c r="G1292" s="141">
        <v>26926.98</v>
      </c>
    </row>
    <row r="1293" ht="14.25" customHeight="1">
      <c r="A1293" s="140" t="s">
        <v>1472</v>
      </c>
      <c r="B1293" s="141">
        <v>0.0</v>
      </c>
      <c r="C1293" s="141">
        <v>4463.136</v>
      </c>
      <c r="D1293" s="141">
        <v>0.0</v>
      </c>
      <c r="E1293" s="141">
        <v>0.0</v>
      </c>
      <c r="F1293" s="141">
        <v>0.0</v>
      </c>
      <c r="G1293" s="141">
        <v>4463.136</v>
      </c>
    </row>
    <row r="1294" ht="14.25" customHeight="1">
      <c r="A1294" s="140" t="s">
        <v>1473</v>
      </c>
      <c r="B1294" s="141">
        <v>0.0</v>
      </c>
      <c r="C1294" s="141">
        <v>309.12</v>
      </c>
      <c r="D1294" s="141">
        <v>0.0</v>
      </c>
      <c r="E1294" s="141">
        <v>0.0</v>
      </c>
      <c r="F1294" s="141">
        <v>0.0</v>
      </c>
      <c r="G1294" s="141">
        <v>309.12</v>
      </c>
    </row>
    <row r="1295" ht="14.25" customHeight="1">
      <c r="A1295" s="140" t="s">
        <v>1474</v>
      </c>
      <c r="B1295" s="141">
        <v>0.0</v>
      </c>
      <c r="C1295" s="141">
        <v>459.96</v>
      </c>
      <c r="D1295" s="141">
        <v>0.0</v>
      </c>
      <c r="E1295" s="141">
        <v>0.0</v>
      </c>
      <c r="F1295" s="141">
        <v>0.0</v>
      </c>
      <c r="G1295" s="141">
        <v>459.96</v>
      </c>
    </row>
    <row r="1296" ht="14.25" customHeight="1">
      <c r="A1296" s="140" t="s">
        <v>1475</v>
      </c>
      <c r="B1296" s="141">
        <v>0.0</v>
      </c>
      <c r="C1296" s="141">
        <v>96608.652</v>
      </c>
      <c r="D1296" s="141">
        <v>0.0</v>
      </c>
      <c r="E1296" s="141">
        <v>0.0</v>
      </c>
      <c r="F1296" s="141">
        <v>0.0</v>
      </c>
      <c r="G1296" s="141">
        <v>96608.652</v>
      </c>
    </row>
    <row r="1297" ht="14.25" customHeight="1">
      <c r="A1297" s="140" t="s">
        <v>1476</v>
      </c>
      <c r="B1297" s="141">
        <v>0.0</v>
      </c>
      <c r="C1297" s="141">
        <v>8182.799999999999</v>
      </c>
      <c r="D1297" s="141">
        <v>0.0</v>
      </c>
      <c r="E1297" s="141">
        <v>0.0</v>
      </c>
      <c r="F1297" s="141">
        <v>0.0</v>
      </c>
      <c r="G1297" s="141">
        <v>8182.799999999999</v>
      </c>
    </row>
    <row r="1298" ht="14.25" customHeight="1">
      <c r="A1298" s="140" t="s">
        <v>1477</v>
      </c>
      <c r="B1298" s="141">
        <v>0.0</v>
      </c>
      <c r="C1298" s="141">
        <v>470.83200000000005</v>
      </c>
      <c r="D1298" s="141">
        <v>0.0</v>
      </c>
      <c r="E1298" s="141">
        <v>0.0</v>
      </c>
      <c r="F1298" s="141">
        <v>0.0</v>
      </c>
      <c r="G1298" s="141">
        <v>470.83200000000005</v>
      </c>
    </row>
    <row r="1299" ht="14.25" customHeight="1">
      <c r="A1299" s="140" t="s">
        <v>1478</v>
      </c>
      <c r="B1299" s="141">
        <v>0.0</v>
      </c>
      <c r="C1299" s="141">
        <v>773.4479999999999</v>
      </c>
      <c r="D1299" s="141">
        <v>0.0</v>
      </c>
      <c r="E1299" s="141">
        <v>0.0</v>
      </c>
      <c r="F1299" s="141">
        <v>0.0</v>
      </c>
      <c r="G1299" s="141">
        <v>773.4479999999999</v>
      </c>
    </row>
    <row r="1300" ht="14.25" customHeight="1">
      <c r="A1300" s="140" t="s">
        <v>1479</v>
      </c>
      <c r="B1300" s="141">
        <v>0.0</v>
      </c>
      <c r="C1300" s="141">
        <v>1439.8319999999999</v>
      </c>
      <c r="D1300" s="141">
        <v>0.0</v>
      </c>
      <c r="E1300" s="141">
        <v>0.0</v>
      </c>
      <c r="F1300" s="141">
        <v>0.0</v>
      </c>
      <c r="G1300" s="141">
        <v>1439.8319999999999</v>
      </c>
    </row>
    <row r="1301" ht="14.25" customHeight="1">
      <c r="A1301" s="140" t="s">
        <v>1480</v>
      </c>
      <c r="B1301" s="141">
        <v>0.0</v>
      </c>
      <c r="C1301" s="141">
        <v>2518110.432</v>
      </c>
      <c r="D1301" s="141">
        <v>0.0</v>
      </c>
      <c r="E1301" s="141">
        <v>0.0</v>
      </c>
      <c r="F1301" s="141">
        <v>0.0</v>
      </c>
      <c r="G1301" s="141">
        <v>2518110.432</v>
      </c>
    </row>
    <row r="1302" ht="14.25" customHeight="1">
      <c r="A1302" s="140" t="s">
        <v>1481</v>
      </c>
      <c r="B1302" s="141">
        <v>0.0</v>
      </c>
      <c r="C1302" s="141">
        <v>80915.532</v>
      </c>
      <c r="D1302" s="141">
        <v>0.0</v>
      </c>
      <c r="E1302" s="141">
        <v>0.0</v>
      </c>
      <c r="F1302" s="141">
        <v>0.0</v>
      </c>
      <c r="G1302" s="141">
        <v>80915.532</v>
      </c>
    </row>
    <row r="1303" ht="14.25" customHeight="1">
      <c r="A1303" s="140" t="s">
        <v>1482</v>
      </c>
      <c r="B1303" s="141">
        <v>0.0</v>
      </c>
      <c r="C1303" s="141">
        <v>87956.424</v>
      </c>
      <c r="D1303" s="141">
        <v>0.0</v>
      </c>
      <c r="E1303" s="141">
        <v>0.0</v>
      </c>
      <c r="F1303" s="141">
        <v>0.0</v>
      </c>
      <c r="G1303" s="141">
        <v>87956.424</v>
      </c>
    </row>
    <row r="1304" ht="14.25" customHeight="1">
      <c r="A1304" s="140" t="s">
        <v>1483</v>
      </c>
      <c r="B1304" s="141">
        <v>0.0</v>
      </c>
      <c r="C1304" s="141">
        <v>241045.91999999998</v>
      </c>
      <c r="D1304" s="141">
        <v>0.0</v>
      </c>
      <c r="E1304" s="141">
        <v>0.0</v>
      </c>
      <c r="F1304" s="141">
        <v>0.0</v>
      </c>
      <c r="G1304" s="141">
        <v>241045.91999999998</v>
      </c>
    </row>
    <row r="1305" ht="14.25" customHeight="1">
      <c r="A1305" s="140" t="s">
        <v>1484</v>
      </c>
      <c r="B1305" s="141">
        <v>0.0</v>
      </c>
      <c r="C1305" s="141">
        <v>884503.104</v>
      </c>
      <c r="D1305" s="141">
        <v>0.0</v>
      </c>
      <c r="E1305" s="141">
        <v>0.0</v>
      </c>
      <c r="F1305" s="141">
        <v>0.0</v>
      </c>
      <c r="G1305" s="141">
        <v>884503.104</v>
      </c>
    </row>
    <row r="1306" ht="14.25" customHeight="1">
      <c r="A1306" s="140" t="s">
        <v>1485</v>
      </c>
      <c r="B1306" s="141">
        <v>0.0</v>
      </c>
      <c r="C1306" s="141">
        <v>423913.12799999997</v>
      </c>
      <c r="D1306" s="141">
        <v>0.0</v>
      </c>
      <c r="E1306" s="141">
        <v>0.0</v>
      </c>
      <c r="F1306" s="141">
        <v>0.0</v>
      </c>
      <c r="G1306" s="141">
        <v>423913.12799999997</v>
      </c>
    </row>
    <row r="1307" ht="14.25" customHeight="1">
      <c r="A1307" s="140" t="s">
        <v>1486</v>
      </c>
      <c r="B1307" s="141">
        <v>0.0</v>
      </c>
      <c r="C1307" s="141">
        <v>125760.204</v>
      </c>
      <c r="D1307" s="141">
        <v>0.0</v>
      </c>
      <c r="E1307" s="141">
        <v>0.0</v>
      </c>
      <c r="F1307" s="141">
        <v>0.0</v>
      </c>
      <c r="G1307" s="141">
        <v>125760.204</v>
      </c>
    </row>
    <row r="1308" ht="14.25" customHeight="1">
      <c r="A1308" s="140" t="s">
        <v>1487</v>
      </c>
      <c r="B1308" s="141">
        <v>0.0</v>
      </c>
      <c r="C1308" s="141">
        <v>10441.836</v>
      </c>
      <c r="D1308" s="141">
        <v>0.0</v>
      </c>
      <c r="E1308" s="141">
        <v>0.0</v>
      </c>
      <c r="F1308" s="141">
        <v>0.0</v>
      </c>
      <c r="G1308" s="141">
        <v>10441.836</v>
      </c>
    </row>
    <row r="1309" ht="14.25" customHeight="1">
      <c r="A1309" s="140" t="s">
        <v>1488</v>
      </c>
      <c r="B1309" s="141">
        <v>0.0</v>
      </c>
      <c r="C1309" s="141">
        <v>249181.00799999997</v>
      </c>
      <c r="D1309" s="141">
        <v>0.0</v>
      </c>
      <c r="E1309" s="141">
        <v>0.0</v>
      </c>
      <c r="F1309" s="141">
        <v>0.0</v>
      </c>
      <c r="G1309" s="141">
        <v>249181.00799999997</v>
      </c>
    </row>
    <row r="1310" ht="14.25" customHeight="1">
      <c r="A1310" s="140" t="s">
        <v>1489</v>
      </c>
      <c r="B1310" s="141">
        <v>0.0</v>
      </c>
      <c r="C1310" s="141">
        <v>183075.348</v>
      </c>
      <c r="D1310" s="141">
        <v>0.0</v>
      </c>
      <c r="E1310" s="141">
        <v>0.0</v>
      </c>
      <c r="F1310" s="141">
        <v>0.0</v>
      </c>
      <c r="G1310" s="141">
        <v>183075.348</v>
      </c>
    </row>
    <row r="1311" ht="14.25" customHeight="1">
      <c r="A1311" s="140" t="s">
        <v>1490</v>
      </c>
      <c r="B1311" s="141">
        <v>0.0</v>
      </c>
      <c r="C1311" s="141">
        <v>44814.288</v>
      </c>
      <c r="D1311" s="141">
        <v>0.0</v>
      </c>
      <c r="E1311" s="141">
        <v>0.0</v>
      </c>
      <c r="F1311" s="141">
        <v>0.0</v>
      </c>
      <c r="G1311" s="141">
        <v>44814.288</v>
      </c>
    </row>
    <row r="1312" ht="14.25" customHeight="1">
      <c r="A1312" s="140" t="s">
        <v>1491</v>
      </c>
      <c r="B1312" s="141">
        <v>0.0</v>
      </c>
      <c r="C1312" s="141">
        <v>2065.9680000000003</v>
      </c>
      <c r="D1312" s="141">
        <v>0.0</v>
      </c>
      <c r="E1312" s="141">
        <v>0.0</v>
      </c>
      <c r="F1312" s="141">
        <v>0.0</v>
      </c>
      <c r="G1312" s="141">
        <v>2065.9680000000003</v>
      </c>
    </row>
    <row r="1313" ht="14.25" customHeight="1">
      <c r="A1313" s="140" t="s">
        <v>1492</v>
      </c>
      <c r="B1313" s="141">
        <v>0.0</v>
      </c>
      <c r="C1313" s="141">
        <v>5880.0</v>
      </c>
      <c r="D1313" s="141">
        <v>0.0</v>
      </c>
      <c r="E1313" s="141">
        <v>0.0</v>
      </c>
      <c r="F1313" s="141">
        <v>0.0</v>
      </c>
      <c r="G1313" s="141">
        <v>5880.0</v>
      </c>
    </row>
    <row r="1314" ht="14.25" customHeight="1">
      <c r="A1314" s="140" t="s">
        <v>1493</v>
      </c>
      <c r="B1314" s="141">
        <v>0.0</v>
      </c>
      <c r="C1314" s="141">
        <v>35314.428</v>
      </c>
      <c r="D1314" s="141">
        <v>0.0</v>
      </c>
      <c r="E1314" s="141">
        <v>0.0</v>
      </c>
      <c r="F1314" s="141">
        <v>0.0</v>
      </c>
      <c r="G1314" s="141">
        <v>35314.428</v>
      </c>
    </row>
    <row r="1315" ht="14.25" customHeight="1">
      <c r="A1315" s="140" t="s">
        <v>1494</v>
      </c>
      <c r="B1315" s="141">
        <v>0.0</v>
      </c>
      <c r="C1315" s="141">
        <v>76508.11200000001</v>
      </c>
      <c r="D1315" s="141">
        <v>0.0</v>
      </c>
      <c r="E1315" s="141">
        <v>0.0</v>
      </c>
      <c r="F1315" s="141">
        <v>0.0</v>
      </c>
      <c r="G1315" s="141">
        <v>76508.11200000001</v>
      </c>
    </row>
    <row r="1316" ht="14.25" customHeight="1">
      <c r="A1316" s="140" t="s">
        <v>1495</v>
      </c>
      <c r="B1316" s="141">
        <v>0.0</v>
      </c>
      <c r="C1316" s="141">
        <v>52058.11200000001</v>
      </c>
      <c r="D1316" s="141">
        <v>0.0</v>
      </c>
      <c r="E1316" s="141">
        <v>0.0</v>
      </c>
      <c r="F1316" s="141">
        <v>0.0</v>
      </c>
      <c r="G1316" s="141">
        <v>52058.11200000001</v>
      </c>
    </row>
    <row r="1317" ht="14.25" customHeight="1">
      <c r="A1317" s="140" t="s">
        <v>1496</v>
      </c>
      <c r="B1317" s="141">
        <v>0.0</v>
      </c>
      <c r="C1317" s="141">
        <v>9780.0</v>
      </c>
      <c r="D1317" s="141">
        <v>0.0</v>
      </c>
      <c r="E1317" s="141">
        <v>0.0</v>
      </c>
      <c r="F1317" s="141">
        <v>0.0</v>
      </c>
      <c r="G1317" s="141">
        <v>9780.0</v>
      </c>
    </row>
    <row r="1318" ht="14.25" customHeight="1">
      <c r="A1318" s="140" t="s">
        <v>1497</v>
      </c>
      <c r="B1318" s="141">
        <v>0.0</v>
      </c>
      <c r="C1318" s="141">
        <v>510.29999999999995</v>
      </c>
      <c r="D1318" s="141">
        <v>0.0</v>
      </c>
      <c r="E1318" s="141">
        <v>0.0</v>
      </c>
      <c r="F1318" s="141">
        <v>0.0</v>
      </c>
      <c r="G1318" s="141">
        <v>510.29999999999995</v>
      </c>
    </row>
    <row r="1319" ht="14.25" customHeight="1">
      <c r="A1319" s="140" t="s">
        <v>1498</v>
      </c>
      <c r="B1319" s="141">
        <v>0.0</v>
      </c>
      <c r="C1319" s="141">
        <v>1339.176</v>
      </c>
      <c r="D1319" s="141">
        <v>0.0</v>
      </c>
      <c r="E1319" s="141">
        <v>0.0</v>
      </c>
      <c r="F1319" s="141">
        <v>0.0</v>
      </c>
      <c r="G1319" s="141">
        <v>1339.176</v>
      </c>
    </row>
    <row r="1320" ht="14.25" customHeight="1">
      <c r="A1320" s="140" t="s">
        <v>1499</v>
      </c>
      <c r="B1320" s="141">
        <v>0.0</v>
      </c>
      <c r="C1320" s="141">
        <v>1012.5</v>
      </c>
      <c r="D1320" s="141">
        <v>0.0</v>
      </c>
      <c r="E1320" s="141">
        <v>0.0</v>
      </c>
      <c r="F1320" s="141">
        <v>0.0</v>
      </c>
      <c r="G1320" s="141">
        <v>1012.5</v>
      </c>
    </row>
    <row r="1321" ht="14.25" customHeight="1">
      <c r="A1321" s="140" t="s">
        <v>1500</v>
      </c>
      <c r="B1321" s="141">
        <v>0.0</v>
      </c>
      <c r="C1321" s="141">
        <v>1012.5</v>
      </c>
      <c r="D1321" s="141">
        <v>0.0</v>
      </c>
      <c r="E1321" s="141">
        <v>0.0</v>
      </c>
      <c r="F1321" s="141">
        <v>0.0</v>
      </c>
      <c r="G1321" s="141">
        <v>1012.5</v>
      </c>
    </row>
    <row r="1322" ht="14.25" customHeight="1">
      <c r="A1322" s="140" t="s">
        <v>1501</v>
      </c>
      <c r="B1322" s="141">
        <v>0.0</v>
      </c>
      <c r="C1322" s="141">
        <v>1022.5440000000001</v>
      </c>
      <c r="D1322" s="141">
        <v>0.0</v>
      </c>
      <c r="E1322" s="141">
        <v>0.0</v>
      </c>
      <c r="F1322" s="141">
        <v>0.0</v>
      </c>
      <c r="G1322" s="141">
        <v>1022.5440000000001</v>
      </c>
    </row>
    <row r="1323" ht="14.25" customHeight="1">
      <c r="A1323" s="140" t="s">
        <v>1502</v>
      </c>
      <c r="B1323" s="141">
        <v>0.0</v>
      </c>
      <c r="C1323" s="141">
        <v>850495.8480000001</v>
      </c>
      <c r="D1323" s="141">
        <v>0.0</v>
      </c>
      <c r="E1323" s="141">
        <v>0.0</v>
      </c>
      <c r="F1323" s="141">
        <v>0.0</v>
      </c>
      <c r="G1323" s="141">
        <v>850495.8480000001</v>
      </c>
    </row>
    <row r="1324" ht="14.25" customHeight="1">
      <c r="A1324" s="140" t="s">
        <v>1503</v>
      </c>
      <c r="B1324" s="141">
        <v>0.0</v>
      </c>
      <c r="C1324" s="141">
        <v>2458.992</v>
      </c>
      <c r="D1324" s="141">
        <v>0.0</v>
      </c>
      <c r="E1324" s="141">
        <v>0.0</v>
      </c>
      <c r="F1324" s="141">
        <v>0.0</v>
      </c>
      <c r="G1324" s="141">
        <v>2458.992</v>
      </c>
    </row>
    <row r="1325" ht="14.25" customHeight="1">
      <c r="A1325" s="140" t="s">
        <v>1504</v>
      </c>
      <c r="B1325" s="141">
        <v>0.0</v>
      </c>
      <c r="C1325" s="141">
        <v>241598.544</v>
      </c>
      <c r="D1325" s="141">
        <v>0.0</v>
      </c>
      <c r="E1325" s="141">
        <v>0.0</v>
      </c>
      <c r="F1325" s="141">
        <v>0.0</v>
      </c>
      <c r="G1325" s="141">
        <v>241598.544</v>
      </c>
    </row>
    <row r="1326" ht="14.25" customHeight="1">
      <c r="A1326" s="140" t="s">
        <v>1505</v>
      </c>
      <c r="B1326" s="141">
        <v>0.0</v>
      </c>
      <c r="C1326" s="141">
        <v>39669.768</v>
      </c>
      <c r="D1326" s="141">
        <v>0.0</v>
      </c>
      <c r="E1326" s="141">
        <v>0.0</v>
      </c>
      <c r="F1326" s="141">
        <v>0.0</v>
      </c>
      <c r="G1326" s="141">
        <v>39669.768</v>
      </c>
    </row>
    <row r="1327" ht="14.25" customHeight="1">
      <c r="A1327" s="140" t="s">
        <v>1506</v>
      </c>
      <c r="B1327" s="141">
        <v>0.0</v>
      </c>
      <c r="C1327" s="141">
        <v>227205.67200000002</v>
      </c>
      <c r="D1327" s="141">
        <v>0.0</v>
      </c>
      <c r="E1327" s="141">
        <v>0.0</v>
      </c>
      <c r="F1327" s="141">
        <v>0.0</v>
      </c>
      <c r="G1327" s="141">
        <v>227205.67200000002</v>
      </c>
    </row>
    <row r="1328" ht="14.25" customHeight="1">
      <c r="A1328" s="140" t="s">
        <v>1507</v>
      </c>
      <c r="B1328" s="141">
        <v>0.0</v>
      </c>
      <c r="C1328" s="141">
        <v>2760.924</v>
      </c>
      <c r="D1328" s="141">
        <v>0.0</v>
      </c>
      <c r="E1328" s="141">
        <v>0.0</v>
      </c>
      <c r="F1328" s="141">
        <v>0.0</v>
      </c>
      <c r="G1328" s="141">
        <v>2760.924</v>
      </c>
    </row>
    <row r="1329" ht="14.25" customHeight="1">
      <c r="A1329" s="140" t="s">
        <v>1508</v>
      </c>
      <c r="B1329" s="141">
        <v>0.0</v>
      </c>
      <c r="C1329" s="141">
        <v>292611.936</v>
      </c>
      <c r="D1329" s="141">
        <v>0.0</v>
      </c>
      <c r="E1329" s="141">
        <v>0.0</v>
      </c>
      <c r="F1329" s="141">
        <v>0.0</v>
      </c>
      <c r="G1329" s="141">
        <v>292611.936</v>
      </c>
    </row>
    <row r="1330" ht="14.25" customHeight="1">
      <c r="A1330" s="140" t="s">
        <v>1509</v>
      </c>
      <c r="B1330" s="141">
        <v>0.0</v>
      </c>
      <c r="C1330" s="141">
        <v>1540.4879999999998</v>
      </c>
      <c r="D1330" s="141">
        <v>0.0</v>
      </c>
      <c r="E1330" s="141">
        <v>0.0</v>
      </c>
      <c r="F1330" s="141">
        <v>0.0</v>
      </c>
      <c r="G1330" s="141">
        <v>1540.4879999999998</v>
      </c>
    </row>
    <row r="1331" ht="14.25" customHeight="1">
      <c r="A1331" s="140" t="s">
        <v>1510</v>
      </c>
      <c r="B1331" s="141">
        <v>0.0</v>
      </c>
      <c r="C1331" s="141">
        <v>13998.119999999999</v>
      </c>
      <c r="D1331" s="141">
        <v>0.0</v>
      </c>
      <c r="E1331" s="141">
        <v>0.0</v>
      </c>
      <c r="F1331" s="141">
        <v>0.0</v>
      </c>
      <c r="G1331" s="141">
        <v>13998.119999999999</v>
      </c>
    </row>
    <row r="1332" ht="14.25" customHeight="1">
      <c r="A1332" s="140" t="s">
        <v>1511</v>
      </c>
      <c r="B1332" s="141">
        <v>0.0</v>
      </c>
      <c r="C1332" s="141">
        <v>24743.244</v>
      </c>
      <c r="D1332" s="141">
        <v>0.0</v>
      </c>
      <c r="E1332" s="141">
        <v>0.0</v>
      </c>
      <c r="F1332" s="141">
        <v>0.0</v>
      </c>
      <c r="G1332" s="141">
        <v>24743.244</v>
      </c>
    </row>
    <row r="1333" ht="14.25" customHeight="1">
      <c r="A1333" s="140" t="s">
        <v>1512</v>
      </c>
      <c r="B1333" s="141">
        <v>0.0</v>
      </c>
      <c r="C1333" s="141">
        <v>810.0</v>
      </c>
      <c r="D1333" s="141">
        <v>0.0</v>
      </c>
      <c r="E1333" s="141">
        <v>0.0</v>
      </c>
      <c r="F1333" s="141">
        <v>0.0</v>
      </c>
      <c r="G1333" s="141">
        <v>810.0</v>
      </c>
    </row>
    <row r="1334" ht="14.25" customHeight="1">
      <c r="A1334" s="140" t="s">
        <v>1513</v>
      </c>
      <c r="B1334" s="141">
        <v>0.0</v>
      </c>
      <c r="C1334" s="141">
        <v>3098.16</v>
      </c>
      <c r="D1334" s="141">
        <v>0.0</v>
      </c>
      <c r="E1334" s="141">
        <v>0.0</v>
      </c>
      <c r="F1334" s="141">
        <v>0.0</v>
      </c>
      <c r="G1334" s="141">
        <v>3098.16</v>
      </c>
    </row>
    <row r="1335" ht="14.25" customHeight="1">
      <c r="A1335" s="140" t="s">
        <v>1514</v>
      </c>
      <c r="B1335" s="141">
        <v>0.0</v>
      </c>
      <c r="C1335" s="141">
        <v>1989112.176</v>
      </c>
      <c r="D1335" s="141">
        <v>0.0</v>
      </c>
      <c r="E1335" s="141">
        <v>0.0</v>
      </c>
      <c r="F1335" s="141">
        <v>0.0</v>
      </c>
      <c r="G1335" s="141">
        <v>1989112.176</v>
      </c>
    </row>
    <row r="1336" ht="14.25" customHeight="1">
      <c r="A1336" s="140" t="s">
        <v>1515</v>
      </c>
      <c r="B1336" s="141">
        <v>0.0</v>
      </c>
      <c r="C1336" s="141">
        <v>569403.1680000001</v>
      </c>
      <c r="D1336" s="141">
        <v>0.0</v>
      </c>
      <c r="E1336" s="141">
        <v>0.0</v>
      </c>
      <c r="F1336" s="141">
        <v>0.0</v>
      </c>
      <c r="G1336" s="141">
        <v>569403.1680000001</v>
      </c>
    </row>
    <row r="1337" ht="14.25" customHeight="1">
      <c r="A1337" s="140" t="s">
        <v>1516</v>
      </c>
      <c r="B1337" s="141">
        <v>0.0</v>
      </c>
      <c r="C1337" s="141">
        <v>495419.64</v>
      </c>
      <c r="D1337" s="141">
        <v>0.0</v>
      </c>
      <c r="E1337" s="141">
        <v>0.0</v>
      </c>
      <c r="F1337" s="141">
        <v>0.0</v>
      </c>
      <c r="G1337" s="141">
        <v>495419.64</v>
      </c>
    </row>
    <row r="1338" ht="14.25" customHeight="1">
      <c r="A1338" s="140" t="s">
        <v>1517</v>
      </c>
      <c r="B1338" s="141">
        <v>0.0</v>
      </c>
      <c r="C1338" s="141">
        <v>3845.3520000000003</v>
      </c>
      <c r="D1338" s="141">
        <v>0.0</v>
      </c>
      <c r="E1338" s="141">
        <v>0.0</v>
      </c>
      <c r="F1338" s="141">
        <v>0.0</v>
      </c>
      <c r="G1338" s="141">
        <v>3845.3520000000003</v>
      </c>
    </row>
    <row r="1339" ht="14.25" customHeight="1">
      <c r="A1339" s="140" t="s">
        <v>1518</v>
      </c>
      <c r="B1339" s="141">
        <v>0.0</v>
      </c>
      <c r="C1339" s="141">
        <v>9794.436</v>
      </c>
      <c r="D1339" s="141">
        <v>0.0</v>
      </c>
      <c r="E1339" s="141">
        <v>0.0</v>
      </c>
      <c r="F1339" s="141">
        <v>0.0</v>
      </c>
      <c r="G1339" s="141">
        <v>9794.436</v>
      </c>
    </row>
    <row r="1340" ht="14.25" customHeight="1">
      <c r="A1340" s="140" t="s">
        <v>1519</v>
      </c>
      <c r="B1340" s="141">
        <v>0.0</v>
      </c>
      <c r="C1340" s="141">
        <v>15093.275999999998</v>
      </c>
      <c r="D1340" s="141">
        <v>0.0</v>
      </c>
      <c r="E1340" s="141">
        <v>0.0</v>
      </c>
      <c r="F1340" s="141">
        <v>0.0</v>
      </c>
      <c r="G1340" s="141">
        <v>15093.275999999998</v>
      </c>
    </row>
    <row r="1341" ht="14.25" customHeight="1">
      <c r="A1341" s="140" t="s">
        <v>1520</v>
      </c>
      <c r="B1341" s="141">
        <v>0.0</v>
      </c>
      <c r="C1341" s="141">
        <v>9020.472</v>
      </c>
      <c r="D1341" s="141">
        <v>0.0</v>
      </c>
      <c r="E1341" s="141">
        <v>0.0</v>
      </c>
      <c r="F1341" s="141">
        <v>0.0</v>
      </c>
      <c r="G1341" s="141">
        <v>9020.472</v>
      </c>
    </row>
    <row r="1342" ht="14.25" customHeight="1">
      <c r="A1342" s="140" t="s">
        <v>1521</v>
      </c>
      <c r="B1342" s="141">
        <v>0.0</v>
      </c>
      <c r="C1342" s="141">
        <v>4281.936000000001</v>
      </c>
      <c r="D1342" s="141">
        <v>0.0</v>
      </c>
      <c r="E1342" s="141">
        <v>0.0</v>
      </c>
      <c r="F1342" s="141">
        <v>0.0</v>
      </c>
      <c r="G1342" s="141">
        <v>4281.936000000001</v>
      </c>
    </row>
    <row r="1343" ht="14.25" customHeight="1">
      <c r="A1343" s="140" t="s">
        <v>1522</v>
      </c>
      <c r="B1343" s="141">
        <v>0.0</v>
      </c>
      <c r="C1343" s="141">
        <v>7931.099999999999</v>
      </c>
      <c r="D1343" s="141">
        <v>0.0</v>
      </c>
      <c r="E1343" s="141">
        <v>0.0</v>
      </c>
      <c r="F1343" s="141">
        <v>0.0</v>
      </c>
      <c r="G1343" s="141">
        <v>7931.099999999999</v>
      </c>
    </row>
    <row r="1344" ht="14.25" customHeight="1">
      <c r="A1344" s="140" t="s">
        <v>1523</v>
      </c>
      <c r="B1344" s="141">
        <v>0.0</v>
      </c>
      <c r="C1344" s="141">
        <v>3814.584</v>
      </c>
      <c r="D1344" s="141">
        <v>0.0</v>
      </c>
      <c r="E1344" s="141">
        <v>0.0</v>
      </c>
      <c r="F1344" s="141">
        <v>0.0</v>
      </c>
      <c r="G1344" s="141">
        <v>3814.584</v>
      </c>
    </row>
    <row r="1345" ht="14.25" customHeight="1">
      <c r="A1345" s="140" t="s">
        <v>1524</v>
      </c>
      <c r="B1345" s="141">
        <v>0.0</v>
      </c>
      <c r="C1345" s="141">
        <v>14046.491999999998</v>
      </c>
      <c r="D1345" s="141">
        <v>0.0</v>
      </c>
      <c r="E1345" s="141">
        <v>0.0</v>
      </c>
      <c r="F1345" s="141">
        <v>0.0</v>
      </c>
      <c r="G1345" s="141">
        <v>14046.491999999998</v>
      </c>
    </row>
    <row r="1346" ht="14.25" customHeight="1">
      <c r="A1346" s="140" t="s">
        <v>1525</v>
      </c>
      <c r="B1346" s="141">
        <v>0.0</v>
      </c>
      <c r="C1346" s="141">
        <v>267612.564</v>
      </c>
      <c r="D1346" s="141">
        <v>0.0</v>
      </c>
      <c r="E1346" s="141">
        <v>0.0</v>
      </c>
      <c r="F1346" s="141">
        <v>0.0</v>
      </c>
      <c r="G1346" s="141">
        <v>267612.564</v>
      </c>
    </row>
    <row r="1347" ht="14.25" customHeight="1">
      <c r="A1347" s="140" t="s">
        <v>1526</v>
      </c>
      <c r="B1347" s="141">
        <v>0.0</v>
      </c>
      <c r="C1347" s="141">
        <v>4069.152</v>
      </c>
      <c r="D1347" s="141">
        <v>0.0</v>
      </c>
      <c r="E1347" s="141">
        <v>0.0</v>
      </c>
      <c r="F1347" s="141">
        <v>0.0</v>
      </c>
      <c r="G1347" s="141">
        <v>4069.152</v>
      </c>
    </row>
    <row r="1348" ht="14.25" customHeight="1">
      <c r="A1348" s="140" t="s">
        <v>1527</v>
      </c>
      <c r="B1348" s="141">
        <v>0.0</v>
      </c>
      <c r="C1348" s="141">
        <v>8455.008000000002</v>
      </c>
      <c r="D1348" s="141">
        <v>0.0</v>
      </c>
      <c r="E1348" s="141">
        <v>0.0</v>
      </c>
      <c r="F1348" s="141">
        <v>0.0</v>
      </c>
      <c r="G1348" s="141">
        <v>8455.008000000002</v>
      </c>
    </row>
    <row r="1349" ht="14.25" customHeight="1">
      <c r="A1349" s="140" t="s">
        <v>1528</v>
      </c>
      <c r="B1349" s="141">
        <v>0.0</v>
      </c>
      <c r="C1349" s="141">
        <v>3114.492</v>
      </c>
      <c r="D1349" s="141">
        <v>0.0</v>
      </c>
      <c r="E1349" s="141">
        <v>0.0</v>
      </c>
      <c r="F1349" s="141">
        <v>0.0</v>
      </c>
      <c r="G1349" s="141">
        <v>3114.492</v>
      </c>
    </row>
    <row r="1350" ht="14.25" customHeight="1">
      <c r="A1350" s="140" t="s">
        <v>1529</v>
      </c>
      <c r="B1350" s="141">
        <v>0.0</v>
      </c>
      <c r="C1350" s="141">
        <v>66774.99600000001</v>
      </c>
      <c r="D1350" s="141">
        <v>0.0</v>
      </c>
      <c r="E1350" s="141">
        <v>0.0</v>
      </c>
      <c r="F1350" s="141">
        <v>0.0</v>
      </c>
      <c r="G1350" s="141">
        <v>66774.99600000001</v>
      </c>
    </row>
    <row r="1351" ht="14.25" customHeight="1">
      <c r="A1351" s="140" t="s">
        <v>1530</v>
      </c>
      <c r="B1351" s="141">
        <v>0.0</v>
      </c>
      <c r="C1351" s="141">
        <v>286.34400000000005</v>
      </c>
      <c r="D1351" s="141">
        <v>0.0</v>
      </c>
      <c r="E1351" s="141">
        <v>0.0</v>
      </c>
      <c r="F1351" s="141">
        <v>0.0</v>
      </c>
      <c r="G1351" s="141">
        <v>286.34400000000005</v>
      </c>
    </row>
    <row r="1352" ht="14.25" customHeight="1">
      <c r="A1352" s="140" t="s">
        <v>1531</v>
      </c>
      <c r="B1352" s="141">
        <v>0.0</v>
      </c>
      <c r="C1352" s="141">
        <v>6886.332</v>
      </c>
      <c r="D1352" s="141">
        <v>0.0</v>
      </c>
      <c r="E1352" s="141">
        <v>0.0</v>
      </c>
      <c r="F1352" s="141">
        <v>0.0</v>
      </c>
      <c r="G1352" s="141">
        <v>6886.332</v>
      </c>
    </row>
    <row r="1353" ht="14.25" customHeight="1">
      <c r="A1353" s="140" t="s">
        <v>1532</v>
      </c>
      <c r="B1353" s="141">
        <v>0.0</v>
      </c>
      <c r="C1353" s="141">
        <v>2868.0</v>
      </c>
      <c r="D1353" s="141">
        <v>0.0</v>
      </c>
      <c r="E1353" s="141">
        <v>0.0</v>
      </c>
      <c r="F1353" s="141">
        <v>0.0</v>
      </c>
      <c r="G1353" s="141">
        <v>2868.0</v>
      </c>
    </row>
    <row r="1354" ht="14.25" customHeight="1">
      <c r="A1354" s="140" t="s">
        <v>1533</v>
      </c>
      <c r="B1354" s="141">
        <v>0.0</v>
      </c>
      <c r="C1354" s="141">
        <v>36532.511999999995</v>
      </c>
      <c r="D1354" s="141">
        <v>0.0</v>
      </c>
      <c r="E1354" s="141">
        <v>0.0</v>
      </c>
      <c r="F1354" s="141">
        <v>0.0</v>
      </c>
      <c r="G1354" s="141">
        <v>36532.511999999995</v>
      </c>
    </row>
    <row r="1355" ht="14.25" customHeight="1">
      <c r="A1355" s="140" t="s">
        <v>1534</v>
      </c>
      <c r="B1355" s="141">
        <v>0.0</v>
      </c>
      <c r="C1355" s="141">
        <v>90719.34</v>
      </c>
      <c r="D1355" s="141">
        <v>0.0</v>
      </c>
      <c r="E1355" s="141">
        <v>0.0</v>
      </c>
      <c r="F1355" s="141">
        <v>0.0</v>
      </c>
      <c r="G1355" s="141">
        <v>90719.34</v>
      </c>
    </row>
    <row r="1356" ht="14.25" customHeight="1">
      <c r="A1356" s="140" t="s">
        <v>1535</v>
      </c>
      <c r="B1356" s="141">
        <v>0.0</v>
      </c>
      <c r="C1356" s="141">
        <v>519.5999999999999</v>
      </c>
      <c r="D1356" s="141">
        <v>0.0</v>
      </c>
      <c r="E1356" s="141">
        <v>0.0</v>
      </c>
      <c r="F1356" s="141">
        <v>0.0</v>
      </c>
      <c r="G1356" s="141">
        <v>519.5999999999999</v>
      </c>
    </row>
    <row r="1357" ht="14.25" customHeight="1">
      <c r="A1357" s="140" t="s">
        <v>1536</v>
      </c>
      <c r="B1357" s="141">
        <v>0.0</v>
      </c>
      <c r="C1357" s="141">
        <v>18410.676</v>
      </c>
      <c r="D1357" s="141">
        <v>0.0</v>
      </c>
      <c r="E1357" s="141">
        <v>0.0</v>
      </c>
      <c r="F1357" s="141">
        <v>0.0</v>
      </c>
      <c r="G1357" s="141">
        <v>18410.676</v>
      </c>
    </row>
    <row r="1358" ht="14.25" customHeight="1">
      <c r="A1358" s="140" t="s">
        <v>1537</v>
      </c>
      <c r="B1358" s="141">
        <v>0.0</v>
      </c>
      <c r="C1358" s="141">
        <v>36787.2</v>
      </c>
      <c r="D1358" s="141">
        <v>0.0</v>
      </c>
      <c r="E1358" s="141">
        <v>0.0</v>
      </c>
      <c r="F1358" s="141">
        <v>0.0</v>
      </c>
      <c r="G1358" s="141">
        <v>36787.2</v>
      </c>
    </row>
    <row r="1359" ht="14.25" customHeight="1">
      <c r="A1359" s="140" t="s">
        <v>1538</v>
      </c>
      <c r="B1359" s="141">
        <v>0.0</v>
      </c>
      <c r="C1359" s="141">
        <v>12516.0</v>
      </c>
      <c r="D1359" s="141">
        <v>0.0</v>
      </c>
      <c r="E1359" s="141">
        <v>0.0</v>
      </c>
      <c r="F1359" s="141">
        <v>0.0</v>
      </c>
      <c r="G1359" s="141">
        <v>12516.0</v>
      </c>
    </row>
    <row r="1360" ht="14.25" customHeight="1">
      <c r="A1360" s="140" t="s">
        <v>1539</v>
      </c>
      <c r="B1360" s="141">
        <v>0.0</v>
      </c>
      <c r="C1360" s="141">
        <v>0.0</v>
      </c>
      <c r="D1360" s="141">
        <v>0.0</v>
      </c>
      <c r="E1360" s="141">
        <v>0.0</v>
      </c>
      <c r="F1360" s="141">
        <v>0.0</v>
      </c>
      <c r="G1360" s="141">
        <v>0.0</v>
      </c>
    </row>
    <row r="1361" ht="14.25" customHeight="1">
      <c r="A1361" s="140" t="s">
        <v>1540</v>
      </c>
      <c r="B1361" s="141">
        <v>0.0</v>
      </c>
      <c r="C1361" s="141">
        <v>11119.440000000002</v>
      </c>
      <c r="D1361" s="141">
        <v>0.0</v>
      </c>
      <c r="E1361" s="141">
        <v>0.0</v>
      </c>
      <c r="F1361" s="141">
        <v>0.0</v>
      </c>
      <c r="G1361" s="141">
        <v>11119.440000000002</v>
      </c>
    </row>
    <row r="1362" ht="14.25" customHeight="1">
      <c r="A1362" s="140" t="s">
        <v>1541</v>
      </c>
      <c r="B1362" s="141">
        <v>0.0</v>
      </c>
      <c r="C1362" s="141">
        <v>3695.2799999999997</v>
      </c>
      <c r="D1362" s="141">
        <v>0.0</v>
      </c>
      <c r="E1362" s="141">
        <v>0.0</v>
      </c>
      <c r="F1362" s="141">
        <v>0.0</v>
      </c>
      <c r="G1362" s="141">
        <v>3695.2799999999997</v>
      </c>
    </row>
    <row r="1363" ht="14.25" customHeight="1">
      <c r="A1363" s="140" t="s">
        <v>1542</v>
      </c>
      <c r="B1363" s="141">
        <v>0.0</v>
      </c>
      <c r="C1363" s="141">
        <v>540.0</v>
      </c>
      <c r="D1363" s="141">
        <v>0.0</v>
      </c>
      <c r="E1363" s="141">
        <v>0.0</v>
      </c>
      <c r="F1363" s="141">
        <v>0.0</v>
      </c>
      <c r="G1363" s="141">
        <v>540.0</v>
      </c>
    </row>
    <row r="1364" ht="14.25" customHeight="1">
      <c r="A1364" s="140" t="s">
        <v>1543</v>
      </c>
      <c r="B1364" s="141">
        <v>0.0</v>
      </c>
      <c r="C1364" s="141">
        <v>326.4</v>
      </c>
      <c r="D1364" s="141">
        <v>0.0</v>
      </c>
      <c r="E1364" s="141">
        <v>0.0</v>
      </c>
      <c r="F1364" s="141">
        <v>0.0</v>
      </c>
      <c r="G1364" s="141">
        <v>326.4</v>
      </c>
    </row>
    <row r="1365" ht="14.25" customHeight="1">
      <c r="A1365" s="140" t="s">
        <v>1544</v>
      </c>
      <c r="B1365" s="141">
        <v>0.0</v>
      </c>
      <c r="C1365" s="141">
        <v>0.0</v>
      </c>
      <c r="D1365" s="141">
        <v>0.0</v>
      </c>
      <c r="E1365" s="141">
        <v>0.0</v>
      </c>
      <c r="F1365" s="141">
        <v>0.0</v>
      </c>
      <c r="G1365" s="141">
        <v>0.0</v>
      </c>
    </row>
    <row r="1366" ht="14.25" customHeight="1">
      <c r="A1366" s="140" t="s">
        <v>1545</v>
      </c>
      <c r="B1366" s="141">
        <v>0.0</v>
      </c>
      <c r="C1366" s="141">
        <v>840.0</v>
      </c>
      <c r="D1366" s="141">
        <v>0.0</v>
      </c>
      <c r="E1366" s="141">
        <v>0.0</v>
      </c>
      <c r="F1366" s="141">
        <v>0.0</v>
      </c>
      <c r="G1366" s="141">
        <v>840.0</v>
      </c>
    </row>
    <row r="1367" ht="14.25" customHeight="1">
      <c r="A1367" s="140" t="s">
        <v>1546</v>
      </c>
      <c r="B1367" s="141">
        <v>0.0</v>
      </c>
      <c r="C1367" s="141">
        <v>469.032</v>
      </c>
      <c r="D1367" s="141">
        <v>0.0</v>
      </c>
      <c r="E1367" s="141">
        <v>0.0</v>
      </c>
      <c r="F1367" s="141">
        <v>0.0</v>
      </c>
      <c r="G1367" s="141">
        <v>469.032</v>
      </c>
    </row>
    <row r="1368" ht="14.25" customHeight="1">
      <c r="A1368" s="140" t="s">
        <v>1547</v>
      </c>
      <c r="B1368" s="141">
        <v>0.0</v>
      </c>
      <c r="C1368" s="141">
        <v>102.0</v>
      </c>
      <c r="D1368" s="141">
        <v>0.0</v>
      </c>
      <c r="E1368" s="141">
        <v>0.0</v>
      </c>
      <c r="F1368" s="141">
        <v>0.0</v>
      </c>
      <c r="G1368" s="141">
        <v>102.0</v>
      </c>
    </row>
    <row r="1369" ht="14.25" customHeight="1">
      <c r="A1369" s="140" t="s">
        <v>1548</v>
      </c>
      <c r="B1369" s="141">
        <v>0.0</v>
      </c>
      <c r="C1369" s="141">
        <v>600.0</v>
      </c>
      <c r="D1369" s="141">
        <v>0.0</v>
      </c>
      <c r="E1369" s="141">
        <v>0.0</v>
      </c>
      <c r="F1369" s="141">
        <v>0.0</v>
      </c>
      <c r="G1369" s="141">
        <v>600.0</v>
      </c>
    </row>
    <row r="1370" ht="14.25" customHeight="1">
      <c r="A1370" s="140" t="s">
        <v>1549</v>
      </c>
      <c r="B1370" s="141">
        <v>0.0</v>
      </c>
      <c r="C1370" s="141">
        <v>66.0</v>
      </c>
      <c r="D1370" s="141">
        <v>0.0</v>
      </c>
      <c r="E1370" s="141">
        <v>0.0</v>
      </c>
      <c r="F1370" s="141">
        <v>0.0</v>
      </c>
      <c r="G1370" s="141">
        <v>66.0</v>
      </c>
    </row>
    <row r="1371" ht="14.25" customHeight="1">
      <c r="A1371" s="140" t="s">
        <v>1550</v>
      </c>
      <c r="B1371" s="141">
        <v>0.0</v>
      </c>
      <c r="C1371" s="141">
        <v>0.0</v>
      </c>
      <c r="D1371" s="141">
        <v>0.0</v>
      </c>
      <c r="E1371" s="141">
        <v>0.0</v>
      </c>
      <c r="F1371" s="141">
        <v>0.0</v>
      </c>
      <c r="G1371" s="141">
        <v>0.0</v>
      </c>
    </row>
    <row r="1372" ht="14.25" customHeight="1">
      <c r="A1372" s="140" t="s">
        <v>1551</v>
      </c>
      <c r="B1372" s="141">
        <v>0.0</v>
      </c>
      <c r="C1372" s="141">
        <v>19.200000000000003</v>
      </c>
      <c r="D1372" s="141">
        <v>0.0</v>
      </c>
      <c r="E1372" s="141">
        <v>0.0</v>
      </c>
      <c r="F1372" s="141">
        <v>0.0</v>
      </c>
      <c r="G1372" s="141">
        <v>19.200000000000003</v>
      </c>
    </row>
    <row r="1373" ht="14.25" customHeight="1">
      <c r="A1373" s="140" t="s">
        <v>1552</v>
      </c>
      <c r="B1373" s="141">
        <v>0.0</v>
      </c>
      <c r="C1373" s="141">
        <v>232.79999999999998</v>
      </c>
      <c r="D1373" s="141">
        <v>0.0</v>
      </c>
      <c r="E1373" s="141">
        <v>0.0</v>
      </c>
      <c r="F1373" s="141">
        <v>0.0</v>
      </c>
      <c r="G1373" s="141">
        <v>232.79999999999998</v>
      </c>
    </row>
    <row r="1374" ht="14.25" customHeight="1">
      <c r="A1374" s="140" t="s">
        <v>1553</v>
      </c>
      <c r="B1374" s="141">
        <v>0.0</v>
      </c>
      <c r="C1374" s="141">
        <v>144.0</v>
      </c>
      <c r="D1374" s="141">
        <v>0.0</v>
      </c>
      <c r="E1374" s="141">
        <v>0.0</v>
      </c>
      <c r="F1374" s="141">
        <v>0.0</v>
      </c>
      <c r="G1374" s="141">
        <v>144.0</v>
      </c>
    </row>
    <row r="1375" ht="14.25" customHeight="1">
      <c r="A1375" s="140" t="s">
        <v>1554</v>
      </c>
      <c r="B1375" s="141">
        <v>0.0</v>
      </c>
      <c r="C1375" s="141">
        <v>9290.903999999999</v>
      </c>
      <c r="D1375" s="141">
        <v>0.0</v>
      </c>
      <c r="E1375" s="141">
        <v>0.0</v>
      </c>
      <c r="F1375" s="141">
        <v>0.0</v>
      </c>
      <c r="G1375" s="141">
        <v>9290.903999999999</v>
      </c>
    </row>
    <row r="1376" ht="14.25" customHeight="1">
      <c r="A1376" s="140" t="s">
        <v>1555</v>
      </c>
      <c r="B1376" s="141">
        <v>0.0</v>
      </c>
      <c r="C1376" s="141">
        <v>28328.124000000003</v>
      </c>
      <c r="D1376" s="141">
        <v>0.0</v>
      </c>
      <c r="E1376" s="141">
        <v>0.0</v>
      </c>
      <c r="F1376" s="141">
        <v>0.0</v>
      </c>
      <c r="G1376" s="141">
        <v>28328.124000000003</v>
      </c>
    </row>
    <row r="1377" ht="14.25" customHeight="1">
      <c r="A1377" s="140" t="s">
        <v>1556</v>
      </c>
      <c r="B1377" s="141">
        <v>0.0</v>
      </c>
      <c r="C1377" s="141">
        <v>12542.471999999998</v>
      </c>
      <c r="D1377" s="141">
        <v>0.0</v>
      </c>
      <c r="E1377" s="141">
        <v>0.0</v>
      </c>
      <c r="F1377" s="141">
        <v>0.0</v>
      </c>
      <c r="G1377" s="141">
        <v>12542.471999999998</v>
      </c>
    </row>
    <row r="1378" ht="14.25" customHeight="1">
      <c r="A1378" s="140" t="s">
        <v>1557</v>
      </c>
      <c r="B1378" s="141">
        <v>0.0</v>
      </c>
      <c r="C1378" s="141">
        <v>8954.064</v>
      </c>
      <c r="D1378" s="141">
        <v>0.0</v>
      </c>
      <c r="E1378" s="141">
        <v>0.0</v>
      </c>
      <c r="F1378" s="141">
        <v>0.0</v>
      </c>
      <c r="G1378" s="141">
        <v>8954.064</v>
      </c>
    </row>
    <row r="1379" ht="14.25" customHeight="1">
      <c r="A1379" s="140" t="s">
        <v>1558</v>
      </c>
      <c r="B1379" s="141">
        <v>0.0</v>
      </c>
      <c r="C1379" s="141">
        <v>264.0</v>
      </c>
      <c r="D1379" s="141">
        <v>0.0</v>
      </c>
      <c r="E1379" s="141">
        <v>0.0</v>
      </c>
      <c r="F1379" s="141">
        <v>0.0</v>
      </c>
      <c r="G1379" s="141">
        <v>264.0</v>
      </c>
    </row>
    <row r="1380" ht="14.25" customHeight="1">
      <c r="A1380" s="140" t="s">
        <v>1559</v>
      </c>
      <c r="B1380" s="141">
        <v>0.0</v>
      </c>
      <c r="C1380" s="141">
        <v>1988.8199999999997</v>
      </c>
      <c r="D1380" s="141">
        <v>0.0</v>
      </c>
      <c r="E1380" s="141">
        <v>0.0</v>
      </c>
      <c r="F1380" s="141">
        <v>0.0</v>
      </c>
      <c r="G1380" s="141">
        <v>1988.8199999999997</v>
      </c>
    </row>
    <row r="1381" ht="14.25" customHeight="1">
      <c r="A1381" s="140" t="s">
        <v>1560</v>
      </c>
      <c r="B1381" s="141">
        <v>0.0</v>
      </c>
      <c r="C1381" s="141">
        <v>28404.636</v>
      </c>
      <c r="D1381" s="141">
        <v>0.0</v>
      </c>
      <c r="E1381" s="141">
        <v>0.0</v>
      </c>
      <c r="F1381" s="141">
        <v>0.0</v>
      </c>
      <c r="G1381" s="141">
        <v>28404.636</v>
      </c>
    </row>
    <row r="1382" ht="14.25" customHeight="1">
      <c r="A1382" s="140" t="s">
        <v>1561</v>
      </c>
      <c r="B1382" s="141">
        <v>0.0</v>
      </c>
      <c r="C1382" s="141">
        <v>432.0</v>
      </c>
      <c r="D1382" s="141">
        <v>0.0</v>
      </c>
      <c r="E1382" s="141">
        <v>0.0</v>
      </c>
      <c r="F1382" s="141">
        <v>0.0</v>
      </c>
      <c r="G1382" s="141">
        <v>432.0</v>
      </c>
    </row>
    <row r="1383" ht="14.25" customHeight="1">
      <c r="A1383" s="140" t="s">
        <v>1562</v>
      </c>
      <c r="B1383" s="141">
        <v>0.0</v>
      </c>
      <c r="C1383" s="141">
        <v>183.048</v>
      </c>
      <c r="D1383" s="141">
        <v>0.0</v>
      </c>
      <c r="E1383" s="141">
        <v>0.0</v>
      </c>
      <c r="F1383" s="141">
        <v>0.0</v>
      </c>
      <c r="G1383" s="141">
        <v>183.048</v>
      </c>
    </row>
    <row r="1384" ht="14.25" customHeight="1">
      <c r="A1384" s="140" t="s">
        <v>1563</v>
      </c>
      <c r="B1384" s="141">
        <v>0.0</v>
      </c>
      <c r="C1384" s="141">
        <v>900.0</v>
      </c>
      <c r="D1384" s="141">
        <v>0.0</v>
      </c>
      <c r="E1384" s="141">
        <v>0.0</v>
      </c>
      <c r="F1384" s="141">
        <v>0.0</v>
      </c>
      <c r="G1384" s="141">
        <v>900.0</v>
      </c>
    </row>
    <row r="1385" ht="14.25" customHeight="1">
      <c r="A1385" s="140" t="s">
        <v>1564</v>
      </c>
      <c r="B1385" s="141">
        <v>0.0</v>
      </c>
      <c r="C1385" s="141">
        <v>152.916</v>
      </c>
      <c r="D1385" s="141">
        <v>0.0</v>
      </c>
      <c r="E1385" s="141">
        <v>0.0</v>
      </c>
      <c r="F1385" s="141">
        <v>0.0</v>
      </c>
      <c r="G1385" s="141">
        <v>152.916</v>
      </c>
    </row>
    <row r="1386" ht="14.25" customHeight="1">
      <c r="A1386" s="140" t="s">
        <v>1565</v>
      </c>
      <c r="B1386" s="141">
        <v>0.0</v>
      </c>
      <c r="C1386" s="141">
        <v>420.0</v>
      </c>
      <c r="D1386" s="141">
        <v>0.0</v>
      </c>
      <c r="E1386" s="141">
        <v>0.0</v>
      </c>
      <c r="F1386" s="141">
        <v>0.0</v>
      </c>
      <c r="G1386" s="141">
        <v>420.0</v>
      </c>
    </row>
    <row r="1387" ht="14.25" customHeight="1">
      <c r="A1387" s="140" t="s">
        <v>1566</v>
      </c>
      <c r="B1387" s="141">
        <v>0.0</v>
      </c>
      <c r="C1387" s="141">
        <v>2267.712</v>
      </c>
      <c r="D1387" s="141">
        <v>0.0</v>
      </c>
      <c r="E1387" s="141">
        <v>0.0</v>
      </c>
      <c r="F1387" s="141">
        <v>0.0</v>
      </c>
      <c r="G1387" s="141">
        <v>2267.712</v>
      </c>
    </row>
    <row r="1388" ht="14.25" customHeight="1">
      <c r="A1388" s="140" t="s">
        <v>1567</v>
      </c>
      <c r="B1388" s="141">
        <v>0.0</v>
      </c>
      <c r="C1388" s="141">
        <v>360.0</v>
      </c>
      <c r="D1388" s="141">
        <v>0.0</v>
      </c>
      <c r="E1388" s="141">
        <v>0.0</v>
      </c>
      <c r="F1388" s="141">
        <v>0.0</v>
      </c>
      <c r="G1388" s="141">
        <v>360.0</v>
      </c>
    </row>
    <row r="1389" ht="14.25" customHeight="1">
      <c r="A1389" s="140" t="s">
        <v>1568</v>
      </c>
      <c r="B1389" s="141">
        <v>0.0</v>
      </c>
      <c r="C1389" s="141">
        <v>469.27200000000005</v>
      </c>
      <c r="D1389" s="141">
        <v>0.0</v>
      </c>
      <c r="E1389" s="141">
        <v>0.0</v>
      </c>
      <c r="F1389" s="141">
        <v>0.0</v>
      </c>
      <c r="G1389" s="141">
        <v>469.27200000000005</v>
      </c>
    </row>
    <row r="1390" ht="14.25" customHeight="1">
      <c r="A1390" s="140" t="s">
        <v>1569</v>
      </c>
      <c r="B1390" s="141">
        <v>0.0</v>
      </c>
      <c r="C1390" s="141">
        <v>39935.784</v>
      </c>
      <c r="D1390" s="141">
        <v>0.0</v>
      </c>
      <c r="E1390" s="141">
        <v>0.0</v>
      </c>
      <c r="F1390" s="141">
        <v>0.0</v>
      </c>
      <c r="G1390" s="141">
        <v>39935.784</v>
      </c>
    </row>
    <row r="1391" ht="14.25" customHeight="1">
      <c r="A1391" s="140" t="s">
        <v>1570</v>
      </c>
      <c r="B1391" s="141">
        <v>0.0</v>
      </c>
      <c r="C1391" s="141">
        <v>348.0</v>
      </c>
      <c r="D1391" s="141">
        <v>0.0</v>
      </c>
      <c r="E1391" s="141">
        <v>0.0</v>
      </c>
      <c r="F1391" s="141">
        <v>0.0</v>
      </c>
      <c r="G1391" s="141">
        <v>348.0</v>
      </c>
    </row>
    <row r="1392" ht="14.25" customHeight="1">
      <c r="A1392" s="140" t="s">
        <v>1571</v>
      </c>
      <c r="B1392" s="141">
        <v>0.0</v>
      </c>
      <c r="C1392" s="141">
        <v>480.0</v>
      </c>
      <c r="D1392" s="141">
        <v>0.0</v>
      </c>
      <c r="E1392" s="141">
        <v>0.0</v>
      </c>
      <c r="F1392" s="141">
        <v>0.0</v>
      </c>
      <c r="G1392" s="141">
        <v>480.0</v>
      </c>
    </row>
    <row r="1393" ht="14.25" customHeight="1">
      <c r="A1393" s="140" t="s">
        <v>1572</v>
      </c>
      <c r="B1393" s="141">
        <v>0.0</v>
      </c>
      <c r="C1393" s="141">
        <v>2375.6279999999997</v>
      </c>
      <c r="D1393" s="141">
        <v>0.0</v>
      </c>
      <c r="E1393" s="141">
        <v>0.0</v>
      </c>
      <c r="F1393" s="141">
        <v>0.0</v>
      </c>
      <c r="G1393" s="141">
        <v>2375.6279999999997</v>
      </c>
    </row>
    <row r="1394" ht="14.25" customHeight="1">
      <c r="A1394" s="140" t="s">
        <v>1573</v>
      </c>
      <c r="B1394" s="141">
        <v>0.0</v>
      </c>
      <c r="C1394" s="141">
        <v>17480.208</v>
      </c>
      <c r="D1394" s="141">
        <v>0.0</v>
      </c>
      <c r="E1394" s="141">
        <v>0.0</v>
      </c>
      <c r="F1394" s="141">
        <v>0.0</v>
      </c>
      <c r="G1394" s="141">
        <v>17480.208</v>
      </c>
    </row>
    <row r="1395" ht="14.25" customHeight="1">
      <c r="A1395" s="140" t="s">
        <v>1574</v>
      </c>
      <c r="B1395" s="141">
        <v>0.0</v>
      </c>
      <c r="C1395" s="141">
        <v>133.812</v>
      </c>
      <c r="D1395" s="141">
        <v>0.0</v>
      </c>
      <c r="E1395" s="141">
        <v>0.0</v>
      </c>
      <c r="F1395" s="141">
        <v>0.0</v>
      </c>
      <c r="G1395" s="141">
        <v>133.812</v>
      </c>
    </row>
    <row r="1396" ht="14.25" customHeight="1">
      <c r="A1396" s="140" t="s">
        <v>1575</v>
      </c>
      <c r="B1396" s="141">
        <v>0.0</v>
      </c>
      <c r="C1396" s="141">
        <v>336.0</v>
      </c>
      <c r="D1396" s="141">
        <v>0.0</v>
      </c>
      <c r="E1396" s="141">
        <v>0.0</v>
      </c>
      <c r="F1396" s="141">
        <v>0.0</v>
      </c>
      <c r="G1396" s="141">
        <v>336.0</v>
      </c>
    </row>
    <row r="1397" ht="14.25" customHeight="1">
      <c r="A1397" s="140" t="s">
        <v>1576</v>
      </c>
      <c r="B1397" s="141">
        <v>0.0</v>
      </c>
      <c r="C1397" s="141">
        <v>184.32</v>
      </c>
      <c r="D1397" s="141">
        <v>0.0</v>
      </c>
      <c r="E1397" s="141">
        <v>0.0</v>
      </c>
      <c r="F1397" s="141">
        <v>0.0</v>
      </c>
      <c r="G1397" s="141">
        <v>184.32</v>
      </c>
    </row>
    <row r="1398" ht="14.25" customHeight="1">
      <c r="A1398" s="140" t="s">
        <v>1577</v>
      </c>
      <c r="B1398" s="141">
        <v>0.0</v>
      </c>
      <c r="C1398" s="141">
        <v>0.0</v>
      </c>
      <c r="D1398" s="141">
        <v>0.0</v>
      </c>
      <c r="E1398" s="141">
        <v>0.0</v>
      </c>
      <c r="F1398" s="141">
        <v>0.0</v>
      </c>
      <c r="G1398" s="141">
        <v>0.0</v>
      </c>
    </row>
    <row r="1399" ht="14.25" customHeight="1">
      <c r="A1399" s="140" t="s">
        <v>1578</v>
      </c>
      <c r="B1399" s="141">
        <v>0.0</v>
      </c>
      <c r="C1399" s="141">
        <v>1750.152</v>
      </c>
      <c r="D1399" s="141">
        <v>0.0</v>
      </c>
      <c r="E1399" s="141">
        <v>0.0</v>
      </c>
      <c r="F1399" s="141">
        <v>0.0</v>
      </c>
      <c r="G1399" s="141">
        <v>1750.152</v>
      </c>
    </row>
    <row r="1400" ht="14.25" customHeight="1">
      <c r="A1400" s="140" t="s">
        <v>1579</v>
      </c>
      <c r="B1400" s="141">
        <v>0.0</v>
      </c>
      <c r="C1400" s="141">
        <v>2097.4439999999995</v>
      </c>
      <c r="D1400" s="141">
        <v>0.0</v>
      </c>
      <c r="E1400" s="141">
        <v>0.0</v>
      </c>
      <c r="F1400" s="141">
        <v>0.0</v>
      </c>
      <c r="G1400" s="141">
        <v>2097.4439999999995</v>
      </c>
    </row>
    <row r="1401" ht="14.25" customHeight="1">
      <c r="A1401" s="140" t="s">
        <v>1580</v>
      </c>
      <c r="B1401" s="141">
        <v>0.0</v>
      </c>
      <c r="C1401" s="141">
        <v>4363.0560000000005</v>
      </c>
      <c r="D1401" s="141">
        <v>0.0</v>
      </c>
      <c r="E1401" s="141">
        <v>0.0</v>
      </c>
      <c r="F1401" s="141">
        <v>0.0</v>
      </c>
      <c r="G1401" s="141">
        <v>4363.0560000000005</v>
      </c>
    </row>
    <row r="1402" ht="14.25" customHeight="1">
      <c r="A1402" s="140" t="s">
        <v>1581</v>
      </c>
      <c r="B1402" s="141">
        <v>0.0</v>
      </c>
      <c r="C1402" s="141">
        <v>4997.6759999999995</v>
      </c>
      <c r="D1402" s="141">
        <v>0.0</v>
      </c>
      <c r="E1402" s="141">
        <v>0.0</v>
      </c>
      <c r="F1402" s="141">
        <v>0.0</v>
      </c>
      <c r="G1402" s="141">
        <v>4997.6759999999995</v>
      </c>
    </row>
    <row r="1403" ht="14.25" customHeight="1">
      <c r="A1403" s="140" t="s">
        <v>1582</v>
      </c>
      <c r="B1403" s="141">
        <v>0.0</v>
      </c>
      <c r="C1403" s="141">
        <v>247.69199999999998</v>
      </c>
      <c r="D1403" s="141">
        <v>0.0</v>
      </c>
      <c r="E1403" s="141">
        <v>0.0</v>
      </c>
      <c r="F1403" s="141">
        <v>0.0</v>
      </c>
      <c r="G1403" s="141">
        <v>247.69199999999998</v>
      </c>
    </row>
    <row r="1404" ht="14.25" customHeight="1">
      <c r="A1404" s="140" t="s">
        <v>1583</v>
      </c>
      <c r="B1404" s="141">
        <v>0.0</v>
      </c>
      <c r="C1404" s="141">
        <v>5447.592000000001</v>
      </c>
      <c r="D1404" s="141">
        <v>0.0</v>
      </c>
      <c r="E1404" s="141">
        <v>0.0</v>
      </c>
      <c r="F1404" s="141">
        <v>0.0</v>
      </c>
      <c r="G1404" s="141">
        <v>5447.592000000001</v>
      </c>
    </row>
    <row r="1405" ht="14.25" customHeight="1">
      <c r="A1405" s="140" t="s">
        <v>1584</v>
      </c>
      <c r="B1405" s="141">
        <v>0.0</v>
      </c>
      <c r="C1405" s="141">
        <v>1815.864</v>
      </c>
      <c r="D1405" s="141">
        <v>0.0</v>
      </c>
      <c r="E1405" s="141">
        <v>0.0</v>
      </c>
      <c r="F1405" s="141">
        <v>0.0</v>
      </c>
      <c r="G1405" s="141">
        <v>1815.864</v>
      </c>
    </row>
    <row r="1406" ht="14.25" customHeight="1">
      <c r="A1406" s="140" t="s">
        <v>1585</v>
      </c>
      <c r="B1406" s="141">
        <v>0.0</v>
      </c>
      <c r="C1406" s="141">
        <v>5619.7080000000005</v>
      </c>
      <c r="D1406" s="141">
        <v>0.0</v>
      </c>
      <c r="E1406" s="141">
        <v>0.0</v>
      </c>
      <c r="F1406" s="141">
        <v>0.0</v>
      </c>
      <c r="G1406" s="141">
        <v>5619.7080000000005</v>
      </c>
    </row>
    <row r="1407" ht="14.25" customHeight="1">
      <c r="A1407" s="140" t="s">
        <v>1586</v>
      </c>
      <c r="B1407" s="141">
        <v>0.0</v>
      </c>
      <c r="C1407" s="141">
        <v>850.8719999999998</v>
      </c>
      <c r="D1407" s="141">
        <v>0.0</v>
      </c>
      <c r="E1407" s="141">
        <v>0.0</v>
      </c>
      <c r="F1407" s="141">
        <v>0.0</v>
      </c>
      <c r="G1407" s="141">
        <v>850.8719999999998</v>
      </c>
    </row>
    <row r="1408" ht="14.25" customHeight="1">
      <c r="A1408" s="140" t="s">
        <v>1587</v>
      </c>
      <c r="B1408" s="141">
        <v>0.0</v>
      </c>
      <c r="C1408" s="141">
        <v>337.0079999999999</v>
      </c>
      <c r="D1408" s="141">
        <v>0.0</v>
      </c>
      <c r="E1408" s="141">
        <v>0.0</v>
      </c>
      <c r="F1408" s="141">
        <v>0.0</v>
      </c>
      <c r="G1408" s="141">
        <v>337.0079999999999</v>
      </c>
    </row>
    <row r="1409" ht="14.25" customHeight="1">
      <c r="A1409" s="140" t="s">
        <v>1588</v>
      </c>
      <c r="B1409" s="141">
        <v>0.0</v>
      </c>
      <c r="C1409" s="141">
        <v>321.168</v>
      </c>
      <c r="D1409" s="141">
        <v>0.0</v>
      </c>
      <c r="E1409" s="141">
        <v>0.0</v>
      </c>
      <c r="F1409" s="141">
        <v>0.0</v>
      </c>
      <c r="G1409" s="141">
        <v>321.168</v>
      </c>
    </row>
    <row r="1410" ht="14.25" customHeight="1">
      <c r="A1410" s="140" t="s">
        <v>1589</v>
      </c>
      <c r="B1410" s="141">
        <v>0.0</v>
      </c>
      <c r="C1410" s="141">
        <v>2318.64</v>
      </c>
      <c r="D1410" s="141">
        <v>0.0</v>
      </c>
      <c r="E1410" s="141">
        <v>0.0</v>
      </c>
      <c r="F1410" s="141">
        <v>0.0</v>
      </c>
      <c r="G1410" s="141">
        <v>2318.64</v>
      </c>
    </row>
    <row r="1411" ht="14.25" customHeight="1">
      <c r="A1411" s="140" t="s">
        <v>1590</v>
      </c>
      <c r="B1411" s="141">
        <v>0.0</v>
      </c>
      <c r="C1411" s="141">
        <v>1584.0</v>
      </c>
      <c r="D1411" s="141">
        <v>0.0</v>
      </c>
      <c r="E1411" s="141">
        <v>0.0</v>
      </c>
      <c r="F1411" s="141">
        <v>0.0</v>
      </c>
      <c r="G1411" s="141">
        <v>1584.0</v>
      </c>
    </row>
    <row r="1412" ht="14.25" customHeight="1">
      <c r="A1412" s="140" t="s">
        <v>1591</v>
      </c>
      <c r="B1412" s="141">
        <v>0.0</v>
      </c>
      <c r="C1412" s="141">
        <v>1480.6680000000001</v>
      </c>
      <c r="D1412" s="141">
        <v>0.0</v>
      </c>
      <c r="E1412" s="141">
        <v>0.0</v>
      </c>
      <c r="F1412" s="141">
        <v>0.0</v>
      </c>
      <c r="G1412" s="141">
        <v>1480.6680000000001</v>
      </c>
    </row>
    <row r="1413" ht="14.25" customHeight="1">
      <c r="A1413" s="140" t="s">
        <v>1592</v>
      </c>
      <c r="B1413" s="141">
        <v>0.0</v>
      </c>
      <c r="C1413" s="141">
        <v>17789.604</v>
      </c>
      <c r="D1413" s="141">
        <v>0.0</v>
      </c>
      <c r="E1413" s="141">
        <v>0.0</v>
      </c>
      <c r="F1413" s="141">
        <v>0.0</v>
      </c>
      <c r="G1413" s="141">
        <v>17789.604</v>
      </c>
    </row>
    <row r="1414" ht="14.25" customHeight="1">
      <c r="A1414" s="140" t="s">
        <v>1593</v>
      </c>
      <c r="B1414" s="141">
        <v>0.0</v>
      </c>
      <c r="C1414" s="141">
        <v>9238.344</v>
      </c>
      <c r="D1414" s="141">
        <v>0.0</v>
      </c>
      <c r="E1414" s="141">
        <v>0.0</v>
      </c>
      <c r="F1414" s="141">
        <v>0.0</v>
      </c>
      <c r="G1414" s="141">
        <v>9238.344</v>
      </c>
    </row>
    <row r="1415" ht="14.25" customHeight="1">
      <c r="A1415" s="140" t="s">
        <v>1594</v>
      </c>
      <c r="B1415" s="141">
        <v>0.0</v>
      </c>
      <c r="C1415" s="141">
        <v>4927.200000000001</v>
      </c>
      <c r="D1415" s="141">
        <v>0.0</v>
      </c>
      <c r="E1415" s="141">
        <v>0.0</v>
      </c>
      <c r="F1415" s="141">
        <v>0.0</v>
      </c>
      <c r="G1415" s="141">
        <v>4927.200000000001</v>
      </c>
    </row>
    <row r="1416" ht="14.25" customHeight="1">
      <c r="A1416" s="140" t="s">
        <v>1595</v>
      </c>
      <c r="B1416" s="141">
        <v>0.0</v>
      </c>
      <c r="C1416" s="141">
        <v>17244.924</v>
      </c>
      <c r="D1416" s="141">
        <v>0.0</v>
      </c>
      <c r="E1416" s="141">
        <v>0.0</v>
      </c>
      <c r="F1416" s="141">
        <v>0.0</v>
      </c>
      <c r="G1416" s="141">
        <v>17244.924</v>
      </c>
    </row>
    <row r="1417" ht="14.25" customHeight="1">
      <c r="A1417" s="140" t="s">
        <v>1596</v>
      </c>
      <c r="B1417" s="141">
        <v>0.0</v>
      </c>
      <c r="C1417" s="141">
        <v>172.452</v>
      </c>
      <c r="D1417" s="141">
        <v>0.0</v>
      </c>
      <c r="E1417" s="141">
        <v>0.0</v>
      </c>
      <c r="F1417" s="141">
        <v>0.0</v>
      </c>
      <c r="G1417" s="141">
        <v>172.452</v>
      </c>
    </row>
    <row r="1418" ht="14.25" customHeight="1">
      <c r="A1418" s="140" t="s">
        <v>1597</v>
      </c>
      <c r="B1418" s="141">
        <v>0.0</v>
      </c>
      <c r="C1418" s="141">
        <v>1575.0</v>
      </c>
      <c r="D1418" s="141">
        <v>0.0</v>
      </c>
      <c r="E1418" s="141">
        <v>0.0</v>
      </c>
      <c r="F1418" s="141">
        <v>0.0</v>
      </c>
      <c r="G1418" s="141">
        <v>1575.0</v>
      </c>
    </row>
    <row r="1419" ht="14.25" customHeight="1">
      <c r="A1419" s="140" t="s">
        <v>1598</v>
      </c>
      <c r="B1419" s="141">
        <v>0.0</v>
      </c>
      <c r="C1419" s="141">
        <v>2349.996</v>
      </c>
      <c r="D1419" s="141">
        <v>0.0</v>
      </c>
      <c r="E1419" s="141">
        <v>0.0</v>
      </c>
      <c r="F1419" s="141">
        <v>0.0</v>
      </c>
      <c r="G1419" s="141">
        <v>2349.996</v>
      </c>
    </row>
    <row r="1420" ht="14.25" customHeight="1">
      <c r="A1420" s="140" t="s">
        <v>1599</v>
      </c>
      <c r="B1420" s="141">
        <v>0.0</v>
      </c>
      <c r="C1420" s="141">
        <v>360.0</v>
      </c>
      <c r="D1420" s="141">
        <v>0.0</v>
      </c>
      <c r="E1420" s="141">
        <v>0.0</v>
      </c>
      <c r="F1420" s="141">
        <v>0.0</v>
      </c>
      <c r="G1420" s="141">
        <v>360.0</v>
      </c>
    </row>
    <row r="1421" ht="14.25" customHeight="1">
      <c r="A1421" s="140" t="s">
        <v>1600</v>
      </c>
      <c r="B1421" s="141">
        <v>0.0</v>
      </c>
      <c r="C1421" s="141">
        <v>6951.768000000001</v>
      </c>
      <c r="D1421" s="141">
        <v>0.0</v>
      </c>
      <c r="E1421" s="141">
        <v>0.0</v>
      </c>
      <c r="F1421" s="141">
        <v>0.0</v>
      </c>
      <c r="G1421" s="141">
        <v>6951.768000000001</v>
      </c>
    </row>
    <row r="1422" ht="14.25" customHeight="1">
      <c r="A1422" s="140" t="s">
        <v>1601</v>
      </c>
      <c r="B1422" s="141">
        <v>0.0</v>
      </c>
      <c r="C1422" s="141">
        <v>17280.204</v>
      </c>
      <c r="D1422" s="141">
        <v>0.0</v>
      </c>
      <c r="E1422" s="141">
        <v>0.0</v>
      </c>
      <c r="F1422" s="141">
        <v>0.0</v>
      </c>
      <c r="G1422" s="141">
        <v>17280.204</v>
      </c>
    </row>
    <row r="1423" ht="14.25" customHeight="1">
      <c r="A1423" s="140" t="s">
        <v>1602</v>
      </c>
      <c r="B1423" s="141">
        <v>0.0</v>
      </c>
      <c r="C1423" s="141">
        <v>301.03200000000004</v>
      </c>
      <c r="D1423" s="141">
        <v>0.0</v>
      </c>
      <c r="E1423" s="141">
        <v>0.0</v>
      </c>
      <c r="F1423" s="141">
        <v>0.0</v>
      </c>
      <c r="G1423" s="141">
        <v>301.03200000000004</v>
      </c>
    </row>
    <row r="1424" ht="14.25" customHeight="1">
      <c r="A1424" s="140" t="s">
        <v>1603</v>
      </c>
      <c r="B1424" s="141">
        <v>0.0</v>
      </c>
      <c r="C1424" s="141">
        <v>619.7159999999999</v>
      </c>
      <c r="D1424" s="141">
        <v>0.0</v>
      </c>
      <c r="E1424" s="141">
        <v>0.0</v>
      </c>
      <c r="F1424" s="141">
        <v>0.0</v>
      </c>
      <c r="G1424" s="141">
        <v>619.7159999999999</v>
      </c>
    </row>
    <row r="1425" ht="14.25" customHeight="1">
      <c r="A1425" s="140" t="s">
        <v>1604</v>
      </c>
      <c r="B1425" s="141">
        <v>0.0</v>
      </c>
      <c r="C1425" s="141">
        <v>2616.9719999999998</v>
      </c>
      <c r="D1425" s="141">
        <v>0.0</v>
      </c>
      <c r="E1425" s="141">
        <v>0.0</v>
      </c>
      <c r="F1425" s="141">
        <v>0.0</v>
      </c>
      <c r="G1425" s="141">
        <v>2616.9719999999998</v>
      </c>
    </row>
    <row r="1426" ht="14.25" customHeight="1">
      <c r="A1426" s="140" t="s">
        <v>1605</v>
      </c>
      <c r="B1426" s="141">
        <v>0.0</v>
      </c>
      <c r="C1426" s="141">
        <v>3870.3600000000006</v>
      </c>
      <c r="D1426" s="141">
        <v>0.0</v>
      </c>
      <c r="E1426" s="141">
        <v>0.0</v>
      </c>
      <c r="F1426" s="141">
        <v>0.0</v>
      </c>
      <c r="G1426" s="141">
        <v>3870.3600000000006</v>
      </c>
    </row>
    <row r="1427" ht="14.25" customHeight="1">
      <c r="A1427" s="140" t="s">
        <v>1606</v>
      </c>
      <c r="B1427" s="141">
        <v>0.0</v>
      </c>
      <c r="C1427" s="141">
        <v>7134.372000000001</v>
      </c>
      <c r="D1427" s="141">
        <v>0.0</v>
      </c>
      <c r="E1427" s="141">
        <v>0.0</v>
      </c>
      <c r="F1427" s="141">
        <v>0.0</v>
      </c>
      <c r="G1427" s="141">
        <v>7134.372000000001</v>
      </c>
    </row>
    <row r="1428" ht="14.25" customHeight="1">
      <c r="A1428" s="140" t="s">
        <v>1607</v>
      </c>
      <c r="B1428" s="141">
        <v>0.0</v>
      </c>
      <c r="C1428" s="141">
        <v>155.13600000000002</v>
      </c>
      <c r="D1428" s="141">
        <v>0.0</v>
      </c>
      <c r="E1428" s="141">
        <v>0.0</v>
      </c>
      <c r="F1428" s="141">
        <v>0.0</v>
      </c>
      <c r="G1428" s="141">
        <v>155.13600000000002</v>
      </c>
    </row>
    <row r="1429" ht="14.25" customHeight="1">
      <c r="A1429" s="140" t="s">
        <v>1608</v>
      </c>
      <c r="B1429" s="141">
        <v>0.0</v>
      </c>
      <c r="C1429" s="141">
        <v>587.8199999999999</v>
      </c>
      <c r="D1429" s="141">
        <v>0.0</v>
      </c>
      <c r="E1429" s="141">
        <v>0.0</v>
      </c>
      <c r="F1429" s="141">
        <v>0.0</v>
      </c>
      <c r="G1429" s="141">
        <v>587.8199999999999</v>
      </c>
    </row>
    <row r="1430" ht="14.25" customHeight="1">
      <c r="A1430" s="140" t="s">
        <v>1609</v>
      </c>
      <c r="B1430" s="141">
        <v>0.0</v>
      </c>
      <c r="C1430" s="141">
        <v>117.19200000000001</v>
      </c>
      <c r="D1430" s="141">
        <v>0.0</v>
      </c>
      <c r="E1430" s="141">
        <v>0.0</v>
      </c>
      <c r="F1430" s="141">
        <v>0.0</v>
      </c>
      <c r="G1430" s="141">
        <v>117.19200000000001</v>
      </c>
    </row>
    <row r="1431" ht="14.25" customHeight="1">
      <c r="A1431" s="140" t="s">
        <v>1610</v>
      </c>
      <c r="B1431" s="141">
        <v>0.0</v>
      </c>
      <c r="C1431" s="141">
        <v>28093.344</v>
      </c>
      <c r="D1431" s="141">
        <v>0.0</v>
      </c>
      <c r="E1431" s="141">
        <v>0.0</v>
      </c>
      <c r="F1431" s="141">
        <v>0.0</v>
      </c>
      <c r="G1431" s="141">
        <v>28093.344</v>
      </c>
    </row>
    <row r="1432" ht="14.25" customHeight="1">
      <c r="A1432" s="140" t="s">
        <v>1611</v>
      </c>
      <c r="B1432" s="141">
        <v>0.0</v>
      </c>
      <c r="C1432" s="141">
        <v>236.64</v>
      </c>
      <c r="D1432" s="141">
        <v>0.0</v>
      </c>
      <c r="E1432" s="141">
        <v>0.0</v>
      </c>
      <c r="F1432" s="141">
        <v>0.0</v>
      </c>
      <c r="G1432" s="141">
        <v>236.64</v>
      </c>
    </row>
    <row r="1433" ht="14.25" customHeight="1">
      <c r="A1433" s="140" t="s">
        <v>1612</v>
      </c>
      <c r="B1433" s="141">
        <v>0.0</v>
      </c>
      <c r="C1433" s="141">
        <v>1065.0</v>
      </c>
      <c r="D1433" s="141">
        <v>0.0</v>
      </c>
      <c r="E1433" s="141">
        <v>0.0</v>
      </c>
      <c r="F1433" s="141">
        <v>0.0</v>
      </c>
      <c r="G1433" s="141">
        <v>1065.0</v>
      </c>
    </row>
    <row r="1434" ht="14.25" customHeight="1">
      <c r="A1434" s="140" t="s">
        <v>1613</v>
      </c>
      <c r="B1434" s="141">
        <v>0.0</v>
      </c>
      <c r="C1434" s="141">
        <v>507.48</v>
      </c>
      <c r="D1434" s="141">
        <v>0.0</v>
      </c>
      <c r="E1434" s="141">
        <v>0.0</v>
      </c>
      <c r="F1434" s="141">
        <v>0.0</v>
      </c>
      <c r="G1434" s="141">
        <v>507.48</v>
      </c>
    </row>
    <row r="1435" ht="14.25" customHeight="1">
      <c r="A1435" s="140" t="s">
        <v>1614</v>
      </c>
      <c r="B1435" s="141">
        <v>0.0</v>
      </c>
      <c r="C1435" s="141">
        <v>261.6</v>
      </c>
      <c r="D1435" s="141">
        <v>0.0</v>
      </c>
      <c r="E1435" s="141">
        <v>0.0</v>
      </c>
      <c r="F1435" s="141">
        <v>0.0</v>
      </c>
      <c r="G1435" s="141">
        <v>261.6</v>
      </c>
    </row>
    <row r="1436" ht="14.25" customHeight="1">
      <c r="A1436" s="140" t="s">
        <v>1615</v>
      </c>
      <c r="B1436" s="141">
        <v>0.0</v>
      </c>
      <c r="C1436" s="141">
        <v>145.44</v>
      </c>
      <c r="D1436" s="141">
        <v>0.0</v>
      </c>
      <c r="E1436" s="141">
        <v>0.0</v>
      </c>
      <c r="F1436" s="141">
        <v>0.0</v>
      </c>
      <c r="G1436" s="141">
        <v>145.44</v>
      </c>
    </row>
    <row r="1437" ht="14.25" customHeight="1">
      <c r="A1437" s="140" t="s">
        <v>1616</v>
      </c>
      <c r="B1437" s="141">
        <v>0.0</v>
      </c>
      <c r="C1437" s="141">
        <v>961.0200000000001</v>
      </c>
      <c r="D1437" s="141">
        <v>0.0</v>
      </c>
      <c r="E1437" s="141">
        <v>0.0</v>
      </c>
      <c r="F1437" s="141">
        <v>0.0</v>
      </c>
      <c r="G1437" s="141">
        <v>961.0200000000001</v>
      </c>
    </row>
    <row r="1438" ht="14.25" customHeight="1">
      <c r="A1438" s="140" t="s">
        <v>1617</v>
      </c>
      <c r="B1438" s="141">
        <v>0.0</v>
      </c>
      <c r="C1438" s="141">
        <v>0.0</v>
      </c>
      <c r="D1438" s="141">
        <v>0.0</v>
      </c>
      <c r="E1438" s="141">
        <v>0.0</v>
      </c>
      <c r="F1438" s="141">
        <v>0.0</v>
      </c>
      <c r="G1438" s="141">
        <v>0.0</v>
      </c>
    </row>
    <row r="1439" ht="14.25" customHeight="1">
      <c r="A1439" s="140" t="s">
        <v>1618</v>
      </c>
      <c r="B1439" s="141">
        <v>0.0</v>
      </c>
      <c r="C1439" s="141">
        <v>94.80000000000001</v>
      </c>
      <c r="D1439" s="141">
        <v>0.0</v>
      </c>
      <c r="E1439" s="141">
        <v>0.0</v>
      </c>
      <c r="F1439" s="141">
        <v>0.0</v>
      </c>
      <c r="G1439" s="141">
        <v>94.80000000000001</v>
      </c>
    </row>
    <row r="1440" ht="14.25" customHeight="1">
      <c r="A1440" s="140" t="s">
        <v>1619</v>
      </c>
      <c r="B1440" s="141">
        <v>0.0</v>
      </c>
      <c r="C1440" s="141">
        <v>52.800000000000004</v>
      </c>
      <c r="D1440" s="141">
        <v>0.0</v>
      </c>
      <c r="E1440" s="141">
        <v>0.0</v>
      </c>
      <c r="F1440" s="141">
        <v>0.0</v>
      </c>
      <c r="G1440" s="141">
        <v>52.800000000000004</v>
      </c>
    </row>
    <row r="1441" ht="14.25" customHeight="1">
      <c r="A1441" s="140" t="s">
        <v>1620</v>
      </c>
      <c r="B1441" s="141">
        <v>0.0</v>
      </c>
      <c r="C1441" s="141">
        <v>32.400000000000006</v>
      </c>
      <c r="D1441" s="141">
        <v>0.0</v>
      </c>
      <c r="E1441" s="141">
        <v>0.0</v>
      </c>
      <c r="F1441" s="141">
        <v>0.0</v>
      </c>
      <c r="G1441" s="141">
        <v>32.400000000000006</v>
      </c>
    </row>
    <row r="1442" ht="14.25" customHeight="1">
      <c r="A1442" s="140" t="s">
        <v>1621</v>
      </c>
      <c r="B1442" s="141">
        <v>0.0</v>
      </c>
      <c r="C1442" s="141">
        <v>915.2640000000001</v>
      </c>
      <c r="D1442" s="141">
        <v>0.0</v>
      </c>
      <c r="E1442" s="141">
        <v>0.0</v>
      </c>
      <c r="F1442" s="141">
        <v>0.0</v>
      </c>
      <c r="G1442" s="141">
        <v>915.2640000000001</v>
      </c>
    </row>
    <row r="1443" ht="14.25" customHeight="1">
      <c r="A1443" s="140" t="s">
        <v>1622</v>
      </c>
      <c r="B1443" s="141">
        <v>0.0</v>
      </c>
      <c r="C1443" s="141">
        <v>634.5719999999999</v>
      </c>
      <c r="D1443" s="141">
        <v>0.0</v>
      </c>
      <c r="E1443" s="141">
        <v>0.0</v>
      </c>
      <c r="F1443" s="141">
        <v>0.0</v>
      </c>
      <c r="G1443" s="141">
        <v>634.5719999999999</v>
      </c>
    </row>
    <row r="1444" ht="14.25" customHeight="1">
      <c r="A1444" s="140" t="s">
        <v>1623</v>
      </c>
      <c r="B1444" s="141">
        <v>0.0</v>
      </c>
      <c r="C1444" s="141">
        <v>0.0</v>
      </c>
      <c r="D1444" s="141">
        <v>0.0</v>
      </c>
      <c r="E1444" s="141">
        <v>0.0</v>
      </c>
      <c r="F1444" s="141">
        <v>0.0</v>
      </c>
      <c r="G1444" s="141">
        <v>0.0</v>
      </c>
    </row>
    <row r="1445" ht="14.25" customHeight="1">
      <c r="A1445" s="140" t="s">
        <v>1624</v>
      </c>
      <c r="B1445" s="141">
        <v>0.0</v>
      </c>
      <c r="C1445" s="141">
        <v>54.0</v>
      </c>
      <c r="D1445" s="141">
        <v>0.0</v>
      </c>
      <c r="E1445" s="141">
        <v>0.0</v>
      </c>
      <c r="F1445" s="141">
        <v>0.0</v>
      </c>
      <c r="G1445" s="141">
        <v>54.0</v>
      </c>
    </row>
    <row r="1446" ht="14.25" customHeight="1">
      <c r="A1446" s="140" t="s">
        <v>1625</v>
      </c>
      <c r="B1446" s="141">
        <v>0.0</v>
      </c>
      <c r="C1446" s="141">
        <v>44.748000000000005</v>
      </c>
      <c r="D1446" s="141">
        <v>0.0</v>
      </c>
      <c r="E1446" s="141">
        <v>0.0</v>
      </c>
      <c r="F1446" s="141">
        <v>0.0</v>
      </c>
      <c r="G1446" s="141">
        <v>44.748000000000005</v>
      </c>
    </row>
    <row r="1447" ht="14.25" customHeight="1">
      <c r="A1447" s="140" t="s">
        <v>1626</v>
      </c>
      <c r="B1447" s="141">
        <v>0.0</v>
      </c>
      <c r="C1447" s="141">
        <v>710.844</v>
      </c>
      <c r="D1447" s="141">
        <v>0.0</v>
      </c>
      <c r="E1447" s="141">
        <v>0.0</v>
      </c>
      <c r="F1447" s="141">
        <v>0.0</v>
      </c>
      <c r="G1447" s="141">
        <v>710.844</v>
      </c>
    </row>
    <row r="1448" ht="14.25" customHeight="1">
      <c r="A1448" s="140" t="s">
        <v>1627</v>
      </c>
      <c r="B1448" s="141">
        <v>0.0</v>
      </c>
      <c r="C1448" s="141">
        <v>691.932</v>
      </c>
      <c r="D1448" s="141">
        <v>0.0</v>
      </c>
      <c r="E1448" s="141">
        <v>0.0</v>
      </c>
      <c r="F1448" s="141">
        <v>0.0</v>
      </c>
      <c r="G1448" s="141">
        <v>691.932</v>
      </c>
    </row>
    <row r="1449" ht="14.25" customHeight="1">
      <c r="A1449" s="140" t="s">
        <v>1628</v>
      </c>
      <c r="B1449" s="141">
        <v>0.0</v>
      </c>
      <c r="C1449" s="141">
        <v>73.452</v>
      </c>
      <c r="D1449" s="141">
        <v>0.0</v>
      </c>
      <c r="E1449" s="141">
        <v>0.0</v>
      </c>
      <c r="F1449" s="141">
        <v>0.0</v>
      </c>
      <c r="G1449" s="141">
        <v>73.452</v>
      </c>
    </row>
    <row r="1450" ht="14.25" customHeight="1">
      <c r="A1450" s="140" t="s">
        <v>1629</v>
      </c>
      <c r="B1450" s="141">
        <v>0.0</v>
      </c>
      <c r="C1450" s="141">
        <v>122.03999999999999</v>
      </c>
      <c r="D1450" s="141">
        <v>0.0</v>
      </c>
      <c r="E1450" s="141">
        <v>0.0</v>
      </c>
      <c r="F1450" s="141">
        <v>0.0</v>
      </c>
      <c r="G1450" s="141">
        <v>122.03999999999999</v>
      </c>
    </row>
    <row r="1451" ht="14.25" customHeight="1">
      <c r="A1451" s="140" t="s">
        <v>1630</v>
      </c>
      <c r="B1451" s="141">
        <v>0.0</v>
      </c>
      <c r="C1451" s="141">
        <v>28.223999999999997</v>
      </c>
      <c r="D1451" s="141">
        <v>0.0</v>
      </c>
      <c r="E1451" s="141">
        <v>0.0</v>
      </c>
      <c r="F1451" s="141">
        <v>0.0</v>
      </c>
      <c r="G1451" s="141">
        <v>28.223999999999997</v>
      </c>
    </row>
    <row r="1452" ht="14.25" customHeight="1">
      <c r="A1452" s="140" t="s">
        <v>1631</v>
      </c>
      <c r="B1452" s="141">
        <v>0.0</v>
      </c>
      <c r="C1452" s="141">
        <v>1850.856</v>
      </c>
      <c r="D1452" s="141">
        <v>0.0</v>
      </c>
      <c r="E1452" s="141">
        <v>0.0</v>
      </c>
      <c r="F1452" s="141">
        <v>0.0</v>
      </c>
      <c r="G1452" s="141">
        <v>1850.856</v>
      </c>
    </row>
    <row r="1453" ht="14.25" customHeight="1">
      <c r="A1453" s="140" t="s">
        <v>1632</v>
      </c>
      <c r="B1453" s="141">
        <v>0.0</v>
      </c>
      <c r="C1453" s="141">
        <v>3627.7919999999995</v>
      </c>
      <c r="D1453" s="141">
        <v>0.0</v>
      </c>
      <c r="E1453" s="141">
        <v>0.0</v>
      </c>
      <c r="F1453" s="141">
        <v>0.0</v>
      </c>
      <c r="G1453" s="141">
        <v>3627.7919999999995</v>
      </c>
    </row>
    <row r="1454" ht="14.25" customHeight="1">
      <c r="A1454" s="140" t="s">
        <v>1633</v>
      </c>
      <c r="B1454" s="141">
        <v>0.0</v>
      </c>
      <c r="C1454" s="141">
        <v>344.93999999999994</v>
      </c>
      <c r="D1454" s="141">
        <v>0.0</v>
      </c>
      <c r="E1454" s="141">
        <v>0.0</v>
      </c>
      <c r="F1454" s="141">
        <v>0.0</v>
      </c>
      <c r="G1454" s="141">
        <v>344.93999999999994</v>
      </c>
    </row>
    <row r="1455" ht="14.25" customHeight="1">
      <c r="A1455" s="140" t="s">
        <v>1634</v>
      </c>
      <c r="B1455" s="141">
        <v>0.0</v>
      </c>
      <c r="C1455" s="141">
        <v>1560.8880000000001</v>
      </c>
      <c r="D1455" s="141">
        <v>0.0</v>
      </c>
      <c r="E1455" s="141">
        <v>0.0</v>
      </c>
      <c r="F1455" s="141">
        <v>0.0</v>
      </c>
      <c r="G1455" s="141">
        <v>1560.8880000000001</v>
      </c>
    </row>
    <row r="1456" ht="14.25" customHeight="1">
      <c r="A1456" s="140" t="s">
        <v>1635</v>
      </c>
      <c r="B1456" s="141">
        <v>0.0</v>
      </c>
      <c r="C1456" s="141">
        <v>1057.6200000000001</v>
      </c>
      <c r="D1456" s="141">
        <v>0.0</v>
      </c>
      <c r="E1456" s="141">
        <v>0.0</v>
      </c>
      <c r="F1456" s="141">
        <v>0.0</v>
      </c>
      <c r="G1456" s="141">
        <v>1057.6200000000001</v>
      </c>
    </row>
    <row r="1457" ht="14.25" customHeight="1">
      <c r="A1457" s="140" t="s">
        <v>1636</v>
      </c>
      <c r="B1457" s="141">
        <v>0.0</v>
      </c>
      <c r="C1457" s="141">
        <v>1184.544</v>
      </c>
      <c r="D1457" s="141">
        <v>0.0</v>
      </c>
      <c r="E1457" s="141">
        <v>0.0</v>
      </c>
      <c r="F1457" s="141">
        <v>0.0</v>
      </c>
      <c r="G1457" s="141">
        <v>1184.544</v>
      </c>
    </row>
    <row r="1458" ht="14.25" customHeight="1">
      <c r="A1458" s="140" t="s">
        <v>1637</v>
      </c>
      <c r="B1458" s="141">
        <v>0.0</v>
      </c>
      <c r="C1458" s="141">
        <v>1286.6399999999999</v>
      </c>
      <c r="D1458" s="141">
        <v>0.0</v>
      </c>
      <c r="E1458" s="141">
        <v>0.0</v>
      </c>
      <c r="F1458" s="141">
        <v>0.0</v>
      </c>
      <c r="G1458" s="141">
        <v>1286.6399999999999</v>
      </c>
    </row>
    <row r="1459" ht="14.25" customHeight="1">
      <c r="A1459" s="140" t="s">
        <v>1638</v>
      </c>
      <c r="B1459" s="141">
        <v>0.0</v>
      </c>
      <c r="C1459" s="141">
        <v>936.204</v>
      </c>
      <c r="D1459" s="141">
        <v>0.0</v>
      </c>
      <c r="E1459" s="141">
        <v>0.0</v>
      </c>
      <c r="F1459" s="141">
        <v>0.0</v>
      </c>
      <c r="G1459" s="141">
        <v>936.204</v>
      </c>
    </row>
    <row r="1460" ht="14.25" customHeight="1">
      <c r="A1460" s="140" t="s">
        <v>1639</v>
      </c>
      <c r="B1460" s="141">
        <v>0.0</v>
      </c>
      <c r="C1460" s="141">
        <v>1836.408</v>
      </c>
      <c r="D1460" s="141">
        <v>0.0</v>
      </c>
      <c r="E1460" s="141">
        <v>0.0</v>
      </c>
      <c r="F1460" s="141">
        <v>0.0</v>
      </c>
      <c r="G1460" s="141">
        <v>1836.408</v>
      </c>
    </row>
    <row r="1461" ht="14.25" customHeight="1">
      <c r="A1461" s="140" t="s">
        <v>1640</v>
      </c>
      <c r="B1461" s="141">
        <v>0.0</v>
      </c>
      <c r="C1461" s="141">
        <v>144.0</v>
      </c>
      <c r="D1461" s="141">
        <v>0.0</v>
      </c>
      <c r="E1461" s="141">
        <v>0.0</v>
      </c>
      <c r="F1461" s="141">
        <v>0.0</v>
      </c>
      <c r="G1461" s="141">
        <v>144.0</v>
      </c>
    </row>
    <row r="1462" ht="14.25" customHeight="1">
      <c r="A1462" s="140" t="s">
        <v>1641</v>
      </c>
      <c r="B1462" s="141">
        <v>0.0</v>
      </c>
      <c r="C1462" s="141">
        <v>623.664</v>
      </c>
      <c r="D1462" s="141">
        <v>0.0</v>
      </c>
      <c r="E1462" s="141">
        <v>0.0</v>
      </c>
      <c r="F1462" s="141">
        <v>0.0</v>
      </c>
      <c r="G1462" s="141">
        <v>623.664</v>
      </c>
    </row>
    <row r="1463" ht="14.25" customHeight="1">
      <c r="A1463" s="140" t="s">
        <v>1642</v>
      </c>
      <c r="B1463" s="141">
        <v>0.0</v>
      </c>
      <c r="C1463" s="141">
        <v>691.5239999999999</v>
      </c>
      <c r="D1463" s="141">
        <v>0.0</v>
      </c>
      <c r="E1463" s="141">
        <v>0.0</v>
      </c>
      <c r="F1463" s="141">
        <v>0.0</v>
      </c>
      <c r="G1463" s="141">
        <v>691.5239999999999</v>
      </c>
    </row>
    <row r="1464" ht="14.25" customHeight="1">
      <c r="A1464" s="140" t="s">
        <v>1643</v>
      </c>
      <c r="B1464" s="141">
        <v>0.0</v>
      </c>
      <c r="C1464" s="141">
        <v>2050.488</v>
      </c>
      <c r="D1464" s="141">
        <v>0.0</v>
      </c>
      <c r="E1464" s="141">
        <v>0.0</v>
      </c>
      <c r="F1464" s="141">
        <v>0.0</v>
      </c>
      <c r="G1464" s="141">
        <v>2050.488</v>
      </c>
    </row>
    <row r="1465" ht="14.25" customHeight="1">
      <c r="A1465" s="140" t="s">
        <v>1644</v>
      </c>
      <c r="B1465" s="141">
        <v>0.0</v>
      </c>
      <c r="C1465" s="141">
        <v>1012.56</v>
      </c>
      <c r="D1465" s="141">
        <v>0.0</v>
      </c>
      <c r="E1465" s="141">
        <v>0.0</v>
      </c>
      <c r="F1465" s="141">
        <v>0.0</v>
      </c>
      <c r="G1465" s="141">
        <v>1012.56</v>
      </c>
    </row>
    <row r="1466" ht="14.25" customHeight="1">
      <c r="A1466" s="140" t="s">
        <v>1645</v>
      </c>
      <c r="B1466" s="141">
        <v>0.0</v>
      </c>
      <c r="C1466" s="141">
        <v>96.66</v>
      </c>
      <c r="D1466" s="141">
        <v>0.0</v>
      </c>
      <c r="E1466" s="141">
        <v>0.0</v>
      </c>
      <c r="F1466" s="141">
        <v>0.0</v>
      </c>
      <c r="G1466" s="141">
        <v>96.66</v>
      </c>
    </row>
    <row r="1467" ht="14.25" customHeight="1">
      <c r="A1467" s="140" t="s">
        <v>1646</v>
      </c>
      <c r="B1467" s="141">
        <v>0.0</v>
      </c>
      <c r="C1467" s="141">
        <v>35.58</v>
      </c>
      <c r="D1467" s="141">
        <v>0.0</v>
      </c>
      <c r="E1467" s="141">
        <v>0.0</v>
      </c>
      <c r="F1467" s="141">
        <v>0.0</v>
      </c>
      <c r="G1467" s="141">
        <v>35.58</v>
      </c>
    </row>
    <row r="1468" ht="14.25" customHeight="1">
      <c r="A1468" s="140" t="s">
        <v>1647</v>
      </c>
      <c r="B1468" s="141">
        <v>0.0</v>
      </c>
      <c r="C1468" s="141">
        <v>426.4200000000001</v>
      </c>
      <c r="D1468" s="141">
        <v>0.0</v>
      </c>
      <c r="E1468" s="141">
        <v>0.0</v>
      </c>
      <c r="F1468" s="141">
        <v>0.0</v>
      </c>
      <c r="G1468" s="141">
        <v>426.4200000000001</v>
      </c>
    </row>
    <row r="1469" ht="14.25" customHeight="1">
      <c r="A1469" s="140" t="s">
        <v>1648</v>
      </c>
      <c r="B1469" s="141">
        <v>0.0</v>
      </c>
      <c r="C1469" s="141">
        <v>152.54399999999998</v>
      </c>
      <c r="D1469" s="141">
        <v>0.0</v>
      </c>
      <c r="E1469" s="141">
        <v>0.0</v>
      </c>
      <c r="F1469" s="141">
        <v>0.0</v>
      </c>
      <c r="G1469" s="141">
        <v>152.54399999999998</v>
      </c>
    </row>
    <row r="1470" ht="14.25" customHeight="1">
      <c r="A1470" s="140" t="s">
        <v>1649</v>
      </c>
      <c r="B1470" s="141">
        <v>0.0</v>
      </c>
      <c r="C1470" s="141">
        <v>152.54399999999998</v>
      </c>
      <c r="D1470" s="141">
        <v>0.0</v>
      </c>
      <c r="E1470" s="141">
        <v>0.0</v>
      </c>
      <c r="F1470" s="141">
        <v>0.0</v>
      </c>
      <c r="G1470" s="141">
        <v>152.54399999999998</v>
      </c>
    </row>
    <row r="1471" ht="14.25" customHeight="1">
      <c r="A1471" s="140" t="s">
        <v>1650</v>
      </c>
      <c r="B1471" s="141">
        <v>0.0</v>
      </c>
      <c r="C1471" s="141">
        <v>33.876</v>
      </c>
      <c r="D1471" s="141">
        <v>0.0</v>
      </c>
      <c r="E1471" s="141">
        <v>0.0</v>
      </c>
      <c r="F1471" s="141">
        <v>0.0</v>
      </c>
      <c r="G1471" s="141">
        <v>33.876</v>
      </c>
    </row>
    <row r="1472" ht="14.25" customHeight="1">
      <c r="A1472" s="140" t="s">
        <v>1651</v>
      </c>
      <c r="B1472" s="141">
        <v>0.0</v>
      </c>
      <c r="C1472" s="141">
        <v>38.41199999999999</v>
      </c>
      <c r="D1472" s="141">
        <v>0.0</v>
      </c>
      <c r="E1472" s="141">
        <v>0.0</v>
      </c>
      <c r="F1472" s="141">
        <v>0.0</v>
      </c>
      <c r="G1472" s="141">
        <v>38.41199999999999</v>
      </c>
    </row>
    <row r="1473" ht="14.25" customHeight="1">
      <c r="A1473" s="140" t="s">
        <v>1652</v>
      </c>
      <c r="B1473" s="141">
        <v>0.0</v>
      </c>
      <c r="C1473" s="141">
        <v>163.00799999999998</v>
      </c>
      <c r="D1473" s="141">
        <v>0.0</v>
      </c>
      <c r="E1473" s="141">
        <v>0.0</v>
      </c>
      <c r="F1473" s="141">
        <v>0.0</v>
      </c>
      <c r="G1473" s="141">
        <v>163.00799999999998</v>
      </c>
    </row>
    <row r="1474" ht="14.25" customHeight="1">
      <c r="A1474" s="140" t="s">
        <v>1653</v>
      </c>
      <c r="B1474" s="141">
        <v>0.0</v>
      </c>
      <c r="C1474" s="141">
        <v>879.504</v>
      </c>
      <c r="D1474" s="141">
        <v>0.0</v>
      </c>
      <c r="E1474" s="141">
        <v>0.0</v>
      </c>
      <c r="F1474" s="141">
        <v>0.0</v>
      </c>
      <c r="G1474" s="141">
        <v>879.504</v>
      </c>
    </row>
    <row r="1475" ht="14.25" customHeight="1">
      <c r="A1475" s="140" t="s">
        <v>1654</v>
      </c>
      <c r="B1475" s="141">
        <v>0.0</v>
      </c>
      <c r="C1475" s="141">
        <v>246.88800000000003</v>
      </c>
      <c r="D1475" s="141">
        <v>0.0</v>
      </c>
      <c r="E1475" s="141">
        <v>0.0</v>
      </c>
      <c r="F1475" s="141">
        <v>0.0</v>
      </c>
      <c r="G1475" s="141">
        <v>246.88800000000003</v>
      </c>
    </row>
    <row r="1476" ht="14.25" customHeight="1">
      <c r="A1476" s="140" t="s">
        <v>1655</v>
      </c>
      <c r="B1476" s="141">
        <v>0.0</v>
      </c>
      <c r="C1476" s="141">
        <v>460.12800000000004</v>
      </c>
      <c r="D1476" s="141">
        <v>0.0</v>
      </c>
      <c r="E1476" s="141">
        <v>0.0</v>
      </c>
      <c r="F1476" s="141">
        <v>0.0</v>
      </c>
      <c r="G1476" s="141">
        <v>460.12800000000004</v>
      </c>
    </row>
    <row r="1477" ht="14.25" customHeight="1">
      <c r="A1477" s="140" t="s">
        <v>1656</v>
      </c>
      <c r="B1477" s="141">
        <v>0.0</v>
      </c>
      <c r="C1477" s="141">
        <v>151.848</v>
      </c>
      <c r="D1477" s="141">
        <v>0.0</v>
      </c>
      <c r="E1477" s="141">
        <v>0.0</v>
      </c>
      <c r="F1477" s="141">
        <v>0.0</v>
      </c>
      <c r="G1477" s="141">
        <v>151.848</v>
      </c>
    </row>
    <row r="1478" ht="14.25" customHeight="1">
      <c r="A1478" s="140" t="s">
        <v>1657</v>
      </c>
      <c r="B1478" s="141">
        <v>0.0</v>
      </c>
      <c r="C1478" s="141">
        <v>384.948</v>
      </c>
      <c r="D1478" s="141">
        <v>0.0</v>
      </c>
      <c r="E1478" s="141">
        <v>0.0</v>
      </c>
      <c r="F1478" s="141">
        <v>0.0</v>
      </c>
      <c r="G1478" s="141">
        <v>384.948</v>
      </c>
    </row>
    <row r="1479" ht="14.25" customHeight="1">
      <c r="A1479" s="140" t="s">
        <v>1658</v>
      </c>
      <c r="B1479" s="141">
        <v>0.0</v>
      </c>
      <c r="C1479" s="141">
        <v>30.599999999999998</v>
      </c>
      <c r="D1479" s="141">
        <v>0.0</v>
      </c>
      <c r="E1479" s="141">
        <v>0.0</v>
      </c>
      <c r="F1479" s="141">
        <v>0.0</v>
      </c>
      <c r="G1479" s="141">
        <v>30.599999999999998</v>
      </c>
    </row>
    <row r="1480" ht="14.25" customHeight="1">
      <c r="A1480" s="140" t="s">
        <v>1659</v>
      </c>
      <c r="B1480" s="141">
        <v>0.0</v>
      </c>
      <c r="C1480" s="141">
        <v>44025.407999999996</v>
      </c>
      <c r="D1480" s="141">
        <v>0.0</v>
      </c>
      <c r="E1480" s="141">
        <v>0.0</v>
      </c>
      <c r="F1480" s="141">
        <v>0.0</v>
      </c>
      <c r="G1480" s="141">
        <v>44025.407999999996</v>
      </c>
    </row>
    <row r="1481" ht="14.25" customHeight="1">
      <c r="A1481" s="140" t="s">
        <v>1660</v>
      </c>
      <c r="B1481" s="141">
        <v>0.0</v>
      </c>
      <c r="C1481" s="141">
        <v>997.1999999999999</v>
      </c>
      <c r="D1481" s="141">
        <v>0.0</v>
      </c>
      <c r="E1481" s="141">
        <v>0.0</v>
      </c>
      <c r="F1481" s="141">
        <v>0.0</v>
      </c>
      <c r="G1481" s="141">
        <v>997.1999999999999</v>
      </c>
    </row>
    <row r="1482" ht="14.25" customHeight="1">
      <c r="A1482" s="140" t="s">
        <v>1661</v>
      </c>
      <c r="B1482" s="141">
        <v>0.0</v>
      </c>
      <c r="C1482" s="141">
        <v>2461.2</v>
      </c>
      <c r="D1482" s="141">
        <v>0.0</v>
      </c>
      <c r="E1482" s="141">
        <v>0.0</v>
      </c>
      <c r="F1482" s="141">
        <v>0.0</v>
      </c>
      <c r="G1482" s="141">
        <v>2461.2</v>
      </c>
    </row>
    <row r="1483" ht="14.25" customHeight="1">
      <c r="A1483" s="140" t="s">
        <v>1662</v>
      </c>
      <c r="B1483" s="141">
        <v>0.0</v>
      </c>
      <c r="C1483" s="141">
        <v>854.4000000000001</v>
      </c>
      <c r="D1483" s="141">
        <v>0.0</v>
      </c>
      <c r="E1483" s="141">
        <v>0.0</v>
      </c>
      <c r="F1483" s="141">
        <v>0.0</v>
      </c>
      <c r="G1483" s="141">
        <v>854.4000000000001</v>
      </c>
    </row>
    <row r="1484" ht="14.25" customHeight="1">
      <c r="A1484" s="140" t="s">
        <v>1663</v>
      </c>
      <c r="B1484" s="141">
        <v>0.0</v>
      </c>
      <c r="C1484" s="141">
        <v>284.15999999999997</v>
      </c>
      <c r="D1484" s="141">
        <v>0.0</v>
      </c>
      <c r="E1484" s="141">
        <v>0.0</v>
      </c>
      <c r="F1484" s="141">
        <v>0.0</v>
      </c>
      <c r="G1484" s="141">
        <v>284.15999999999997</v>
      </c>
    </row>
    <row r="1485" ht="14.25" customHeight="1">
      <c r="A1485" s="140" t="s">
        <v>1664</v>
      </c>
      <c r="B1485" s="141">
        <v>0.0</v>
      </c>
      <c r="C1485" s="141">
        <v>1436.4</v>
      </c>
      <c r="D1485" s="141">
        <v>0.0</v>
      </c>
      <c r="E1485" s="141">
        <v>0.0</v>
      </c>
      <c r="F1485" s="141">
        <v>0.0</v>
      </c>
      <c r="G1485" s="141">
        <v>1436.4</v>
      </c>
    </row>
    <row r="1486" ht="14.25" customHeight="1">
      <c r="A1486" s="140" t="s">
        <v>1665</v>
      </c>
      <c r="B1486" s="141">
        <v>0.0</v>
      </c>
      <c r="C1486" s="141">
        <v>8616.119999999999</v>
      </c>
      <c r="D1486" s="141">
        <v>0.0</v>
      </c>
      <c r="E1486" s="141">
        <v>0.0</v>
      </c>
      <c r="F1486" s="141">
        <v>0.0</v>
      </c>
      <c r="G1486" s="141">
        <v>8616.119999999999</v>
      </c>
    </row>
    <row r="1487" ht="14.25" customHeight="1">
      <c r="A1487" s="140" t="s">
        <v>1666</v>
      </c>
      <c r="B1487" s="141">
        <v>0.0</v>
      </c>
      <c r="C1487" s="141">
        <v>1342.368</v>
      </c>
      <c r="D1487" s="141">
        <v>0.0</v>
      </c>
      <c r="E1487" s="141">
        <v>0.0</v>
      </c>
      <c r="F1487" s="141">
        <v>0.0</v>
      </c>
      <c r="G1487" s="141">
        <v>1342.368</v>
      </c>
    </row>
    <row r="1488" ht="14.25" customHeight="1">
      <c r="A1488" s="140" t="s">
        <v>1667</v>
      </c>
      <c r="B1488" s="141">
        <v>0.0</v>
      </c>
      <c r="C1488" s="141">
        <v>1565.0880000000002</v>
      </c>
      <c r="D1488" s="141">
        <v>0.0</v>
      </c>
      <c r="E1488" s="141">
        <v>0.0</v>
      </c>
      <c r="F1488" s="141">
        <v>0.0</v>
      </c>
      <c r="G1488" s="141">
        <v>1565.0880000000002</v>
      </c>
    </row>
    <row r="1489" ht="14.25" customHeight="1">
      <c r="A1489" s="140" t="s">
        <v>1668</v>
      </c>
      <c r="B1489" s="141">
        <v>0.0</v>
      </c>
      <c r="C1489" s="141">
        <v>1607.796</v>
      </c>
      <c r="D1489" s="141">
        <v>0.0</v>
      </c>
      <c r="E1489" s="141">
        <v>0.0</v>
      </c>
      <c r="F1489" s="141">
        <v>0.0</v>
      </c>
      <c r="G1489" s="141">
        <v>1607.796</v>
      </c>
    </row>
    <row r="1490" ht="14.25" customHeight="1">
      <c r="A1490" s="140" t="s">
        <v>1669</v>
      </c>
      <c r="B1490" s="141">
        <v>0.0</v>
      </c>
      <c r="C1490" s="141">
        <v>683.3879999999999</v>
      </c>
      <c r="D1490" s="141">
        <v>0.0</v>
      </c>
      <c r="E1490" s="141">
        <v>0.0</v>
      </c>
      <c r="F1490" s="141">
        <v>0.0</v>
      </c>
      <c r="G1490" s="141">
        <v>683.3879999999999</v>
      </c>
    </row>
    <row r="1491" ht="14.25" customHeight="1">
      <c r="A1491" s="140" t="s">
        <v>1670</v>
      </c>
      <c r="B1491" s="141">
        <v>0.0</v>
      </c>
      <c r="C1491" s="141">
        <v>1586.4360000000001</v>
      </c>
      <c r="D1491" s="141">
        <v>0.0</v>
      </c>
      <c r="E1491" s="141">
        <v>0.0</v>
      </c>
      <c r="F1491" s="141">
        <v>0.0</v>
      </c>
      <c r="G1491" s="141">
        <v>1586.4360000000001</v>
      </c>
    </row>
    <row r="1492" ht="14.25" customHeight="1">
      <c r="A1492" s="140" t="s">
        <v>1671</v>
      </c>
      <c r="B1492" s="141">
        <v>0.0</v>
      </c>
      <c r="C1492" s="141">
        <v>229.76399999999998</v>
      </c>
      <c r="D1492" s="141">
        <v>0.0</v>
      </c>
      <c r="E1492" s="141">
        <v>0.0</v>
      </c>
      <c r="F1492" s="141">
        <v>0.0</v>
      </c>
      <c r="G1492" s="141">
        <v>229.76399999999998</v>
      </c>
    </row>
    <row r="1493" ht="14.25" customHeight="1">
      <c r="A1493" s="140" t="s">
        <v>1672</v>
      </c>
      <c r="B1493" s="141">
        <v>0.0</v>
      </c>
      <c r="C1493" s="141">
        <v>2808.312</v>
      </c>
      <c r="D1493" s="141">
        <v>0.0</v>
      </c>
      <c r="E1493" s="141">
        <v>0.0</v>
      </c>
      <c r="F1493" s="141">
        <v>0.0</v>
      </c>
      <c r="G1493" s="141">
        <v>2808.312</v>
      </c>
    </row>
    <row r="1494" ht="14.25" customHeight="1">
      <c r="A1494" s="140" t="s">
        <v>1673</v>
      </c>
      <c r="B1494" s="141">
        <v>0.0</v>
      </c>
      <c r="C1494" s="141">
        <v>74.244</v>
      </c>
      <c r="D1494" s="141">
        <v>0.0</v>
      </c>
      <c r="E1494" s="141">
        <v>0.0</v>
      </c>
      <c r="F1494" s="141">
        <v>0.0</v>
      </c>
      <c r="G1494" s="141">
        <v>74.244</v>
      </c>
    </row>
    <row r="1495" ht="14.25" customHeight="1">
      <c r="A1495" s="140" t="s">
        <v>1674</v>
      </c>
      <c r="B1495" s="141">
        <v>0.0</v>
      </c>
      <c r="C1495" s="141">
        <v>1149.924</v>
      </c>
      <c r="D1495" s="141">
        <v>0.0</v>
      </c>
      <c r="E1495" s="141">
        <v>0.0</v>
      </c>
      <c r="F1495" s="141">
        <v>0.0</v>
      </c>
      <c r="G1495" s="141">
        <v>1149.924</v>
      </c>
    </row>
    <row r="1496" ht="14.25" customHeight="1">
      <c r="A1496" s="140" t="s">
        <v>1675</v>
      </c>
      <c r="B1496" s="141">
        <v>0.0</v>
      </c>
      <c r="C1496" s="141">
        <v>167.832</v>
      </c>
      <c r="D1496" s="141">
        <v>0.0</v>
      </c>
      <c r="E1496" s="141">
        <v>0.0</v>
      </c>
      <c r="F1496" s="141">
        <v>0.0</v>
      </c>
      <c r="G1496" s="141">
        <v>167.832</v>
      </c>
    </row>
    <row r="1497" ht="14.25" customHeight="1">
      <c r="A1497" s="140" t="s">
        <v>1676</v>
      </c>
      <c r="B1497" s="141">
        <v>0.0</v>
      </c>
      <c r="C1497" s="141">
        <v>383.34000000000003</v>
      </c>
      <c r="D1497" s="141">
        <v>0.0</v>
      </c>
      <c r="E1497" s="141">
        <v>0.0</v>
      </c>
      <c r="F1497" s="141">
        <v>0.0</v>
      </c>
      <c r="G1497" s="141">
        <v>383.34000000000003</v>
      </c>
    </row>
    <row r="1498" ht="14.25" customHeight="1">
      <c r="A1498" s="140" t="s">
        <v>1677</v>
      </c>
      <c r="B1498" s="141">
        <v>0.0</v>
      </c>
      <c r="C1498" s="141">
        <v>898.632</v>
      </c>
      <c r="D1498" s="141">
        <v>0.0</v>
      </c>
      <c r="E1498" s="141">
        <v>0.0</v>
      </c>
      <c r="F1498" s="141">
        <v>0.0</v>
      </c>
      <c r="G1498" s="141">
        <v>898.632</v>
      </c>
    </row>
    <row r="1499" ht="14.25" customHeight="1">
      <c r="A1499" s="140" t="s">
        <v>1678</v>
      </c>
      <c r="B1499" s="141">
        <v>0.0</v>
      </c>
      <c r="C1499" s="141">
        <v>1421.6999999999998</v>
      </c>
      <c r="D1499" s="141">
        <v>0.0</v>
      </c>
      <c r="E1499" s="141">
        <v>0.0</v>
      </c>
      <c r="F1499" s="141">
        <v>0.0</v>
      </c>
      <c r="G1499" s="141">
        <v>1421.6999999999998</v>
      </c>
    </row>
    <row r="1500" ht="14.25" customHeight="1">
      <c r="A1500" s="140" t="s">
        <v>1679</v>
      </c>
      <c r="B1500" s="141">
        <v>0.0</v>
      </c>
      <c r="C1500" s="141">
        <v>514.128</v>
      </c>
      <c r="D1500" s="141">
        <v>0.0</v>
      </c>
      <c r="E1500" s="141">
        <v>0.0</v>
      </c>
      <c r="F1500" s="141">
        <v>0.0</v>
      </c>
      <c r="G1500" s="141">
        <v>514.128</v>
      </c>
    </row>
    <row r="1501" ht="14.25" customHeight="1">
      <c r="A1501" s="140" t="s">
        <v>1680</v>
      </c>
      <c r="B1501" s="141">
        <v>0.0</v>
      </c>
      <c r="C1501" s="141">
        <v>1209.096</v>
      </c>
      <c r="D1501" s="141">
        <v>0.0</v>
      </c>
      <c r="E1501" s="141">
        <v>0.0</v>
      </c>
      <c r="F1501" s="141">
        <v>0.0</v>
      </c>
      <c r="G1501" s="141">
        <v>1209.096</v>
      </c>
    </row>
    <row r="1502" ht="14.25" customHeight="1">
      <c r="A1502" s="140" t="s">
        <v>1681</v>
      </c>
      <c r="B1502" s="141">
        <v>0.0</v>
      </c>
      <c r="C1502" s="141">
        <v>440.84400000000005</v>
      </c>
      <c r="D1502" s="141">
        <v>0.0</v>
      </c>
      <c r="E1502" s="141">
        <v>0.0</v>
      </c>
      <c r="F1502" s="141">
        <v>0.0</v>
      </c>
      <c r="G1502" s="141">
        <v>440.84400000000005</v>
      </c>
    </row>
    <row r="1503" ht="14.25" customHeight="1">
      <c r="A1503" s="140" t="s">
        <v>1682</v>
      </c>
      <c r="B1503" s="141">
        <v>0.0</v>
      </c>
      <c r="C1503" s="141">
        <v>339.12</v>
      </c>
      <c r="D1503" s="141">
        <v>0.0</v>
      </c>
      <c r="E1503" s="141">
        <v>0.0</v>
      </c>
      <c r="F1503" s="141">
        <v>0.0</v>
      </c>
      <c r="G1503" s="141">
        <v>339.12</v>
      </c>
    </row>
    <row r="1504" ht="14.25" customHeight="1">
      <c r="A1504" s="140" t="s">
        <v>1683</v>
      </c>
      <c r="B1504" s="141">
        <v>0.0</v>
      </c>
      <c r="C1504" s="141">
        <v>36.624</v>
      </c>
      <c r="D1504" s="141">
        <v>0.0</v>
      </c>
      <c r="E1504" s="141">
        <v>0.0</v>
      </c>
      <c r="F1504" s="141">
        <v>0.0</v>
      </c>
      <c r="G1504" s="141">
        <v>36.624</v>
      </c>
    </row>
    <row r="1505" ht="14.25" customHeight="1">
      <c r="A1505" s="140" t="s">
        <v>1684</v>
      </c>
      <c r="B1505" s="141">
        <v>0.0</v>
      </c>
      <c r="C1505" s="141">
        <v>17.183999999999997</v>
      </c>
      <c r="D1505" s="141">
        <v>0.0</v>
      </c>
      <c r="E1505" s="141">
        <v>0.0</v>
      </c>
      <c r="F1505" s="141">
        <v>0.0</v>
      </c>
      <c r="G1505" s="141">
        <v>17.183999999999997</v>
      </c>
    </row>
    <row r="1506" ht="14.25" customHeight="1">
      <c r="A1506" s="140" t="s">
        <v>1685</v>
      </c>
      <c r="B1506" s="141">
        <v>0.0</v>
      </c>
      <c r="C1506" s="141">
        <v>13.607999999999999</v>
      </c>
      <c r="D1506" s="141">
        <v>0.0</v>
      </c>
      <c r="E1506" s="141">
        <v>0.0</v>
      </c>
      <c r="F1506" s="141">
        <v>0.0</v>
      </c>
      <c r="G1506" s="141">
        <v>13.607999999999999</v>
      </c>
    </row>
    <row r="1507" ht="14.25" customHeight="1">
      <c r="A1507" s="140" t="s">
        <v>1686</v>
      </c>
      <c r="B1507" s="141">
        <v>0.0</v>
      </c>
      <c r="C1507" s="141">
        <v>24.299999999999997</v>
      </c>
      <c r="D1507" s="141">
        <v>0.0</v>
      </c>
      <c r="E1507" s="141">
        <v>0.0</v>
      </c>
      <c r="F1507" s="141">
        <v>0.0</v>
      </c>
      <c r="G1507" s="141">
        <v>24.299999999999997</v>
      </c>
    </row>
    <row r="1508" ht="14.25" customHeight="1">
      <c r="A1508" s="140" t="s">
        <v>1687</v>
      </c>
      <c r="B1508" s="141">
        <v>0.0</v>
      </c>
      <c r="C1508" s="141">
        <v>0.0</v>
      </c>
      <c r="D1508" s="141">
        <v>0.0</v>
      </c>
      <c r="E1508" s="141">
        <v>0.0</v>
      </c>
      <c r="F1508" s="141">
        <v>0.0</v>
      </c>
      <c r="G1508" s="141">
        <v>0.0</v>
      </c>
    </row>
    <row r="1509" ht="14.25" customHeight="1">
      <c r="A1509" s="140" t="s">
        <v>1688</v>
      </c>
      <c r="B1509" s="141">
        <v>0.0</v>
      </c>
      <c r="C1509" s="141">
        <v>397.22399999999993</v>
      </c>
      <c r="D1509" s="141">
        <v>0.0</v>
      </c>
      <c r="E1509" s="141">
        <v>0.0</v>
      </c>
      <c r="F1509" s="141">
        <v>0.0</v>
      </c>
      <c r="G1509" s="141">
        <v>397.22399999999993</v>
      </c>
    </row>
    <row r="1510" ht="14.25" customHeight="1">
      <c r="A1510" s="140" t="s">
        <v>1689</v>
      </c>
      <c r="B1510" s="141">
        <v>0.0</v>
      </c>
      <c r="C1510" s="141">
        <v>55.931999999999995</v>
      </c>
      <c r="D1510" s="141">
        <v>0.0</v>
      </c>
      <c r="E1510" s="141">
        <v>0.0</v>
      </c>
      <c r="F1510" s="141">
        <v>0.0</v>
      </c>
      <c r="G1510" s="141">
        <v>55.931999999999995</v>
      </c>
    </row>
    <row r="1511" ht="14.25" customHeight="1">
      <c r="A1511" s="140" t="s">
        <v>1690</v>
      </c>
      <c r="B1511" s="141">
        <v>0.0</v>
      </c>
      <c r="C1511" s="141">
        <v>140.952</v>
      </c>
      <c r="D1511" s="141">
        <v>0.0</v>
      </c>
      <c r="E1511" s="141">
        <v>0.0</v>
      </c>
      <c r="F1511" s="141">
        <v>0.0</v>
      </c>
      <c r="G1511" s="141">
        <v>140.952</v>
      </c>
    </row>
    <row r="1512" ht="14.25" customHeight="1">
      <c r="A1512" s="140" t="s">
        <v>1691</v>
      </c>
      <c r="B1512" s="141">
        <v>0.0</v>
      </c>
      <c r="C1512" s="141">
        <v>1143.828</v>
      </c>
      <c r="D1512" s="141">
        <v>0.0</v>
      </c>
      <c r="E1512" s="141">
        <v>0.0</v>
      </c>
      <c r="F1512" s="141">
        <v>0.0</v>
      </c>
      <c r="G1512" s="141">
        <v>1143.828</v>
      </c>
    </row>
    <row r="1513" ht="14.25" customHeight="1">
      <c r="A1513" s="140" t="s">
        <v>1692</v>
      </c>
      <c r="B1513" s="141">
        <v>0.0</v>
      </c>
      <c r="C1513" s="141">
        <v>842.04</v>
      </c>
      <c r="D1513" s="141">
        <v>0.0</v>
      </c>
      <c r="E1513" s="141">
        <v>0.0</v>
      </c>
      <c r="F1513" s="141">
        <v>0.0</v>
      </c>
      <c r="G1513" s="141">
        <v>842.04</v>
      </c>
    </row>
    <row r="1514" ht="14.25" customHeight="1">
      <c r="A1514" s="140" t="s">
        <v>1693</v>
      </c>
      <c r="B1514" s="141">
        <v>0.0</v>
      </c>
      <c r="C1514" s="141">
        <v>30.504000000000005</v>
      </c>
      <c r="D1514" s="141">
        <v>0.0</v>
      </c>
      <c r="E1514" s="141">
        <v>0.0</v>
      </c>
      <c r="F1514" s="141">
        <v>0.0</v>
      </c>
      <c r="G1514" s="141">
        <v>30.504000000000005</v>
      </c>
    </row>
    <row r="1515" ht="14.25" customHeight="1">
      <c r="A1515" s="140" t="s">
        <v>1694</v>
      </c>
      <c r="B1515" s="141">
        <v>0.0</v>
      </c>
      <c r="C1515" s="141">
        <v>17.183999999999997</v>
      </c>
      <c r="D1515" s="141">
        <v>0.0</v>
      </c>
      <c r="E1515" s="141">
        <v>0.0</v>
      </c>
      <c r="F1515" s="141">
        <v>0.0</v>
      </c>
      <c r="G1515" s="141">
        <v>17.183999999999997</v>
      </c>
    </row>
    <row r="1516" ht="14.25" customHeight="1">
      <c r="A1516" s="140" t="s">
        <v>1695</v>
      </c>
      <c r="B1516" s="141">
        <v>0.0</v>
      </c>
      <c r="C1516" s="141">
        <v>55.52400000000001</v>
      </c>
      <c r="D1516" s="141">
        <v>0.0</v>
      </c>
      <c r="E1516" s="141">
        <v>0.0</v>
      </c>
      <c r="F1516" s="141">
        <v>0.0</v>
      </c>
      <c r="G1516" s="141">
        <v>55.52400000000001</v>
      </c>
    </row>
    <row r="1517" ht="14.25" customHeight="1">
      <c r="A1517" s="140" t="s">
        <v>1696</v>
      </c>
      <c r="B1517" s="141">
        <v>0.0</v>
      </c>
      <c r="C1517" s="141">
        <v>111.05999999999999</v>
      </c>
      <c r="D1517" s="141">
        <v>0.0</v>
      </c>
      <c r="E1517" s="141">
        <v>0.0</v>
      </c>
      <c r="F1517" s="141">
        <v>0.0</v>
      </c>
      <c r="G1517" s="141">
        <v>111.05999999999999</v>
      </c>
    </row>
    <row r="1518" ht="14.25" customHeight="1">
      <c r="A1518" s="140" t="s">
        <v>1697</v>
      </c>
      <c r="B1518" s="141">
        <v>0.0</v>
      </c>
      <c r="C1518" s="141">
        <v>142.38</v>
      </c>
      <c r="D1518" s="141">
        <v>0.0</v>
      </c>
      <c r="E1518" s="141">
        <v>0.0</v>
      </c>
      <c r="F1518" s="141">
        <v>0.0</v>
      </c>
      <c r="G1518" s="141">
        <v>142.38</v>
      </c>
    </row>
    <row r="1519" ht="14.25" customHeight="1">
      <c r="A1519" s="140" t="s">
        <v>1698</v>
      </c>
      <c r="B1519" s="141">
        <v>0.0</v>
      </c>
      <c r="C1519" s="141">
        <v>20.844</v>
      </c>
      <c r="D1519" s="141">
        <v>0.0</v>
      </c>
      <c r="E1519" s="141">
        <v>0.0</v>
      </c>
      <c r="F1519" s="141">
        <v>0.0</v>
      </c>
      <c r="G1519" s="141">
        <v>20.844</v>
      </c>
    </row>
    <row r="1520" ht="14.25" customHeight="1">
      <c r="A1520" s="140" t="s">
        <v>1699</v>
      </c>
      <c r="B1520" s="141">
        <v>0.0</v>
      </c>
      <c r="C1520" s="141">
        <v>541.02</v>
      </c>
      <c r="D1520" s="141">
        <v>0.0</v>
      </c>
      <c r="E1520" s="141">
        <v>0.0</v>
      </c>
      <c r="F1520" s="141">
        <v>0.0</v>
      </c>
      <c r="G1520" s="141">
        <v>541.02</v>
      </c>
    </row>
    <row r="1521" ht="14.25" customHeight="1">
      <c r="A1521" s="140" t="s">
        <v>1700</v>
      </c>
      <c r="B1521" s="141">
        <v>0.0</v>
      </c>
      <c r="C1521" s="141">
        <v>154.98000000000002</v>
      </c>
      <c r="D1521" s="141">
        <v>0.0</v>
      </c>
      <c r="E1521" s="141">
        <v>0.0</v>
      </c>
      <c r="F1521" s="141">
        <v>0.0</v>
      </c>
      <c r="G1521" s="141">
        <v>154.98000000000002</v>
      </c>
    </row>
    <row r="1522" ht="14.25" customHeight="1">
      <c r="A1522" s="140" t="s">
        <v>1701</v>
      </c>
      <c r="B1522" s="141">
        <v>0.0</v>
      </c>
      <c r="C1522" s="141">
        <v>14.232</v>
      </c>
      <c r="D1522" s="141">
        <v>0.0</v>
      </c>
      <c r="E1522" s="141">
        <v>0.0</v>
      </c>
      <c r="F1522" s="141">
        <v>0.0</v>
      </c>
      <c r="G1522" s="141">
        <v>14.232</v>
      </c>
    </row>
    <row r="1523" ht="14.25" customHeight="1">
      <c r="A1523" s="140" t="s">
        <v>1702</v>
      </c>
      <c r="B1523" s="141">
        <v>0.0</v>
      </c>
      <c r="C1523" s="141">
        <v>75.252</v>
      </c>
      <c r="D1523" s="141">
        <v>0.0</v>
      </c>
      <c r="E1523" s="141">
        <v>0.0</v>
      </c>
      <c r="F1523" s="141">
        <v>0.0</v>
      </c>
      <c r="G1523" s="141">
        <v>75.252</v>
      </c>
    </row>
    <row r="1524" ht="14.25" customHeight="1">
      <c r="A1524" s="140" t="s">
        <v>1703</v>
      </c>
      <c r="B1524" s="141">
        <v>0.0</v>
      </c>
      <c r="C1524" s="141">
        <v>33.56399999999999</v>
      </c>
      <c r="D1524" s="141">
        <v>0.0</v>
      </c>
      <c r="E1524" s="141">
        <v>0.0</v>
      </c>
      <c r="F1524" s="141">
        <v>0.0</v>
      </c>
      <c r="G1524" s="141">
        <v>33.56399999999999</v>
      </c>
    </row>
    <row r="1525" ht="14.25" customHeight="1">
      <c r="A1525" s="140" t="s">
        <v>1704</v>
      </c>
      <c r="B1525" s="141">
        <v>0.0</v>
      </c>
      <c r="C1525" s="141">
        <v>16.776000000000003</v>
      </c>
      <c r="D1525" s="141">
        <v>0.0</v>
      </c>
      <c r="E1525" s="141">
        <v>0.0</v>
      </c>
      <c r="F1525" s="141">
        <v>0.0</v>
      </c>
      <c r="G1525" s="141">
        <v>16.776000000000003</v>
      </c>
    </row>
    <row r="1526" ht="14.25" customHeight="1">
      <c r="A1526" s="140" t="s">
        <v>1705</v>
      </c>
      <c r="B1526" s="141">
        <v>0.0</v>
      </c>
      <c r="C1526" s="141">
        <v>51.864000000000004</v>
      </c>
      <c r="D1526" s="141">
        <v>0.0</v>
      </c>
      <c r="E1526" s="141">
        <v>0.0</v>
      </c>
      <c r="F1526" s="141">
        <v>0.0</v>
      </c>
      <c r="G1526" s="141">
        <v>51.864000000000004</v>
      </c>
    </row>
    <row r="1527" ht="14.25" customHeight="1">
      <c r="A1527" s="140" t="s">
        <v>1706</v>
      </c>
      <c r="B1527" s="141">
        <v>0.0</v>
      </c>
      <c r="C1527" s="141">
        <v>28.476000000000003</v>
      </c>
      <c r="D1527" s="141">
        <v>0.0</v>
      </c>
      <c r="E1527" s="141">
        <v>0.0</v>
      </c>
      <c r="F1527" s="141">
        <v>0.0</v>
      </c>
      <c r="G1527" s="141">
        <v>28.476000000000003</v>
      </c>
    </row>
    <row r="1528" ht="14.25" customHeight="1">
      <c r="A1528" s="140" t="s">
        <v>1707</v>
      </c>
      <c r="B1528" s="141">
        <v>0.0</v>
      </c>
      <c r="C1528" s="141">
        <v>17.292</v>
      </c>
      <c r="D1528" s="141">
        <v>0.0</v>
      </c>
      <c r="E1528" s="141">
        <v>0.0</v>
      </c>
      <c r="F1528" s="141">
        <v>0.0</v>
      </c>
      <c r="G1528" s="141">
        <v>17.292</v>
      </c>
    </row>
    <row r="1529" ht="14.25" customHeight="1">
      <c r="A1529" s="140" t="s">
        <v>1708</v>
      </c>
      <c r="B1529" s="141">
        <v>0.0</v>
      </c>
      <c r="C1529" s="141">
        <v>142.38</v>
      </c>
      <c r="D1529" s="141">
        <v>0.0</v>
      </c>
      <c r="E1529" s="141">
        <v>0.0</v>
      </c>
      <c r="F1529" s="141">
        <v>0.0</v>
      </c>
      <c r="G1529" s="141">
        <v>142.38</v>
      </c>
    </row>
    <row r="1530" ht="14.25" customHeight="1">
      <c r="A1530" s="140" t="s">
        <v>1709</v>
      </c>
      <c r="B1530" s="141">
        <v>0.0</v>
      </c>
      <c r="C1530" s="141">
        <v>406.77600000000007</v>
      </c>
      <c r="D1530" s="141">
        <v>0.0</v>
      </c>
      <c r="E1530" s="141">
        <v>0.0</v>
      </c>
      <c r="F1530" s="141">
        <v>0.0</v>
      </c>
      <c r="G1530" s="141">
        <v>406.77600000000007</v>
      </c>
    </row>
    <row r="1531" ht="14.25" customHeight="1">
      <c r="A1531" s="140" t="s">
        <v>1710</v>
      </c>
      <c r="B1531" s="141">
        <v>0.0</v>
      </c>
      <c r="C1531" s="141">
        <v>915.252</v>
      </c>
      <c r="D1531" s="141">
        <v>0.0</v>
      </c>
      <c r="E1531" s="141">
        <v>0.0</v>
      </c>
      <c r="F1531" s="141">
        <v>0.0</v>
      </c>
      <c r="G1531" s="141">
        <v>915.252</v>
      </c>
    </row>
    <row r="1532" ht="14.25" customHeight="1">
      <c r="A1532" s="140" t="s">
        <v>1711</v>
      </c>
      <c r="B1532" s="141">
        <v>0.0</v>
      </c>
      <c r="C1532" s="141">
        <v>71.184</v>
      </c>
      <c r="D1532" s="141">
        <v>0.0</v>
      </c>
      <c r="E1532" s="141">
        <v>0.0</v>
      </c>
      <c r="F1532" s="141">
        <v>0.0</v>
      </c>
      <c r="G1532" s="141">
        <v>71.184</v>
      </c>
    </row>
    <row r="1533" ht="14.25" customHeight="1">
      <c r="A1533" s="140" t="s">
        <v>1712</v>
      </c>
      <c r="B1533" s="141">
        <v>0.0</v>
      </c>
      <c r="C1533" s="141">
        <v>262.776</v>
      </c>
      <c r="D1533" s="141">
        <v>0.0</v>
      </c>
      <c r="E1533" s="141">
        <v>0.0</v>
      </c>
      <c r="F1533" s="141">
        <v>0.0</v>
      </c>
      <c r="G1533" s="141">
        <v>262.776</v>
      </c>
    </row>
    <row r="1534" ht="14.25" customHeight="1">
      <c r="A1534" s="140" t="s">
        <v>1713</v>
      </c>
      <c r="B1534" s="141">
        <v>0.0</v>
      </c>
      <c r="C1534" s="141">
        <v>22.752000000000002</v>
      </c>
      <c r="D1534" s="141">
        <v>0.0</v>
      </c>
      <c r="E1534" s="141">
        <v>0.0</v>
      </c>
      <c r="F1534" s="141">
        <v>0.0</v>
      </c>
      <c r="G1534" s="141">
        <v>22.752000000000002</v>
      </c>
    </row>
    <row r="1535" ht="14.25" customHeight="1">
      <c r="A1535" s="140" t="s">
        <v>1714</v>
      </c>
      <c r="B1535" s="141">
        <v>0.0</v>
      </c>
      <c r="C1535" s="141">
        <v>1272.408</v>
      </c>
      <c r="D1535" s="141">
        <v>0.0</v>
      </c>
      <c r="E1535" s="141">
        <v>0.0</v>
      </c>
      <c r="F1535" s="141">
        <v>0.0</v>
      </c>
      <c r="G1535" s="141">
        <v>1272.408</v>
      </c>
    </row>
    <row r="1536" ht="14.25" customHeight="1">
      <c r="A1536" s="140" t="s">
        <v>1715</v>
      </c>
      <c r="B1536" s="141">
        <v>0.0</v>
      </c>
      <c r="C1536" s="141">
        <v>182.28000000000003</v>
      </c>
      <c r="D1536" s="141">
        <v>0.0</v>
      </c>
      <c r="E1536" s="141">
        <v>0.0</v>
      </c>
      <c r="F1536" s="141">
        <v>0.0</v>
      </c>
      <c r="G1536" s="141">
        <v>182.28000000000003</v>
      </c>
    </row>
    <row r="1537" ht="14.25" customHeight="1">
      <c r="A1537" s="140" t="s">
        <v>1716</v>
      </c>
      <c r="B1537" s="141">
        <v>0.0</v>
      </c>
      <c r="C1537" s="141">
        <v>151.776</v>
      </c>
      <c r="D1537" s="141">
        <v>0.0</v>
      </c>
      <c r="E1537" s="141">
        <v>0.0</v>
      </c>
      <c r="F1537" s="141">
        <v>0.0</v>
      </c>
      <c r="G1537" s="141">
        <v>151.776</v>
      </c>
    </row>
    <row r="1538" ht="14.25" customHeight="1">
      <c r="A1538" s="140" t="s">
        <v>1717</v>
      </c>
      <c r="B1538" s="141">
        <v>0.0</v>
      </c>
      <c r="C1538" s="141">
        <v>1117.9080000000001</v>
      </c>
      <c r="D1538" s="141">
        <v>0.0</v>
      </c>
      <c r="E1538" s="141">
        <v>0.0</v>
      </c>
      <c r="F1538" s="141">
        <v>0.0</v>
      </c>
      <c r="G1538" s="141">
        <v>1117.9080000000001</v>
      </c>
    </row>
    <row r="1539" ht="14.25" customHeight="1">
      <c r="A1539" s="140" t="s">
        <v>1718</v>
      </c>
      <c r="B1539" s="141">
        <v>0.0</v>
      </c>
      <c r="C1539" s="141">
        <v>35.592</v>
      </c>
      <c r="D1539" s="141">
        <v>0.0</v>
      </c>
      <c r="E1539" s="141">
        <v>0.0</v>
      </c>
      <c r="F1539" s="141">
        <v>0.0</v>
      </c>
      <c r="G1539" s="141">
        <v>35.592</v>
      </c>
    </row>
    <row r="1540" ht="14.25" customHeight="1">
      <c r="A1540" s="140" t="s">
        <v>1719</v>
      </c>
      <c r="B1540" s="141">
        <v>0.0</v>
      </c>
      <c r="C1540" s="141">
        <v>47.79599999999999</v>
      </c>
      <c r="D1540" s="141">
        <v>0.0</v>
      </c>
      <c r="E1540" s="141">
        <v>0.0</v>
      </c>
      <c r="F1540" s="141">
        <v>0.0</v>
      </c>
      <c r="G1540" s="141">
        <v>47.79599999999999</v>
      </c>
    </row>
    <row r="1541" ht="14.25" customHeight="1">
      <c r="A1541" s="140" t="s">
        <v>1720</v>
      </c>
      <c r="B1541" s="141">
        <v>0.0</v>
      </c>
      <c r="C1541" s="141">
        <v>50.844</v>
      </c>
      <c r="D1541" s="141">
        <v>0.0</v>
      </c>
      <c r="E1541" s="141">
        <v>0.0</v>
      </c>
      <c r="F1541" s="141">
        <v>0.0</v>
      </c>
      <c r="G1541" s="141">
        <v>50.844</v>
      </c>
    </row>
    <row r="1542" ht="14.25" customHeight="1">
      <c r="A1542" s="140" t="s">
        <v>1721</v>
      </c>
      <c r="B1542" s="141">
        <v>0.0</v>
      </c>
      <c r="C1542" s="141">
        <v>86.436</v>
      </c>
      <c r="D1542" s="141">
        <v>0.0</v>
      </c>
      <c r="E1542" s="141">
        <v>0.0</v>
      </c>
      <c r="F1542" s="141">
        <v>0.0</v>
      </c>
      <c r="G1542" s="141">
        <v>86.436</v>
      </c>
    </row>
    <row r="1543" ht="14.25" customHeight="1">
      <c r="A1543" s="140" t="s">
        <v>1722</v>
      </c>
      <c r="B1543" s="141">
        <v>0.0</v>
      </c>
      <c r="C1543" s="141">
        <v>426.4200000000001</v>
      </c>
      <c r="D1543" s="141">
        <v>0.0</v>
      </c>
      <c r="E1543" s="141">
        <v>0.0</v>
      </c>
      <c r="F1543" s="141">
        <v>0.0</v>
      </c>
      <c r="G1543" s="141">
        <v>426.4200000000001</v>
      </c>
    </row>
    <row r="1544" ht="14.25" customHeight="1">
      <c r="A1544" s="140" t="s">
        <v>1723</v>
      </c>
      <c r="B1544" s="141">
        <v>0.0</v>
      </c>
      <c r="C1544" s="141">
        <v>2.388</v>
      </c>
      <c r="D1544" s="141">
        <v>0.0</v>
      </c>
      <c r="E1544" s="141">
        <v>0.0</v>
      </c>
      <c r="F1544" s="141">
        <v>0.0</v>
      </c>
      <c r="G1544" s="141">
        <v>2.388</v>
      </c>
    </row>
    <row r="1545" ht="14.25" customHeight="1">
      <c r="A1545" s="140" t="s">
        <v>1724</v>
      </c>
      <c r="B1545" s="141">
        <v>0.0</v>
      </c>
      <c r="C1545" s="141">
        <v>19.32</v>
      </c>
      <c r="D1545" s="141">
        <v>0.0</v>
      </c>
      <c r="E1545" s="141">
        <v>0.0</v>
      </c>
      <c r="F1545" s="141">
        <v>0.0</v>
      </c>
      <c r="G1545" s="141">
        <v>19.32</v>
      </c>
    </row>
    <row r="1546" ht="14.25" customHeight="1">
      <c r="A1546" s="140" t="s">
        <v>1725</v>
      </c>
      <c r="B1546" s="141">
        <v>0.0</v>
      </c>
      <c r="C1546" s="141">
        <v>9.156</v>
      </c>
      <c r="D1546" s="141">
        <v>0.0</v>
      </c>
      <c r="E1546" s="141">
        <v>0.0</v>
      </c>
      <c r="F1546" s="141">
        <v>0.0</v>
      </c>
      <c r="G1546" s="141">
        <v>9.156</v>
      </c>
    </row>
    <row r="1547" ht="14.25" customHeight="1">
      <c r="A1547" s="140" t="s">
        <v>1726</v>
      </c>
      <c r="B1547" s="141">
        <v>0.0</v>
      </c>
      <c r="C1547" s="141">
        <v>527.424</v>
      </c>
      <c r="D1547" s="141">
        <v>0.0</v>
      </c>
      <c r="E1547" s="141">
        <v>0.0</v>
      </c>
      <c r="F1547" s="141">
        <v>0.0</v>
      </c>
      <c r="G1547" s="141">
        <v>527.424</v>
      </c>
    </row>
    <row r="1548" ht="14.25" customHeight="1">
      <c r="A1548" s="140" t="s">
        <v>1727</v>
      </c>
      <c r="B1548" s="141">
        <v>0.0</v>
      </c>
      <c r="C1548" s="141">
        <v>249.15599999999998</v>
      </c>
      <c r="D1548" s="141">
        <v>0.0</v>
      </c>
      <c r="E1548" s="141">
        <v>0.0</v>
      </c>
      <c r="F1548" s="141">
        <v>0.0</v>
      </c>
      <c r="G1548" s="141">
        <v>249.15599999999998</v>
      </c>
    </row>
    <row r="1549" ht="14.25" customHeight="1">
      <c r="A1549" s="140" t="s">
        <v>1728</v>
      </c>
      <c r="B1549" s="141">
        <v>0.0</v>
      </c>
      <c r="C1549" s="141">
        <v>640.6679999999999</v>
      </c>
      <c r="D1549" s="141">
        <v>0.0</v>
      </c>
      <c r="E1549" s="141">
        <v>0.0</v>
      </c>
      <c r="F1549" s="141">
        <v>0.0</v>
      </c>
      <c r="G1549" s="141">
        <v>640.6679999999999</v>
      </c>
    </row>
    <row r="1550" ht="14.25" customHeight="1">
      <c r="A1550" s="140" t="s">
        <v>1729</v>
      </c>
      <c r="B1550" s="141">
        <v>0.0</v>
      </c>
      <c r="C1550" s="141">
        <v>991.4639999999999</v>
      </c>
      <c r="D1550" s="141">
        <v>0.0</v>
      </c>
      <c r="E1550" s="141">
        <v>0.0</v>
      </c>
      <c r="F1550" s="141">
        <v>0.0</v>
      </c>
      <c r="G1550" s="141">
        <v>991.4639999999999</v>
      </c>
    </row>
    <row r="1551" ht="14.25" customHeight="1">
      <c r="A1551" s="140" t="s">
        <v>1730</v>
      </c>
      <c r="B1551" s="141">
        <v>0.0</v>
      </c>
      <c r="C1551" s="141">
        <v>361.03200000000004</v>
      </c>
      <c r="D1551" s="141">
        <v>0.0</v>
      </c>
      <c r="E1551" s="141">
        <v>0.0</v>
      </c>
      <c r="F1551" s="141">
        <v>0.0</v>
      </c>
      <c r="G1551" s="141">
        <v>361.03200000000004</v>
      </c>
    </row>
    <row r="1552" ht="14.25" customHeight="1">
      <c r="A1552" s="140" t="s">
        <v>1731</v>
      </c>
      <c r="B1552" s="141">
        <v>0.0</v>
      </c>
      <c r="C1552" s="141">
        <v>287.84400000000005</v>
      </c>
      <c r="D1552" s="141">
        <v>0.0</v>
      </c>
      <c r="E1552" s="141">
        <v>0.0</v>
      </c>
      <c r="F1552" s="141">
        <v>0.0</v>
      </c>
      <c r="G1552" s="141">
        <v>287.84400000000005</v>
      </c>
    </row>
    <row r="1553" ht="14.25" customHeight="1">
      <c r="A1553" s="140" t="s">
        <v>1732</v>
      </c>
      <c r="B1553" s="141">
        <v>0.0</v>
      </c>
      <c r="C1553" s="141">
        <v>282.37199999999996</v>
      </c>
      <c r="D1553" s="141">
        <v>0.0</v>
      </c>
      <c r="E1553" s="141">
        <v>0.0</v>
      </c>
      <c r="F1553" s="141">
        <v>0.0</v>
      </c>
      <c r="G1553" s="141">
        <v>282.37199999999996</v>
      </c>
    </row>
    <row r="1554" ht="14.25" customHeight="1">
      <c r="A1554" s="140" t="s">
        <v>1733</v>
      </c>
      <c r="B1554" s="141">
        <v>0.0</v>
      </c>
      <c r="C1554" s="141">
        <v>407.86799999999994</v>
      </c>
      <c r="D1554" s="141">
        <v>0.0</v>
      </c>
      <c r="E1554" s="141">
        <v>0.0</v>
      </c>
      <c r="F1554" s="141">
        <v>0.0</v>
      </c>
      <c r="G1554" s="141">
        <v>407.86799999999994</v>
      </c>
    </row>
    <row r="1555" ht="14.25" customHeight="1">
      <c r="A1555" s="140" t="s">
        <v>1734</v>
      </c>
      <c r="B1555" s="141">
        <v>0.0</v>
      </c>
      <c r="C1555" s="141">
        <v>44234.687999999995</v>
      </c>
      <c r="D1555" s="141">
        <v>0.0</v>
      </c>
      <c r="E1555" s="141">
        <v>0.0</v>
      </c>
      <c r="F1555" s="141">
        <v>0.0</v>
      </c>
      <c r="G1555" s="141">
        <v>44234.687999999995</v>
      </c>
    </row>
    <row r="1556" ht="14.25" customHeight="1">
      <c r="A1556" s="140" t="s">
        <v>1735</v>
      </c>
      <c r="B1556" s="141">
        <v>0.0</v>
      </c>
      <c r="C1556" s="141">
        <v>559.02</v>
      </c>
      <c r="D1556" s="141">
        <v>0.0</v>
      </c>
      <c r="E1556" s="141">
        <v>0.0</v>
      </c>
      <c r="F1556" s="141">
        <v>0.0</v>
      </c>
      <c r="G1556" s="141">
        <v>559.02</v>
      </c>
    </row>
    <row r="1557" ht="14.25" customHeight="1">
      <c r="A1557" s="140" t="s">
        <v>1736</v>
      </c>
      <c r="B1557" s="141">
        <v>0.0</v>
      </c>
      <c r="C1557" s="141">
        <v>1432.8000000000002</v>
      </c>
      <c r="D1557" s="141">
        <v>0.0</v>
      </c>
      <c r="E1557" s="141">
        <v>0.0</v>
      </c>
      <c r="F1557" s="141">
        <v>0.0</v>
      </c>
      <c r="G1557" s="141">
        <v>1432.8000000000002</v>
      </c>
    </row>
    <row r="1558" ht="14.25" customHeight="1">
      <c r="A1558" s="140" t="s">
        <v>1737</v>
      </c>
      <c r="B1558" s="141">
        <v>0.0</v>
      </c>
      <c r="C1558" s="141">
        <v>620.0640000000001</v>
      </c>
      <c r="D1558" s="141">
        <v>0.0</v>
      </c>
      <c r="E1558" s="141">
        <v>0.0</v>
      </c>
      <c r="F1558" s="141">
        <v>0.0</v>
      </c>
      <c r="G1558" s="141">
        <v>620.0640000000001</v>
      </c>
    </row>
    <row r="1559" ht="14.25" customHeight="1">
      <c r="A1559" s="140" t="s">
        <v>1738</v>
      </c>
      <c r="B1559" s="141">
        <v>0.0</v>
      </c>
      <c r="C1559" s="141">
        <v>1109.4479999999999</v>
      </c>
      <c r="D1559" s="141">
        <v>0.0</v>
      </c>
      <c r="E1559" s="141">
        <v>0.0</v>
      </c>
      <c r="F1559" s="141">
        <v>0.0</v>
      </c>
      <c r="G1559" s="141">
        <v>1109.4479999999999</v>
      </c>
    </row>
    <row r="1560" ht="14.25" customHeight="1">
      <c r="A1560" s="140" t="s">
        <v>1739</v>
      </c>
      <c r="B1560" s="141">
        <v>0.0</v>
      </c>
      <c r="C1560" s="141">
        <v>338.4</v>
      </c>
      <c r="D1560" s="141">
        <v>0.0</v>
      </c>
      <c r="E1560" s="141">
        <v>0.0</v>
      </c>
      <c r="F1560" s="141">
        <v>0.0</v>
      </c>
      <c r="G1560" s="141">
        <v>338.4</v>
      </c>
    </row>
    <row r="1561" ht="14.25" customHeight="1">
      <c r="A1561" s="140" t="s">
        <v>1740</v>
      </c>
      <c r="B1561" s="141">
        <v>0.0</v>
      </c>
      <c r="C1561" s="141">
        <v>476.784</v>
      </c>
      <c r="D1561" s="141">
        <v>0.0</v>
      </c>
      <c r="E1561" s="141">
        <v>0.0</v>
      </c>
      <c r="F1561" s="141">
        <v>0.0</v>
      </c>
      <c r="G1561" s="141">
        <v>476.784</v>
      </c>
    </row>
    <row r="1562" ht="14.25" customHeight="1">
      <c r="A1562" s="140" t="s">
        <v>1741</v>
      </c>
      <c r="B1562" s="141">
        <v>0.0</v>
      </c>
      <c r="C1562" s="141">
        <v>1074.9479999999999</v>
      </c>
      <c r="D1562" s="141">
        <v>0.0</v>
      </c>
      <c r="E1562" s="141">
        <v>0.0</v>
      </c>
      <c r="F1562" s="141">
        <v>0.0</v>
      </c>
      <c r="G1562" s="141">
        <v>1074.9479999999999</v>
      </c>
    </row>
    <row r="1563" ht="14.25" customHeight="1">
      <c r="A1563" s="140" t="s">
        <v>1742</v>
      </c>
      <c r="B1563" s="141">
        <v>0.0</v>
      </c>
      <c r="C1563" s="141">
        <v>314.5799999999999</v>
      </c>
      <c r="D1563" s="141">
        <v>0.0</v>
      </c>
      <c r="E1563" s="141">
        <v>0.0</v>
      </c>
      <c r="F1563" s="141">
        <v>0.0</v>
      </c>
      <c r="G1563" s="141">
        <v>314.5799999999999</v>
      </c>
    </row>
    <row r="1564" ht="14.25" customHeight="1">
      <c r="A1564" s="140" t="s">
        <v>1743</v>
      </c>
      <c r="B1564" s="141">
        <v>0.0</v>
      </c>
      <c r="C1564" s="141">
        <v>310.14</v>
      </c>
      <c r="D1564" s="141">
        <v>0.0</v>
      </c>
      <c r="E1564" s="141">
        <v>0.0</v>
      </c>
      <c r="F1564" s="141">
        <v>0.0</v>
      </c>
      <c r="G1564" s="141">
        <v>310.14</v>
      </c>
    </row>
    <row r="1565" ht="14.25" customHeight="1">
      <c r="A1565" s="140" t="s">
        <v>1744</v>
      </c>
      <c r="B1565" s="141">
        <v>0.0</v>
      </c>
      <c r="C1565" s="141">
        <v>365.4</v>
      </c>
      <c r="D1565" s="141">
        <v>0.0</v>
      </c>
      <c r="E1565" s="141">
        <v>0.0</v>
      </c>
      <c r="F1565" s="141">
        <v>0.0</v>
      </c>
      <c r="G1565" s="141">
        <v>365.4</v>
      </c>
    </row>
    <row r="1566" ht="14.25" customHeight="1">
      <c r="A1566" s="140" t="s">
        <v>1745</v>
      </c>
      <c r="B1566" s="141">
        <v>0.0</v>
      </c>
      <c r="C1566" s="141">
        <v>252.60000000000002</v>
      </c>
      <c r="D1566" s="141">
        <v>0.0</v>
      </c>
      <c r="E1566" s="141">
        <v>0.0</v>
      </c>
      <c r="F1566" s="141">
        <v>0.0</v>
      </c>
      <c r="G1566" s="141">
        <v>252.60000000000002</v>
      </c>
    </row>
    <row r="1567" ht="14.25" customHeight="1">
      <c r="A1567" s="140" t="s">
        <v>1746</v>
      </c>
      <c r="B1567" s="141">
        <v>0.0</v>
      </c>
      <c r="C1567" s="141">
        <v>2823.684</v>
      </c>
      <c r="D1567" s="141">
        <v>0.0</v>
      </c>
      <c r="E1567" s="141">
        <v>0.0</v>
      </c>
      <c r="F1567" s="141">
        <v>0.0</v>
      </c>
      <c r="G1567" s="141">
        <v>2823.684</v>
      </c>
    </row>
    <row r="1568" ht="14.25" customHeight="1">
      <c r="A1568" s="140" t="s">
        <v>1747</v>
      </c>
      <c r="B1568" s="141">
        <v>0.0</v>
      </c>
      <c r="C1568" s="141">
        <v>601.6679999999999</v>
      </c>
      <c r="D1568" s="141">
        <v>0.0</v>
      </c>
      <c r="E1568" s="141">
        <v>0.0</v>
      </c>
      <c r="F1568" s="141">
        <v>0.0</v>
      </c>
      <c r="G1568" s="141">
        <v>601.6679999999999</v>
      </c>
    </row>
    <row r="1569" ht="14.25" customHeight="1">
      <c r="A1569" s="140" t="s">
        <v>1748</v>
      </c>
      <c r="B1569" s="141">
        <v>0.0</v>
      </c>
      <c r="C1569" s="141">
        <v>471.948</v>
      </c>
      <c r="D1569" s="141">
        <v>0.0</v>
      </c>
      <c r="E1569" s="141">
        <v>0.0</v>
      </c>
      <c r="F1569" s="141">
        <v>0.0</v>
      </c>
      <c r="G1569" s="141">
        <v>471.948</v>
      </c>
    </row>
    <row r="1570" ht="14.25" customHeight="1">
      <c r="A1570" s="140" t="s">
        <v>1749</v>
      </c>
      <c r="B1570" s="141">
        <v>0.0</v>
      </c>
      <c r="C1570" s="141">
        <v>700.98</v>
      </c>
      <c r="D1570" s="141">
        <v>0.0</v>
      </c>
      <c r="E1570" s="141">
        <v>0.0</v>
      </c>
      <c r="F1570" s="141">
        <v>0.0</v>
      </c>
      <c r="G1570" s="141">
        <v>700.98</v>
      </c>
    </row>
    <row r="1571" ht="14.25" customHeight="1">
      <c r="A1571" s="140" t="s">
        <v>1750</v>
      </c>
      <c r="B1571" s="141">
        <v>0.0</v>
      </c>
      <c r="C1571" s="141">
        <v>446.23199999999997</v>
      </c>
      <c r="D1571" s="141">
        <v>0.0</v>
      </c>
      <c r="E1571" s="141">
        <v>0.0</v>
      </c>
      <c r="F1571" s="141">
        <v>0.0</v>
      </c>
      <c r="G1571" s="141">
        <v>446.23199999999997</v>
      </c>
    </row>
    <row r="1572" ht="14.25" customHeight="1">
      <c r="A1572" s="140" t="s">
        <v>1751</v>
      </c>
      <c r="B1572" s="141">
        <v>0.0</v>
      </c>
      <c r="C1572" s="141">
        <v>401.72399999999993</v>
      </c>
      <c r="D1572" s="141">
        <v>0.0</v>
      </c>
      <c r="E1572" s="141">
        <v>0.0</v>
      </c>
      <c r="F1572" s="141">
        <v>0.0</v>
      </c>
      <c r="G1572" s="141">
        <v>401.72399999999993</v>
      </c>
    </row>
    <row r="1573" ht="14.25" customHeight="1">
      <c r="A1573" s="140" t="s">
        <v>1752</v>
      </c>
      <c r="B1573" s="141">
        <v>0.0</v>
      </c>
      <c r="C1573" s="141">
        <v>118.78799999999998</v>
      </c>
      <c r="D1573" s="141">
        <v>0.0</v>
      </c>
      <c r="E1573" s="141">
        <v>0.0</v>
      </c>
      <c r="F1573" s="141">
        <v>0.0</v>
      </c>
      <c r="G1573" s="141">
        <v>118.78799999999998</v>
      </c>
    </row>
    <row r="1574" ht="14.25" customHeight="1">
      <c r="A1574" s="140" t="s">
        <v>1753</v>
      </c>
      <c r="B1574" s="141">
        <v>0.0</v>
      </c>
      <c r="C1574" s="141">
        <v>2880.0</v>
      </c>
      <c r="D1574" s="141">
        <v>0.0</v>
      </c>
      <c r="E1574" s="141">
        <v>0.0</v>
      </c>
      <c r="F1574" s="141">
        <v>0.0</v>
      </c>
      <c r="G1574" s="141">
        <v>2880.0</v>
      </c>
    </row>
    <row r="1575" ht="14.25" customHeight="1">
      <c r="A1575" s="140" t="s">
        <v>1754</v>
      </c>
      <c r="B1575" s="141">
        <v>0.0</v>
      </c>
      <c r="C1575" s="141">
        <v>180.0</v>
      </c>
      <c r="D1575" s="141">
        <v>0.0</v>
      </c>
      <c r="E1575" s="141">
        <v>0.0</v>
      </c>
      <c r="F1575" s="141">
        <v>0.0</v>
      </c>
      <c r="G1575" s="141">
        <v>180.0</v>
      </c>
    </row>
    <row r="1576" ht="14.25" customHeight="1">
      <c r="A1576" s="140" t="s">
        <v>1755</v>
      </c>
      <c r="B1576" s="141">
        <v>0.0</v>
      </c>
      <c r="C1576" s="141">
        <v>125.112</v>
      </c>
      <c r="D1576" s="141">
        <v>0.0</v>
      </c>
      <c r="E1576" s="141">
        <v>0.0</v>
      </c>
      <c r="F1576" s="141">
        <v>0.0</v>
      </c>
      <c r="G1576" s="141">
        <v>125.112</v>
      </c>
    </row>
    <row r="1577" ht="14.25" customHeight="1">
      <c r="A1577" s="140" t="s">
        <v>1756</v>
      </c>
      <c r="B1577" s="141">
        <v>0.0</v>
      </c>
      <c r="C1577" s="141">
        <v>314.18399999999997</v>
      </c>
      <c r="D1577" s="141">
        <v>0.0</v>
      </c>
      <c r="E1577" s="141">
        <v>0.0</v>
      </c>
      <c r="F1577" s="141">
        <v>0.0</v>
      </c>
      <c r="G1577" s="141">
        <v>314.18399999999997</v>
      </c>
    </row>
    <row r="1578" ht="14.25" customHeight="1">
      <c r="A1578" s="140" t="s">
        <v>1757</v>
      </c>
      <c r="B1578" s="141">
        <v>0.0</v>
      </c>
      <c r="C1578" s="141">
        <v>34.872</v>
      </c>
      <c r="D1578" s="141">
        <v>0.0</v>
      </c>
      <c r="E1578" s="141">
        <v>0.0</v>
      </c>
      <c r="F1578" s="141">
        <v>0.0</v>
      </c>
      <c r="G1578" s="141">
        <v>34.872</v>
      </c>
    </row>
    <row r="1579" ht="14.25" customHeight="1">
      <c r="A1579" s="140" t="s">
        <v>1758</v>
      </c>
      <c r="B1579" s="141">
        <v>0.0</v>
      </c>
      <c r="C1579" s="141">
        <v>390.504</v>
      </c>
      <c r="D1579" s="141">
        <v>0.0</v>
      </c>
      <c r="E1579" s="141">
        <v>0.0</v>
      </c>
      <c r="F1579" s="141">
        <v>0.0</v>
      </c>
      <c r="G1579" s="141">
        <v>390.504</v>
      </c>
    </row>
    <row r="1580" ht="14.25" customHeight="1">
      <c r="A1580" s="140" t="s">
        <v>1759</v>
      </c>
      <c r="B1580" s="141">
        <v>0.0</v>
      </c>
      <c r="C1580" s="141">
        <v>147.45600000000002</v>
      </c>
      <c r="D1580" s="141">
        <v>0.0</v>
      </c>
      <c r="E1580" s="141">
        <v>0.0</v>
      </c>
      <c r="F1580" s="141">
        <v>0.0</v>
      </c>
      <c r="G1580" s="141">
        <v>147.45600000000002</v>
      </c>
    </row>
    <row r="1581" ht="14.25" customHeight="1">
      <c r="A1581" s="140" t="s">
        <v>1760</v>
      </c>
      <c r="B1581" s="141">
        <v>0.0</v>
      </c>
      <c r="C1581" s="141">
        <v>22986.78</v>
      </c>
      <c r="D1581" s="141">
        <v>0.0</v>
      </c>
      <c r="E1581" s="141">
        <v>0.0</v>
      </c>
      <c r="F1581" s="141">
        <v>0.0</v>
      </c>
      <c r="G1581" s="141">
        <v>22986.78</v>
      </c>
    </row>
    <row r="1582" ht="14.25" customHeight="1">
      <c r="A1582" s="140" t="s">
        <v>1761</v>
      </c>
      <c r="B1582" s="141">
        <v>0.0</v>
      </c>
      <c r="C1582" s="141">
        <v>267.76800000000003</v>
      </c>
      <c r="D1582" s="141">
        <v>0.0</v>
      </c>
      <c r="E1582" s="141">
        <v>0.0</v>
      </c>
      <c r="F1582" s="141">
        <v>0.0</v>
      </c>
      <c r="G1582" s="141">
        <v>267.76800000000003</v>
      </c>
    </row>
    <row r="1583" ht="14.25" customHeight="1">
      <c r="A1583" s="140" t="s">
        <v>1762</v>
      </c>
      <c r="B1583" s="141">
        <v>0.0</v>
      </c>
      <c r="C1583" s="141">
        <v>361.22399999999993</v>
      </c>
      <c r="D1583" s="141">
        <v>0.0</v>
      </c>
      <c r="E1583" s="141">
        <v>0.0</v>
      </c>
      <c r="F1583" s="141">
        <v>0.0</v>
      </c>
      <c r="G1583" s="141">
        <v>361.22399999999993</v>
      </c>
    </row>
    <row r="1584" ht="14.25" customHeight="1">
      <c r="A1584" s="140" t="s">
        <v>1763</v>
      </c>
      <c r="B1584" s="141">
        <v>0.0</v>
      </c>
      <c r="C1584" s="141">
        <v>247.752</v>
      </c>
      <c r="D1584" s="141">
        <v>0.0</v>
      </c>
      <c r="E1584" s="141">
        <v>0.0</v>
      </c>
      <c r="F1584" s="141">
        <v>0.0</v>
      </c>
      <c r="G1584" s="141">
        <v>247.752</v>
      </c>
    </row>
    <row r="1585" ht="14.25" customHeight="1">
      <c r="A1585" s="140" t="s">
        <v>1764</v>
      </c>
      <c r="B1585" s="141">
        <v>0.0</v>
      </c>
      <c r="C1585" s="141">
        <v>298.956</v>
      </c>
      <c r="D1585" s="141">
        <v>0.0</v>
      </c>
      <c r="E1585" s="141">
        <v>0.0</v>
      </c>
      <c r="F1585" s="141">
        <v>0.0</v>
      </c>
      <c r="G1585" s="141">
        <v>298.956</v>
      </c>
    </row>
    <row r="1586" ht="14.25" customHeight="1">
      <c r="A1586" s="140" t="s">
        <v>1765</v>
      </c>
      <c r="B1586" s="141">
        <v>0.0</v>
      </c>
      <c r="C1586" s="141">
        <v>96.0</v>
      </c>
      <c r="D1586" s="141">
        <v>0.0</v>
      </c>
      <c r="E1586" s="141">
        <v>0.0</v>
      </c>
      <c r="F1586" s="141">
        <v>0.0</v>
      </c>
      <c r="G1586" s="141">
        <v>96.0</v>
      </c>
    </row>
    <row r="1587" ht="14.25" customHeight="1">
      <c r="A1587" s="140" t="s">
        <v>1766</v>
      </c>
      <c r="B1587" s="141">
        <v>0.0</v>
      </c>
      <c r="C1587" s="141">
        <v>64.80000000000001</v>
      </c>
      <c r="D1587" s="141">
        <v>0.0</v>
      </c>
      <c r="E1587" s="141">
        <v>0.0</v>
      </c>
      <c r="F1587" s="141">
        <v>0.0</v>
      </c>
      <c r="G1587" s="141">
        <v>64.80000000000001</v>
      </c>
    </row>
    <row r="1588" ht="14.25" customHeight="1">
      <c r="A1588" s="140" t="s">
        <v>1767</v>
      </c>
      <c r="B1588" s="141">
        <v>0.0</v>
      </c>
      <c r="C1588" s="141">
        <v>24.299999999999997</v>
      </c>
      <c r="D1588" s="141">
        <v>0.0</v>
      </c>
      <c r="E1588" s="141">
        <v>0.0</v>
      </c>
      <c r="F1588" s="141">
        <v>0.0</v>
      </c>
      <c r="G1588" s="141">
        <v>24.299999999999997</v>
      </c>
    </row>
    <row r="1589" ht="14.25" customHeight="1">
      <c r="A1589" s="140" t="s">
        <v>1768</v>
      </c>
      <c r="B1589" s="141">
        <v>0.0</v>
      </c>
      <c r="C1589" s="141">
        <v>36.120000000000005</v>
      </c>
      <c r="D1589" s="141">
        <v>0.0</v>
      </c>
      <c r="E1589" s="141">
        <v>0.0</v>
      </c>
      <c r="F1589" s="141">
        <v>0.0</v>
      </c>
      <c r="G1589" s="141">
        <v>36.120000000000005</v>
      </c>
    </row>
    <row r="1590" ht="14.25" customHeight="1">
      <c r="A1590" s="140" t="s">
        <v>1769</v>
      </c>
      <c r="B1590" s="141">
        <v>0.0</v>
      </c>
      <c r="C1590" s="141">
        <v>105.09599999999999</v>
      </c>
      <c r="D1590" s="141">
        <v>0.0</v>
      </c>
      <c r="E1590" s="141">
        <v>0.0</v>
      </c>
      <c r="F1590" s="141">
        <v>0.0</v>
      </c>
      <c r="G1590" s="141">
        <v>105.09599999999999</v>
      </c>
    </row>
    <row r="1591" ht="14.25" customHeight="1">
      <c r="A1591" s="140" t="s">
        <v>1770</v>
      </c>
      <c r="B1591" s="141">
        <v>0.0</v>
      </c>
      <c r="C1591" s="141">
        <v>69.156</v>
      </c>
      <c r="D1591" s="141">
        <v>0.0</v>
      </c>
      <c r="E1591" s="141">
        <v>0.0</v>
      </c>
      <c r="F1591" s="141">
        <v>0.0</v>
      </c>
      <c r="G1591" s="141">
        <v>69.156</v>
      </c>
    </row>
    <row r="1592" ht="14.25" customHeight="1">
      <c r="A1592" s="140" t="s">
        <v>1771</v>
      </c>
      <c r="B1592" s="141">
        <v>0.0</v>
      </c>
      <c r="C1592" s="141">
        <v>152.54399999999998</v>
      </c>
      <c r="D1592" s="141">
        <v>0.0</v>
      </c>
      <c r="E1592" s="141">
        <v>0.0</v>
      </c>
      <c r="F1592" s="141">
        <v>0.0</v>
      </c>
      <c r="G1592" s="141">
        <v>152.54399999999998</v>
      </c>
    </row>
    <row r="1593" ht="14.25" customHeight="1">
      <c r="A1593" s="140" t="s">
        <v>1772</v>
      </c>
      <c r="B1593" s="141">
        <v>0.0</v>
      </c>
      <c r="C1593" s="141">
        <v>513.768</v>
      </c>
      <c r="D1593" s="141">
        <v>0.0</v>
      </c>
      <c r="E1593" s="141">
        <v>0.0</v>
      </c>
      <c r="F1593" s="141">
        <v>0.0</v>
      </c>
      <c r="G1593" s="141">
        <v>513.768</v>
      </c>
    </row>
    <row r="1594" ht="14.25" customHeight="1">
      <c r="A1594" s="140" t="s">
        <v>1773</v>
      </c>
      <c r="B1594" s="141">
        <v>0.0</v>
      </c>
      <c r="C1594" s="141">
        <v>245.016</v>
      </c>
      <c r="D1594" s="141">
        <v>0.0</v>
      </c>
      <c r="E1594" s="141">
        <v>0.0</v>
      </c>
      <c r="F1594" s="141">
        <v>0.0</v>
      </c>
      <c r="G1594" s="141">
        <v>245.016</v>
      </c>
    </row>
    <row r="1595" ht="14.25" customHeight="1">
      <c r="A1595" s="140" t="s">
        <v>1774</v>
      </c>
      <c r="B1595" s="141">
        <v>0.0</v>
      </c>
      <c r="C1595" s="141">
        <v>218.652</v>
      </c>
      <c r="D1595" s="141">
        <v>0.0</v>
      </c>
      <c r="E1595" s="141">
        <v>0.0</v>
      </c>
      <c r="F1595" s="141">
        <v>0.0</v>
      </c>
      <c r="G1595" s="141">
        <v>218.652</v>
      </c>
    </row>
    <row r="1596" ht="14.25" customHeight="1">
      <c r="A1596" s="140" t="s">
        <v>1775</v>
      </c>
      <c r="B1596" s="141">
        <v>0.0</v>
      </c>
      <c r="C1596" s="141">
        <v>109.30799999999999</v>
      </c>
      <c r="D1596" s="141">
        <v>0.0</v>
      </c>
      <c r="E1596" s="141">
        <v>0.0</v>
      </c>
      <c r="F1596" s="141">
        <v>0.0</v>
      </c>
      <c r="G1596" s="141">
        <v>109.30799999999999</v>
      </c>
    </row>
    <row r="1597" ht="14.25" customHeight="1">
      <c r="A1597" s="140" t="s">
        <v>1776</v>
      </c>
      <c r="B1597" s="141">
        <v>0.0</v>
      </c>
      <c r="C1597" s="141">
        <v>182.19600000000003</v>
      </c>
      <c r="D1597" s="141">
        <v>0.0</v>
      </c>
      <c r="E1597" s="141">
        <v>0.0</v>
      </c>
      <c r="F1597" s="141">
        <v>0.0</v>
      </c>
      <c r="G1597" s="141">
        <v>182.19600000000003</v>
      </c>
    </row>
    <row r="1598" ht="14.25" customHeight="1">
      <c r="A1598" s="140" t="s">
        <v>1777</v>
      </c>
      <c r="B1598" s="141">
        <v>0.0</v>
      </c>
      <c r="C1598" s="141">
        <v>515.2560000000001</v>
      </c>
      <c r="D1598" s="141">
        <v>0.0</v>
      </c>
      <c r="E1598" s="141">
        <v>0.0</v>
      </c>
      <c r="F1598" s="141">
        <v>0.0</v>
      </c>
      <c r="G1598" s="141">
        <v>515.2560000000001</v>
      </c>
    </row>
    <row r="1599" ht="14.25" customHeight="1">
      <c r="A1599" s="140" t="s">
        <v>1778</v>
      </c>
      <c r="B1599" s="141">
        <v>0.0</v>
      </c>
      <c r="C1599" s="141">
        <v>314.89200000000005</v>
      </c>
      <c r="D1599" s="141">
        <v>0.0</v>
      </c>
      <c r="E1599" s="141">
        <v>0.0</v>
      </c>
      <c r="F1599" s="141">
        <v>0.0</v>
      </c>
      <c r="G1599" s="141">
        <v>314.89200000000005</v>
      </c>
    </row>
    <row r="1600" ht="14.25" customHeight="1">
      <c r="A1600" s="140" t="s">
        <v>1779</v>
      </c>
      <c r="B1600" s="141">
        <v>0.0</v>
      </c>
      <c r="C1600" s="141">
        <v>154.356</v>
      </c>
      <c r="D1600" s="141">
        <v>0.0</v>
      </c>
      <c r="E1600" s="141">
        <v>0.0</v>
      </c>
      <c r="F1600" s="141">
        <v>0.0</v>
      </c>
      <c r="G1600" s="141">
        <v>154.356</v>
      </c>
    </row>
    <row r="1601" ht="14.25" customHeight="1">
      <c r="A1601" s="140" t="s">
        <v>1780</v>
      </c>
      <c r="B1601" s="141">
        <v>0.0</v>
      </c>
      <c r="C1601" s="141">
        <v>234.624</v>
      </c>
      <c r="D1601" s="141">
        <v>0.0</v>
      </c>
      <c r="E1601" s="141">
        <v>0.0</v>
      </c>
      <c r="F1601" s="141">
        <v>0.0</v>
      </c>
      <c r="G1601" s="141">
        <v>234.624</v>
      </c>
    </row>
    <row r="1602" ht="14.25" customHeight="1">
      <c r="A1602" s="140" t="s">
        <v>1781</v>
      </c>
      <c r="B1602" s="141">
        <v>0.0</v>
      </c>
      <c r="C1602" s="141">
        <v>43.391999999999996</v>
      </c>
      <c r="D1602" s="141">
        <v>0.0</v>
      </c>
      <c r="E1602" s="141">
        <v>0.0</v>
      </c>
      <c r="F1602" s="141">
        <v>0.0</v>
      </c>
      <c r="G1602" s="141">
        <v>43.391999999999996</v>
      </c>
    </row>
    <row r="1603" ht="14.25" customHeight="1">
      <c r="A1603" s="140" t="s">
        <v>1782</v>
      </c>
      <c r="B1603" s="141">
        <v>0.0</v>
      </c>
      <c r="C1603" s="141">
        <v>96.0</v>
      </c>
      <c r="D1603" s="141">
        <v>0.0</v>
      </c>
      <c r="E1603" s="141">
        <v>0.0</v>
      </c>
      <c r="F1603" s="141">
        <v>0.0</v>
      </c>
      <c r="G1603" s="141">
        <v>96.0</v>
      </c>
    </row>
    <row r="1604" ht="14.25" customHeight="1">
      <c r="A1604" s="140" t="s">
        <v>1783</v>
      </c>
      <c r="B1604" s="141">
        <v>0.0</v>
      </c>
      <c r="C1604" s="141">
        <v>177.97199999999998</v>
      </c>
      <c r="D1604" s="141">
        <v>0.0</v>
      </c>
      <c r="E1604" s="141">
        <v>0.0</v>
      </c>
      <c r="F1604" s="141">
        <v>0.0</v>
      </c>
      <c r="G1604" s="141">
        <v>177.97199999999998</v>
      </c>
    </row>
    <row r="1605" ht="14.25" customHeight="1">
      <c r="A1605" s="140" t="s">
        <v>1784</v>
      </c>
      <c r="B1605" s="141">
        <v>0.0</v>
      </c>
      <c r="C1605" s="141">
        <v>47.459999999999994</v>
      </c>
      <c r="D1605" s="141">
        <v>0.0</v>
      </c>
      <c r="E1605" s="141">
        <v>0.0</v>
      </c>
      <c r="F1605" s="141">
        <v>0.0</v>
      </c>
      <c r="G1605" s="141">
        <v>47.459999999999994</v>
      </c>
    </row>
    <row r="1606" ht="14.25" customHeight="1">
      <c r="A1606" s="140" t="s">
        <v>1785</v>
      </c>
      <c r="B1606" s="141">
        <v>0.0</v>
      </c>
      <c r="C1606" s="141">
        <v>16.02</v>
      </c>
      <c r="D1606" s="141">
        <v>0.0</v>
      </c>
      <c r="E1606" s="141">
        <v>0.0</v>
      </c>
      <c r="F1606" s="141">
        <v>0.0</v>
      </c>
      <c r="G1606" s="141">
        <v>16.02</v>
      </c>
    </row>
    <row r="1607" ht="14.25" customHeight="1">
      <c r="A1607" s="140" t="s">
        <v>1786</v>
      </c>
      <c r="B1607" s="141">
        <v>0.0</v>
      </c>
      <c r="C1607" s="141">
        <v>29.495999999999995</v>
      </c>
      <c r="D1607" s="141">
        <v>0.0</v>
      </c>
      <c r="E1607" s="141">
        <v>0.0</v>
      </c>
      <c r="F1607" s="141">
        <v>0.0</v>
      </c>
      <c r="G1607" s="141">
        <v>29.495999999999995</v>
      </c>
    </row>
    <row r="1608" ht="14.25" customHeight="1">
      <c r="A1608" s="140" t="s">
        <v>1787</v>
      </c>
      <c r="B1608" s="141">
        <v>0.0</v>
      </c>
      <c r="C1608" s="141">
        <v>16.944</v>
      </c>
      <c r="D1608" s="141">
        <v>0.0</v>
      </c>
      <c r="E1608" s="141">
        <v>0.0</v>
      </c>
      <c r="F1608" s="141">
        <v>0.0</v>
      </c>
      <c r="G1608" s="141">
        <v>16.944</v>
      </c>
    </row>
    <row r="1609" ht="14.25" customHeight="1">
      <c r="A1609" s="140" t="s">
        <v>1788</v>
      </c>
      <c r="B1609" s="141">
        <v>0.0</v>
      </c>
      <c r="C1609" s="141">
        <v>19.836</v>
      </c>
      <c r="D1609" s="141">
        <v>0.0</v>
      </c>
      <c r="E1609" s="141">
        <v>0.0</v>
      </c>
      <c r="F1609" s="141">
        <v>0.0</v>
      </c>
      <c r="G1609" s="141">
        <v>19.836</v>
      </c>
    </row>
    <row r="1610" ht="14.25" customHeight="1">
      <c r="A1610" s="140" t="s">
        <v>1789</v>
      </c>
      <c r="B1610" s="141">
        <v>0.0</v>
      </c>
      <c r="C1610" s="141">
        <v>67.72800000000001</v>
      </c>
      <c r="D1610" s="141">
        <v>0.0</v>
      </c>
      <c r="E1610" s="141">
        <v>0.0</v>
      </c>
      <c r="F1610" s="141">
        <v>0.0</v>
      </c>
      <c r="G1610" s="141">
        <v>67.72800000000001</v>
      </c>
    </row>
    <row r="1611" ht="14.25" customHeight="1">
      <c r="A1611" s="140" t="s">
        <v>1790</v>
      </c>
      <c r="B1611" s="141">
        <v>0.0</v>
      </c>
      <c r="C1611" s="141">
        <v>16.799999999999997</v>
      </c>
      <c r="D1611" s="141">
        <v>0.0</v>
      </c>
      <c r="E1611" s="141">
        <v>0.0</v>
      </c>
      <c r="F1611" s="141">
        <v>0.0</v>
      </c>
      <c r="G1611" s="141">
        <v>16.799999999999997</v>
      </c>
    </row>
    <row r="1612" ht="14.25" customHeight="1">
      <c r="A1612" s="140" t="s">
        <v>1791</v>
      </c>
      <c r="B1612" s="141">
        <v>0.0</v>
      </c>
      <c r="C1612" s="141">
        <v>13.14</v>
      </c>
      <c r="D1612" s="141">
        <v>0.0</v>
      </c>
      <c r="E1612" s="141">
        <v>0.0</v>
      </c>
      <c r="F1612" s="141">
        <v>0.0</v>
      </c>
      <c r="G1612" s="141">
        <v>13.14</v>
      </c>
    </row>
    <row r="1613" ht="14.25" customHeight="1">
      <c r="A1613" s="140" t="s">
        <v>1792</v>
      </c>
      <c r="B1613" s="141">
        <v>0.0</v>
      </c>
      <c r="C1613" s="141">
        <v>74688.552</v>
      </c>
      <c r="D1613" s="141">
        <v>0.0</v>
      </c>
      <c r="E1613" s="141">
        <v>0.0</v>
      </c>
      <c r="F1613" s="141">
        <v>0.0</v>
      </c>
      <c r="G1613" s="141">
        <v>74688.552</v>
      </c>
    </row>
    <row r="1614" ht="14.25" customHeight="1">
      <c r="A1614" s="140" t="s">
        <v>1793</v>
      </c>
      <c r="B1614" s="141">
        <v>0.0</v>
      </c>
      <c r="C1614" s="141">
        <v>0.0</v>
      </c>
      <c r="D1614" s="141">
        <v>0.0</v>
      </c>
      <c r="E1614" s="141">
        <v>0.0</v>
      </c>
      <c r="F1614" s="141">
        <v>0.0</v>
      </c>
      <c r="G1614" s="141">
        <v>0.0</v>
      </c>
    </row>
    <row r="1615" ht="14.25" customHeight="1">
      <c r="A1615" s="140" t="s">
        <v>1794</v>
      </c>
      <c r="B1615" s="141">
        <v>0.0</v>
      </c>
      <c r="C1615" s="141">
        <v>32400.0</v>
      </c>
      <c r="D1615" s="141">
        <v>0.0</v>
      </c>
      <c r="E1615" s="141">
        <v>0.0</v>
      </c>
      <c r="F1615" s="141">
        <v>0.0</v>
      </c>
      <c r="G1615" s="141">
        <v>32400.0</v>
      </c>
    </row>
    <row r="1616" ht="14.25" customHeight="1">
      <c r="A1616" s="140" t="s">
        <v>1795</v>
      </c>
      <c r="B1616" s="141">
        <v>0.0</v>
      </c>
      <c r="C1616" s="141">
        <v>16800.0</v>
      </c>
      <c r="D1616" s="141">
        <v>0.0</v>
      </c>
      <c r="E1616" s="141">
        <v>0.0</v>
      </c>
      <c r="F1616" s="141">
        <v>0.0</v>
      </c>
      <c r="G1616" s="141">
        <v>16800.0</v>
      </c>
    </row>
    <row r="1617" ht="14.25" customHeight="1">
      <c r="A1617" s="140" t="s">
        <v>1796</v>
      </c>
      <c r="B1617" s="141">
        <v>0.0</v>
      </c>
      <c r="C1617" s="141">
        <v>3458.472</v>
      </c>
      <c r="D1617" s="141">
        <v>0.0</v>
      </c>
      <c r="E1617" s="141">
        <v>0.0</v>
      </c>
      <c r="F1617" s="141">
        <v>0.0</v>
      </c>
      <c r="G1617" s="141">
        <v>3458.472</v>
      </c>
    </row>
    <row r="1618" ht="14.25" customHeight="1">
      <c r="A1618" s="140" t="s">
        <v>1797</v>
      </c>
      <c r="B1618" s="141">
        <v>0.0</v>
      </c>
      <c r="C1618" s="141">
        <v>4816.008</v>
      </c>
      <c r="D1618" s="141">
        <v>0.0</v>
      </c>
      <c r="E1618" s="141">
        <v>0.0</v>
      </c>
      <c r="F1618" s="141">
        <v>0.0</v>
      </c>
      <c r="G1618" s="141">
        <v>4816.008</v>
      </c>
    </row>
    <row r="1619" ht="14.25" customHeight="1">
      <c r="A1619" s="140" t="s">
        <v>1798</v>
      </c>
      <c r="B1619" s="141">
        <v>0.0</v>
      </c>
      <c r="C1619" s="141">
        <v>17214.072</v>
      </c>
      <c r="D1619" s="141">
        <v>0.0</v>
      </c>
      <c r="E1619" s="141">
        <v>0.0</v>
      </c>
      <c r="F1619" s="141">
        <v>0.0</v>
      </c>
      <c r="G1619" s="141">
        <v>17214.072</v>
      </c>
    </row>
    <row r="1620" ht="14.25" customHeight="1">
      <c r="A1620" s="140" t="s">
        <v>1799</v>
      </c>
      <c r="B1620" s="141">
        <v>0.0</v>
      </c>
      <c r="C1620" s="141">
        <v>0.0</v>
      </c>
      <c r="D1620" s="141">
        <v>0.0</v>
      </c>
      <c r="E1620" s="141">
        <v>0.0</v>
      </c>
      <c r="F1620" s="141">
        <v>0.0</v>
      </c>
      <c r="G1620" s="141">
        <v>0.0</v>
      </c>
    </row>
    <row r="1621" ht="14.25" customHeight="1">
      <c r="A1621" s="140" t="s">
        <v>1800</v>
      </c>
      <c r="B1621" s="141">
        <v>0.0</v>
      </c>
      <c r="C1621" s="141">
        <v>0.0</v>
      </c>
      <c r="D1621" s="141">
        <v>0.0</v>
      </c>
      <c r="E1621" s="141">
        <v>0.0</v>
      </c>
      <c r="F1621" s="141">
        <v>0.0</v>
      </c>
      <c r="G1621" s="141">
        <v>0.0</v>
      </c>
    </row>
    <row r="1622" ht="14.25" customHeight="1">
      <c r="A1622" s="140" t="s">
        <v>1801</v>
      </c>
      <c r="B1622" s="141">
        <v>0.0</v>
      </c>
      <c r="C1622" s="141">
        <v>0.0</v>
      </c>
      <c r="D1622" s="141">
        <v>16800.0</v>
      </c>
      <c r="E1622" s="141">
        <v>0.0</v>
      </c>
      <c r="F1622" s="141">
        <v>16800.0</v>
      </c>
      <c r="G1622" s="141">
        <v>0.0</v>
      </c>
    </row>
    <row r="1623" ht="14.25" customHeight="1">
      <c r="A1623" s="140" t="s">
        <v>1802</v>
      </c>
      <c r="B1623" s="141">
        <v>0.0</v>
      </c>
      <c r="C1623" s="141">
        <v>0.0</v>
      </c>
      <c r="D1623" s="141">
        <v>16800.0</v>
      </c>
      <c r="E1623" s="141">
        <v>0.0</v>
      </c>
      <c r="F1623" s="141">
        <v>16800.0</v>
      </c>
      <c r="G1623" s="141">
        <v>0.0</v>
      </c>
    </row>
    <row r="1624" ht="14.25" customHeight="1">
      <c r="A1624" s="140" t="s">
        <v>1803</v>
      </c>
      <c r="B1624" s="141">
        <v>0.0</v>
      </c>
      <c r="C1624" s="141">
        <v>0.0</v>
      </c>
      <c r="D1624" s="141">
        <v>16800.0</v>
      </c>
      <c r="E1624" s="141">
        <v>0.0</v>
      </c>
      <c r="F1624" s="141">
        <v>16800.0</v>
      </c>
      <c r="G1624" s="141">
        <v>0.0</v>
      </c>
    </row>
    <row r="1625" ht="14.25" customHeight="1">
      <c r="A1625" s="140" t="s">
        <v>1804</v>
      </c>
      <c r="B1625" s="141">
        <v>2673.0240000000003</v>
      </c>
      <c r="C1625" s="141">
        <v>0.0</v>
      </c>
      <c r="D1625" s="141">
        <v>0.0</v>
      </c>
      <c r="E1625" s="141">
        <v>0.0</v>
      </c>
      <c r="F1625" s="141">
        <v>2673.0240000000003</v>
      </c>
      <c r="G1625" s="141">
        <v>0.0</v>
      </c>
    </row>
    <row r="1626" ht="14.25" customHeight="1">
      <c r="A1626" s="140" t="s">
        <v>1805</v>
      </c>
      <c r="B1626" s="141">
        <v>2673.0240000000003</v>
      </c>
      <c r="C1626" s="141">
        <v>0.0</v>
      </c>
      <c r="D1626" s="141">
        <v>0.0</v>
      </c>
      <c r="E1626" s="141">
        <v>0.0</v>
      </c>
      <c r="F1626" s="141">
        <v>2673.0240000000003</v>
      </c>
      <c r="G1626" s="141">
        <v>0.0</v>
      </c>
    </row>
    <row r="1627" ht="14.25" customHeight="1">
      <c r="A1627" s="140" t="s">
        <v>1806</v>
      </c>
      <c r="B1627" s="141">
        <v>2673.0240000000003</v>
      </c>
      <c r="C1627" s="141">
        <v>0.0</v>
      </c>
      <c r="D1627" s="141">
        <v>0.0</v>
      </c>
      <c r="E1627" s="141">
        <v>0.0</v>
      </c>
      <c r="F1627" s="141">
        <v>2673.0240000000003</v>
      </c>
      <c r="G1627" s="141">
        <v>0.0</v>
      </c>
    </row>
    <row r="1628" ht="14.25" customHeight="1">
      <c r="A1628" s="140" t="s">
        <v>1807</v>
      </c>
      <c r="B1628" s="141">
        <v>0.0</v>
      </c>
      <c r="C1628" s="141">
        <v>2425.4759999999997</v>
      </c>
      <c r="D1628" s="141">
        <v>0.0</v>
      </c>
      <c r="E1628" s="141">
        <v>0.0</v>
      </c>
      <c r="F1628" s="141">
        <v>0.0</v>
      </c>
      <c r="G1628" s="141">
        <v>2425.4759999999997</v>
      </c>
    </row>
    <row r="1629" ht="14.25" customHeight="1">
      <c r="A1629" s="140" t="s">
        <v>1808</v>
      </c>
      <c r="B1629" s="141">
        <v>0.0</v>
      </c>
      <c r="C1629" s="141">
        <v>2425.4759999999997</v>
      </c>
      <c r="D1629" s="141">
        <v>0.0</v>
      </c>
      <c r="E1629" s="141">
        <v>0.0</v>
      </c>
      <c r="F1629" s="141">
        <v>0.0</v>
      </c>
      <c r="G1629" s="141">
        <v>2425.4759999999997</v>
      </c>
    </row>
    <row r="1630" ht="14.25" customHeight="1">
      <c r="A1630" s="140" t="s">
        <v>1809</v>
      </c>
      <c r="B1630" s="141">
        <v>0.0</v>
      </c>
      <c r="C1630" s="141">
        <v>2425.4759999999997</v>
      </c>
      <c r="D1630" s="141">
        <v>0.0</v>
      </c>
      <c r="E1630" s="141">
        <v>0.0</v>
      </c>
      <c r="F1630" s="141">
        <v>0.0</v>
      </c>
      <c r="G1630" s="141">
        <v>2425.4759999999997</v>
      </c>
    </row>
    <row r="1631" ht="14.25" customHeight="1">
      <c r="A1631" s="140" t="s">
        <v>1810</v>
      </c>
      <c r="B1631" s="141">
        <v>0.0</v>
      </c>
      <c r="C1631" s="141">
        <v>9524959.02</v>
      </c>
      <c r="D1631" s="141">
        <v>5378401.140000001</v>
      </c>
      <c r="E1631" s="141">
        <v>4265005.824</v>
      </c>
      <c r="F1631" s="141">
        <v>0.0</v>
      </c>
      <c r="G1631" s="141">
        <v>8411563.704</v>
      </c>
    </row>
    <row r="1632" ht="14.25" customHeight="1">
      <c r="A1632" s="140" t="s">
        <v>1811</v>
      </c>
      <c r="B1632" s="141">
        <v>0.0</v>
      </c>
      <c r="C1632" s="141">
        <v>641304.372</v>
      </c>
      <c r="D1632" s="141">
        <v>2918085.648</v>
      </c>
      <c r="E1632" s="141">
        <v>2069599.08</v>
      </c>
      <c r="F1632" s="141">
        <v>207182.19599999997</v>
      </c>
      <c r="G1632" s="141">
        <v>0.0</v>
      </c>
    </row>
    <row r="1633" ht="14.25" customHeight="1">
      <c r="A1633" s="140" t="s">
        <v>1812</v>
      </c>
      <c r="B1633" s="141">
        <v>0.0</v>
      </c>
      <c r="C1633" s="141">
        <v>580927.9199999999</v>
      </c>
      <c r="D1633" s="141">
        <v>2719294.92</v>
      </c>
      <c r="E1633" s="141">
        <v>1876970.6279999998</v>
      </c>
      <c r="F1633" s="141">
        <v>261396.37199999997</v>
      </c>
      <c r="G1633" s="141">
        <v>0.0</v>
      </c>
    </row>
    <row r="1634" ht="14.25" customHeight="1">
      <c r="A1634" s="140" t="s">
        <v>1813</v>
      </c>
      <c r="B1634" s="141">
        <v>0.0</v>
      </c>
      <c r="C1634" s="141">
        <v>343116.828</v>
      </c>
      <c r="D1634" s="141">
        <v>1913400.0</v>
      </c>
      <c r="E1634" s="141">
        <v>1191990.636</v>
      </c>
      <c r="F1634" s="141">
        <v>378292.5360000001</v>
      </c>
      <c r="G1634" s="141">
        <v>0.0</v>
      </c>
    </row>
    <row r="1635" ht="14.25" customHeight="1">
      <c r="A1635" s="140" t="s">
        <v>1814</v>
      </c>
      <c r="B1635" s="141">
        <v>0.0</v>
      </c>
      <c r="C1635" s="141">
        <v>266159.208</v>
      </c>
      <c r="D1635" s="141">
        <v>1913400.0</v>
      </c>
      <c r="E1635" s="141">
        <v>1191990.636</v>
      </c>
      <c r="F1635" s="141">
        <v>455250.15599999996</v>
      </c>
      <c r="G1635" s="141">
        <v>0.0</v>
      </c>
    </row>
    <row r="1636" ht="14.25" customHeight="1">
      <c r="A1636" s="140" t="s">
        <v>1815</v>
      </c>
      <c r="B1636" s="141">
        <v>0.0</v>
      </c>
      <c r="C1636" s="141">
        <v>264.0</v>
      </c>
      <c r="D1636" s="141">
        <v>0.0</v>
      </c>
      <c r="E1636" s="141">
        <v>0.0</v>
      </c>
      <c r="F1636" s="141">
        <v>0.0</v>
      </c>
      <c r="G1636" s="141">
        <v>264.0</v>
      </c>
    </row>
    <row r="1637" ht="14.25" customHeight="1">
      <c r="A1637" s="140" t="s">
        <v>1816</v>
      </c>
      <c r="B1637" s="141">
        <v>0.0</v>
      </c>
      <c r="C1637" s="141">
        <v>66428.676</v>
      </c>
      <c r="D1637" s="141">
        <v>0.0</v>
      </c>
      <c r="E1637" s="141">
        <v>0.0</v>
      </c>
      <c r="F1637" s="141">
        <v>0.0</v>
      </c>
      <c r="G1637" s="141">
        <v>66428.676</v>
      </c>
    </row>
    <row r="1638" ht="14.25" customHeight="1">
      <c r="A1638" s="140" t="s">
        <v>1817</v>
      </c>
      <c r="B1638" s="141">
        <v>0.0</v>
      </c>
      <c r="C1638" s="141">
        <v>8951.604</v>
      </c>
      <c r="D1638" s="141">
        <v>0.0</v>
      </c>
      <c r="E1638" s="141">
        <v>0.0</v>
      </c>
      <c r="F1638" s="141">
        <v>0.0</v>
      </c>
      <c r="G1638" s="141">
        <v>8951.604</v>
      </c>
    </row>
    <row r="1639" ht="14.25" customHeight="1">
      <c r="A1639" s="140" t="s">
        <v>1818</v>
      </c>
      <c r="B1639" s="141">
        <v>0.0</v>
      </c>
      <c r="C1639" s="141">
        <v>738.816</v>
      </c>
      <c r="D1639" s="141">
        <v>0.0</v>
      </c>
      <c r="E1639" s="141">
        <v>0.0</v>
      </c>
      <c r="F1639" s="141">
        <v>0.0</v>
      </c>
      <c r="G1639" s="141">
        <v>738.816</v>
      </c>
    </row>
    <row r="1640" ht="14.25" customHeight="1">
      <c r="A1640" s="140" t="s">
        <v>1819</v>
      </c>
      <c r="B1640" s="141">
        <v>0.0</v>
      </c>
      <c r="C1640" s="141">
        <v>574.5239999999999</v>
      </c>
      <c r="D1640" s="141">
        <v>0.0</v>
      </c>
      <c r="E1640" s="141">
        <v>0.0</v>
      </c>
      <c r="F1640" s="141">
        <v>0.0</v>
      </c>
      <c r="G1640" s="141">
        <v>574.5239999999999</v>
      </c>
    </row>
    <row r="1641" ht="14.25" customHeight="1">
      <c r="A1641" s="140" t="s">
        <v>1820</v>
      </c>
      <c r="B1641" s="141">
        <v>0.0</v>
      </c>
      <c r="C1641" s="141">
        <v>0.0</v>
      </c>
      <c r="D1641" s="141">
        <v>0.0</v>
      </c>
      <c r="E1641" s="141">
        <v>0.0</v>
      </c>
      <c r="F1641" s="141">
        <v>0.0</v>
      </c>
      <c r="G1641" s="141">
        <v>0.0</v>
      </c>
    </row>
    <row r="1642" ht="14.25" customHeight="1">
      <c r="A1642" s="140" t="s">
        <v>1821</v>
      </c>
      <c r="B1642" s="141">
        <v>0.0</v>
      </c>
      <c r="C1642" s="141">
        <v>99708.0</v>
      </c>
      <c r="D1642" s="141">
        <v>64308.0</v>
      </c>
      <c r="E1642" s="141">
        <v>39528.0</v>
      </c>
      <c r="F1642" s="141">
        <v>0.0</v>
      </c>
      <c r="G1642" s="141">
        <v>74928.0</v>
      </c>
    </row>
    <row r="1643" ht="14.25" customHeight="1">
      <c r="A1643" s="140" t="s">
        <v>1822</v>
      </c>
      <c r="B1643" s="141">
        <v>0.0</v>
      </c>
      <c r="C1643" s="141">
        <v>0.0</v>
      </c>
      <c r="D1643" s="141">
        <v>0.0</v>
      </c>
      <c r="E1643" s="141">
        <v>1080.0</v>
      </c>
      <c r="F1643" s="141">
        <v>0.0</v>
      </c>
      <c r="G1643" s="141">
        <v>1080.0</v>
      </c>
    </row>
    <row r="1644" ht="14.25" customHeight="1">
      <c r="A1644" s="140" t="s">
        <v>1823</v>
      </c>
      <c r="B1644" s="141">
        <v>0.0</v>
      </c>
      <c r="C1644" s="141">
        <v>1080.0</v>
      </c>
      <c r="D1644" s="141">
        <v>0.0</v>
      </c>
      <c r="E1644" s="141">
        <v>0.0</v>
      </c>
      <c r="F1644" s="141">
        <v>0.0</v>
      </c>
      <c r="G1644" s="141">
        <v>1080.0</v>
      </c>
    </row>
    <row r="1645" ht="14.25" customHeight="1">
      <c r="A1645" s="140" t="s">
        <v>1824</v>
      </c>
      <c r="B1645" s="141">
        <v>0.0</v>
      </c>
      <c r="C1645" s="141">
        <v>0.0</v>
      </c>
      <c r="D1645" s="141">
        <v>5400.0</v>
      </c>
      <c r="E1645" s="141">
        <v>7560.0</v>
      </c>
      <c r="F1645" s="141">
        <v>0.0</v>
      </c>
      <c r="G1645" s="141">
        <v>2160.0</v>
      </c>
    </row>
    <row r="1646" ht="14.25" customHeight="1">
      <c r="A1646" s="140" t="s">
        <v>1825</v>
      </c>
      <c r="B1646" s="141">
        <v>0.0</v>
      </c>
      <c r="C1646" s="141">
        <v>0.0</v>
      </c>
      <c r="D1646" s="141">
        <v>0.0</v>
      </c>
      <c r="E1646" s="141">
        <v>0.0</v>
      </c>
      <c r="F1646" s="141">
        <v>0.0</v>
      </c>
      <c r="G1646" s="141">
        <v>0.0</v>
      </c>
    </row>
    <row r="1647" ht="14.25" customHeight="1">
      <c r="A1647" s="140" t="s">
        <v>1826</v>
      </c>
      <c r="B1647" s="141">
        <v>0.0</v>
      </c>
      <c r="C1647" s="141">
        <v>0.0</v>
      </c>
      <c r="D1647" s="141">
        <v>0.0</v>
      </c>
      <c r="E1647" s="141">
        <v>0.0</v>
      </c>
      <c r="F1647" s="141">
        <v>0.0</v>
      </c>
      <c r="G1647" s="141">
        <v>0.0</v>
      </c>
    </row>
    <row r="1648" ht="14.25" customHeight="1">
      <c r="A1648" s="140" t="s">
        <v>1827</v>
      </c>
      <c r="B1648" s="141">
        <v>0.0</v>
      </c>
      <c r="C1648" s="141">
        <v>948.0</v>
      </c>
      <c r="D1648" s="141">
        <v>948.0</v>
      </c>
      <c r="E1648" s="141">
        <v>648.0</v>
      </c>
      <c r="F1648" s="141">
        <v>0.0</v>
      </c>
      <c r="G1648" s="141">
        <v>648.0</v>
      </c>
    </row>
    <row r="1649" ht="14.25" customHeight="1">
      <c r="A1649" s="140" t="s">
        <v>1828</v>
      </c>
      <c r="B1649" s="141">
        <v>0.0</v>
      </c>
      <c r="C1649" s="141">
        <v>0.0</v>
      </c>
      <c r="D1649" s="141">
        <v>0.0</v>
      </c>
      <c r="E1649" s="141">
        <v>0.0</v>
      </c>
      <c r="F1649" s="141">
        <v>0.0</v>
      </c>
      <c r="G1649" s="141">
        <v>0.0</v>
      </c>
    </row>
    <row r="1650" ht="14.25" customHeight="1">
      <c r="A1650" s="140" t="s">
        <v>1829</v>
      </c>
      <c r="B1650" s="141">
        <v>0.0</v>
      </c>
      <c r="C1650" s="141">
        <v>77280.0</v>
      </c>
      <c r="D1650" s="141">
        <v>42000.0</v>
      </c>
      <c r="E1650" s="141">
        <v>20520.0</v>
      </c>
      <c r="F1650" s="141">
        <v>0.0</v>
      </c>
      <c r="G1650" s="141">
        <v>55800.0</v>
      </c>
    </row>
    <row r="1651" ht="14.25" customHeight="1">
      <c r="A1651" s="140" t="s">
        <v>1830</v>
      </c>
      <c r="B1651" s="141">
        <v>0.0</v>
      </c>
      <c r="C1651" s="141">
        <v>20400.0</v>
      </c>
      <c r="D1651" s="141">
        <v>15960.0</v>
      </c>
      <c r="E1651" s="141">
        <v>9720.0</v>
      </c>
      <c r="F1651" s="141">
        <v>0.0</v>
      </c>
      <c r="G1651" s="141">
        <v>14160.0</v>
      </c>
    </row>
    <row r="1652" ht="14.25" customHeight="1">
      <c r="A1652" s="140" t="s">
        <v>1831</v>
      </c>
      <c r="B1652" s="141">
        <v>0.0</v>
      </c>
      <c r="C1652" s="141">
        <v>65473.176</v>
      </c>
      <c r="D1652" s="141">
        <v>269560.11600000004</v>
      </c>
      <c r="E1652" s="141">
        <v>271383.32399999996</v>
      </c>
      <c r="F1652" s="141">
        <v>0.0</v>
      </c>
      <c r="G1652" s="141">
        <v>67296.384</v>
      </c>
    </row>
    <row r="1653" ht="14.25" customHeight="1">
      <c r="A1653" s="140" t="s">
        <v>1832</v>
      </c>
      <c r="B1653" s="141">
        <v>0.0</v>
      </c>
      <c r="C1653" s="141">
        <v>0.0</v>
      </c>
      <c r="D1653" s="141">
        <v>3124.332</v>
      </c>
      <c r="E1653" s="141">
        <v>3125.9519999999998</v>
      </c>
      <c r="F1653" s="141">
        <v>0.0</v>
      </c>
      <c r="G1653" s="141">
        <v>1.62</v>
      </c>
    </row>
    <row r="1654" ht="14.25" customHeight="1">
      <c r="A1654" s="140" t="s">
        <v>1833</v>
      </c>
      <c r="B1654" s="141">
        <v>0.0</v>
      </c>
      <c r="C1654" s="141">
        <v>31404.899999999998</v>
      </c>
      <c r="D1654" s="141">
        <v>232200.0</v>
      </c>
      <c r="E1654" s="141">
        <v>242217.07200000001</v>
      </c>
      <c r="F1654" s="141">
        <v>0.0</v>
      </c>
      <c r="G1654" s="141">
        <v>41421.971999999994</v>
      </c>
    </row>
    <row r="1655" ht="14.25" customHeight="1">
      <c r="A1655" s="140" t="s">
        <v>1834</v>
      </c>
      <c r="B1655" s="141">
        <v>0.0</v>
      </c>
      <c r="C1655" s="141">
        <v>0.0</v>
      </c>
      <c r="D1655" s="141">
        <v>0.0</v>
      </c>
      <c r="E1655" s="141">
        <v>0.0</v>
      </c>
      <c r="F1655" s="141">
        <v>0.0</v>
      </c>
      <c r="G1655" s="141">
        <v>0.0</v>
      </c>
    </row>
    <row r="1656" ht="14.25" customHeight="1">
      <c r="A1656" s="140" t="s">
        <v>1835</v>
      </c>
      <c r="B1656" s="141">
        <v>0.0</v>
      </c>
      <c r="C1656" s="141">
        <v>34068.276</v>
      </c>
      <c r="D1656" s="141">
        <v>34235.784</v>
      </c>
      <c r="E1656" s="141">
        <v>26040.300000000003</v>
      </c>
      <c r="F1656" s="141">
        <v>0.0</v>
      </c>
      <c r="G1656" s="141">
        <v>25872.791999999998</v>
      </c>
    </row>
    <row r="1657" ht="14.25" customHeight="1">
      <c r="A1657" s="140" t="s">
        <v>1836</v>
      </c>
      <c r="B1657" s="141">
        <v>0.0</v>
      </c>
      <c r="C1657" s="141">
        <v>286268.94000000006</v>
      </c>
      <c r="D1657" s="141">
        <v>319029.216</v>
      </c>
      <c r="E1657" s="141">
        <v>296581.32</v>
      </c>
      <c r="F1657" s="141">
        <v>0.0</v>
      </c>
      <c r="G1657" s="141">
        <v>263821.044</v>
      </c>
    </row>
    <row r="1658" ht="14.25" customHeight="1">
      <c r="A1658" s="140" t="s">
        <v>1837</v>
      </c>
      <c r="B1658" s="141">
        <v>0.0</v>
      </c>
      <c r="C1658" s="141">
        <v>0.0</v>
      </c>
      <c r="D1658" s="141">
        <v>724.8</v>
      </c>
      <c r="E1658" s="141">
        <v>724.8</v>
      </c>
      <c r="F1658" s="141">
        <v>0.0</v>
      </c>
      <c r="G1658" s="141">
        <v>0.0</v>
      </c>
    </row>
    <row r="1659" ht="14.25" customHeight="1">
      <c r="A1659" s="140" t="s">
        <v>1838</v>
      </c>
      <c r="B1659" s="141">
        <v>0.0</v>
      </c>
      <c r="C1659" s="141">
        <v>0.0</v>
      </c>
      <c r="D1659" s="141">
        <v>47.44799999999999</v>
      </c>
      <c r="E1659" s="141">
        <v>470.86799999999994</v>
      </c>
      <c r="F1659" s="141">
        <v>0.0</v>
      </c>
      <c r="G1659" s="141">
        <v>423.4200000000001</v>
      </c>
    </row>
    <row r="1660" ht="14.25" customHeight="1">
      <c r="A1660" s="140" t="s">
        <v>1839</v>
      </c>
      <c r="B1660" s="141">
        <v>0.0</v>
      </c>
      <c r="C1660" s="141">
        <v>0.0</v>
      </c>
      <c r="D1660" s="141">
        <v>140.39999999999998</v>
      </c>
      <c r="E1660" s="141">
        <v>140.39999999999998</v>
      </c>
      <c r="F1660" s="141">
        <v>0.0</v>
      </c>
      <c r="G1660" s="141">
        <v>0.0</v>
      </c>
    </row>
    <row r="1661" ht="14.25" customHeight="1">
      <c r="A1661" s="140" t="s">
        <v>1840</v>
      </c>
      <c r="B1661" s="141">
        <v>960.0</v>
      </c>
      <c r="C1661" s="141">
        <v>0.0</v>
      </c>
      <c r="D1661" s="141">
        <v>4188.0</v>
      </c>
      <c r="E1661" s="141">
        <v>5148.0</v>
      </c>
      <c r="F1661" s="141">
        <v>0.0</v>
      </c>
      <c r="G1661" s="141">
        <v>0.0</v>
      </c>
    </row>
    <row r="1662" ht="14.25" customHeight="1">
      <c r="A1662" s="140" t="s">
        <v>1841</v>
      </c>
      <c r="B1662" s="141">
        <v>0.0</v>
      </c>
      <c r="C1662" s="141">
        <v>0.0</v>
      </c>
      <c r="D1662" s="141">
        <v>612.0</v>
      </c>
      <c r="E1662" s="141">
        <v>612.0</v>
      </c>
      <c r="F1662" s="141">
        <v>0.0</v>
      </c>
      <c r="G1662" s="141">
        <v>0.0</v>
      </c>
    </row>
    <row r="1663" ht="14.25" customHeight="1">
      <c r="A1663" s="140" t="s">
        <v>1842</v>
      </c>
      <c r="B1663" s="141">
        <v>0.0</v>
      </c>
      <c r="C1663" s="141">
        <v>36218.856</v>
      </c>
      <c r="D1663" s="141">
        <v>22025.519999999997</v>
      </c>
      <c r="E1663" s="141">
        <v>11629.2</v>
      </c>
      <c r="F1663" s="141">
        <v>0.0</v>
      </c>
      <c r="G1663" s="141">
        <v>25822.535999999996</v>
      </c>
    </row>
    <row r="1664" ht="14.25" customHeight="1">
      <c r="A1664" s="140" t="s">
        <v>1843</v>
      </c>
      <c r="B1664" s="141">
        <v>0.0</v>
      </c>
      <c r="C1664" s="141">
        <v>0.0</v>
      </c>
      <c r="D1664" s="141">
        <v>0.0</v>
      </c>
      <c r="E1664" s="141">
        <v>2622.7200000000003</v>
      </c>
      <c r="F1664" s="141">
        <v>0.0</v>
      </c>
      <c r="G1664" s="141">
        <v>2622.7200000000003</v>
      </c>
    </row>
    <row r="1665" ht="14.25" customHeight="1">
      <c r="A1665" s="140" t="s">
        <v>1844</v>
      </c>
      <c r="B1665" s="141">
        <v>0.0</v>
      </c>
      <c r="C1665" s="141">
        <v>0.0</v>
      </c>
      <c r="D1665" s="141">
        <v>196.644</v>
      </c>
      <c r="E1665" s="141">
        <v>196.644</v>
      </c>
      <c r="F1665" s="141">
        <v>0.0</v>
      </c>
      <c r="G1665" s="141">
        <v>0.0</v>
      </c>
    </row>
    <row r="1666" ht="14.25" customHeight="1">
      <c r="A1666" s="140" t="s">
        <v>1845</v>
      </c>
      <c r="B1666" s="141">
        <v>0.0</v>
      </c>
      <c r="C1666" s="141">
        <v>0.0</v>
      </c>
      <c r="D1666" s="141">
        <v>84.0</v>
      </c>
      <c r="E1666" s="141">
        <v>84.0</v>
      </c>
      <c r="F1666" s="141">
        <v>0.0</v>
      </c>
      <c r="G1666" s="141">
        <v>0.0</v>
      </c>
    </row>
    <row r="1667" ht="14.25" customHeight="1">
      <c r="A1667" s="140" t="s">
        <v>1846</v>
      </c>
      <c r="B1667" s="141">
        <v>0.0</v>
      </c>
      <c r="C1667" s="141">
        <v>0.0</v>
      </c>
      <c r="D1667" s="141">
        <v>14988.971999999998</v>
      </c>
      <c r="E1667" s="141">
        <v>0.0</v>
      </c>
      <c r="F1667" s="141">
        <v>14988.971999999998</v>
      </c>
      <c r="G1667" s="141">
        <v>0.0</v>
      </c>
    </row>
    <row r="1668" ht="14.25" customHeight="1">
      <c r="A1668" s="140" t="s">
        <v>1847</v>
      </c>
      <c r="B1668" s="141">
        <v>0.0</v>
      </c>
      <c r="C1668" s="141">
        <v>684.0</v>
      </c>
      <c r="D1668" s="141">
        <v>1764.0</v>
      </c>
      <c r="E1668" s="141">
        <v>1080.0</v>
      </c>
      <c r="F1668" s="141">
        <v>0.0</v>
      </c>
      <c r="G1668" s="141">
        <v>0.0</v>
      </c>
    </row>
    <row r="1669" ht="14.25" customHeight="1">
      <c r="A1669" s="140" t="s">
        <v>1848</v>
      </c>
      <c r="B1669" s="141">
        <v>0.0</v>
      </c>
      <c r="C1669" s="141">
        <v>585.0</v>
      </c>
      <c r="D1669" s="141">
        <v>585.0</v>
      </c>
      <c r="E1669" s="141">
        <v>876.0</v>
      </c>
      <c r="F1669" s="141">
        <v>0.0</v>
      </c>
      <c r="G1669" s="141">
        <v>876.0</v>
      </c>
    </row>
    <row r="1670" ht="14.25" customHeight="1">
      <c r="A1670" s="140" t="s">
        <v>1849</v>
      </c>
      <c r="B1670" s="141">
        <v>4004.1240000000003</v>
      </c>
      <c r="C1670" s="141">
        <v>0.0</v>
      </c>
      <c r="D1670" s="141">
        <v>0.0</v>
      </c>
      <c r="E1670" s="141">
        <v>0.0</v>
      </c>
      <c r="F1670" s="141">
        <v>4004.1240000000003</v>
      </c>
      <c r="G1670" s="141">
        <v>0.0</v>
      </c>
    </row>
    <row r="1671" ht="14.25" customHeight="1">
      <c r="A1671" s="140" t="s">
        <v>1850</v>
      </c>
      <c r="B1671" s="141">
        <v>0.0</v>
      </c>
      <c r="C1671" s="141">
        <v>950.4000000000001</v>
      </c>
      <c r="D1671" s="141">
        <v>950.4000000000001</v>
      </c>
      <c r="E1671" s="141">
        <v>0.0</v>
      </c>
      <c r="F1671" s="141">
        <v>0.0</v>
      </c>
      <c r="G1671" s="141">
        <v>0.0</v>
      </c>
    </row>
    <row r="1672" ht="14.25" customHeight="1">
      <c r="A1672" s="140" t="s">
        <v>1851</v>
      </c>
      <c r="B1672" s="141">
        <v>0.0</v>
      </c>
      <c r="C1672" s="141">
        <v>0.0</v>
      </c>
      <c r="D1672" s="141">
        <v>2448.0</v>
      </c>
      <c r="E1672" s="141">
        <v>2448.0</v>
      </c>
      <c r="F1672" s="141">
        <v>0.0</v>
      </c>
      <c r="G1672" s="141">
        <v>0.0</v>
      </c>
    </row>
    <row r="1673" ht="14.25" customHeight="1">
      <c r="A1673" s="140" t="s">
        <v>1852</v>
      </c>
      <c r="B1673" s="141">
        <v>0.0</v>
      </c>
      <c r="C1673" s="141">
        <v>57.96</v>
      </c>
      <c r="D1673" s="141">
        <v>57.96</v>
      </c>
      <c r="E1673" s="141">
        <v>0.0</v>
      </c>
      <c r="F1673" s="141">
        <v>0.0</v>
      </c>
      <c r="G1673" s="141">
        <v>0.0</v>
      </c>
    </row>
    <row r="1674" ht="14.25" customHeight="1">
      <c r="A1674" s="140" t="s">
        <v>1853</v>
      </c>
      <c r="B1674" s="141">
        <v>0.0</v>
      </c>
      <c r="C1674" s="141">
        <v>0.0</v>
      </c>
      <c r="D1674" s="141">
        <v>75.6</v>
      </c>
      <c r="E1674" s="141">
        <v>75.6</v>
      </c>
      <c r="F1674" s="141">
        <v>0.0</v>
      </c>
      <c r="G1674" s="141">
        <v>0.0</v>
      </c>
    </row>
    <row r="1675" ht="14.25" customHeight="1">
      <c r="A1675" s="140" t="s">
        <v>1854</v>
      </c>
      <c r="B1675" s="141">
        <v>0.0</v>
      </c>
      <c r="C1675" s="141">
        <v>0.0</v>
      </c>
      <c r="D1675" s="141">
        <v>360.0</v>
      </c>
      <c r="E1675" s="141">
        <v>360.0</v>
      </c>
      <c r="F1675" s="141">
        <v>0.0</v>
      </c>
      <c r="G1675" s="141">
        <v>0.0</v>
      </c>
    </row>
    <row r="1676" ht="14.25" customHeight="1">
      <c r="A1676" s="140" t="s">
        <v>1855</v>
      </c>
      <c r="B1676" s="141">
        <v>0.0</v>
      </c>
      <c r="C1676" s="141">
        <v>0.0</v>
      </c>
      <c r="D1676" s="141">
        <v>34.2</v>
      </c>
      <c r="E1676" s="141">
        <v>34.2</v>
      </c>
      <c r="F1676" s="141">
        <v>0.0</v>
      </c>
      <c r="G1676" s="141">
        <v>0.0</v>
      </c>
    </row>
    <row r="1677" ht="14.25" customHeight="1">
      <c r="A1677" s="140" t="s">
        <v>1856</v>
      </c>
      <c r="B1677" s="141">
        <v>0.0</v>
      </c>
      <c r="C1677" s="141">
        <v>0.0</v>
      </c>
      <c r="D1677" s="141">
        <v>120.0</v>
      </c>
      <c r="E1677" s="141">
        <v>120.0</v>
      </c>
      <c r="F1677" s="141">
        <v>0.0</v>
      </c>
      <c r="G1677" s="141">
        <v>0.0</v>
      </c>
    </row>
    <row r="1678" ht="14.25" customHeight="1">
      <c r="A1678" s="140" t="s">
        <v>1857</v>
      </c>
      <c r="B1678" s="141">
        <v>0.0</v>
      </c>
      <c r="C1678" s="141">
        <v>0.0</v>
      </c>
      <c r="D1678" s="141">
        <v>113.39999999999999</v>
      </c>
      <c r="E1678" s="141">
        <v>113.39999999999999</v>
      </c>
      <c r="F1678" s="141">
        <v>0.0</v>
      </c>
      <c r="G1678" s="141">
        <v>0.0</v>
      </c>
    </row>
    <row r="1679" ht="14.25" customHeight="1">
      <c r="A1679" s="140" t="s">
        <v>1858</v>
      </c>
      <c r="B1679" s="141">
        <v>0.0</v>
      </c>
      <c r="C1679" s="141">
        <v>0.0</v>
      </c>
      <c r="D1679" s="141">
        <v>3216.0</v>
      </c>
      <c r="E1679" s="141">
        <v>3216.0</v>
      </c>
      <c r="F1679" s="141">
        <v>0.0</v>
      </c>
      <c r="G1679" s="141">
        <v>0.0</v>
      </c>
    </row>
    <row r="1680" ht="14.25" customHeight="1">
      <c r="A1680" s="140" t="s">
        <v>1859</v>
      </c>
      <c r="B1680" s="141">
        <v>0.0</v>
      </c>
      <c r="C1680" s="141">
        <v>0.0</v>
      </c>
      <c r="D1680" s="141">
        <v>264.0</v>
      </c>
      <c r="E1680" s="141">
        <v>264.0</v>
      </c>
      <c r="F1680" s="141">
        <v>0.0</v>
      </c>
      <c r="G1680" s="141">
        <v>0.0</v>
      </c>
    </row>
    <row r="1681" ht="14.25" customHeight="1">
      <c r="A1681" s="140" t="s">
        <v>1860</v>
      </c>
      <c r="B1681" s="141">
        <v>0.0</v>
      </c>
      <c r="C1681" s="141">
        <v>0.0</v>
      </c>
      <c r="D1681" s="141">
        <v>84.0</v>
      </c>
      <c r="E1681" s="141">
        <v>84.0</v>
      </c>
      <c r="F1681" s="141">
        <v>0.0</v>
      </c>
      <c r="G1681" s="141">
        <v>0.0</v>
      </c>
    </row>
    <row r="1682" ht="14.25" customHeight="1">
      <c r="A1682" s="140" t="s">
        <v>1861</v>
      </c>
      <c r="B1682" s="141">
        <v>0.0</v>
      </c>
      <c r="C1682" s="141">
        <v>0.0</v>
      </c>
      <c r="D1682" s="141">
        <v>96.0</v>
      </c>
      <c r="E1682" s="141">
        <v>96.0</v>
      </c>
      <c r="F1682" s="141">
        <v>0.0</v>
      </c>
      <c r="G1682" s="141">
        <v>0.0</v>
      </c>
    </row>
    <row r="1683" ht="14.25" customHeight="1">
      <c r="A1683" s="140" t="s">
        <v>1862</v>
      </c>
      <c r="B1683" s="141">
        <v>0.0</v>
      </c>
      <c r="C1683" s="141">
        <v>0.0</v>
      </c>
      <c r="D1683" s="141">
        <v>50.400000000000006</v>
      </c>
      <c r="E1683" s="141">
        <v>50.400000000000006</v>
      </c>
      <c r="F1683" s="141">
        <v>0.0</v>
      </c>
      <c r="G1683" s="141">
        <v>0.0</v>
      </c>
    </row>
    <row r="1684" ht="14.25" customHeight="1">
      <c r="A1684" s="140" t="s">
        <v>1863</v>
      </c>
      <c r="B1684" s="141">
        <v>0.0</v>
      </c>
      <c r="C1684" s="141">
        <v>0.0</v>
      </c>
      <c r="D1684" s="141">
        <v>2403.6000000000004</v>
      </c>
      <c r="E1684" s="141">
        <v>2403.6000000000004</v>
      </c>
      <c r="F1684" s="141">
        <v>0.0</v>
      </c>
      <c r="G1684" s="141">
        <v>0.0</v>
      </c>
    </row>
    <row r="1685" ht="14.25" customHeight="1">
      <c r="A1685" s="140" t="s">
        <v>1864</v>
      </c>
      <c r="B1685" s="141">
        <v>0.0</v>
      </c>
      <c r="C1685" s="141">
        <v>0.0</v>
      </c>
      <c r="D1685" s="141">
        <v>0.0</v>
      </c>
      <c r="E1685" s="141">
        <v>0.0</v>
      </c>
      <c r="F1685" s="141">
        <v>0.0</v>
      </c>
      <c r="G1685" s="141">
        <v>0.0</v>
      </c>
    </row>
    <row r="1686" ht="14.25" customHeight="1">
      <c r="A1686" s="140" t="s">
        <v>1865</v>
      </c>
      <c r="B1686" s="141">
        <v>0.0</v>
      </c>
      <c r="C1686" s="141">
        <v>0.0</v>
      </c>
      <c r="D1686" s="141">
        <v>105.84</v>
      </c>
      <c r="E1686" s="141">
        <v>105.84</v>
      </c>
      <c r="F1686" s="141">
        <v>0.0</v>
      </c>
      <c r="G1686" s="141">
        <v>0.0</v>
      </c>
    </row>
    <row r="1687" ht="14.25" customHeight="1">
      <c r="A1687" s="140" t="s">
        <v>1866</v>
      </c>
      <c r="B1687" s="141">
        <v>0.0</v>
      </c>
      <c r="C1687" s="141">
        <v>0.0</v>
      </c>
      <c r="D1687" s="141">
        <v>120.0</v>
      </c>
      <c r="E1687" s="141">
        <v>120.0</v>
      </c>
      <c r="F1687" s="141">
        <v>0.0</v>
      </c>
      <c r="G1687" s="141">
        <v>0.0</v>
      </c>
    </row>
    <row r="1688" ht="14.25" customHeight="1">
      <c r="A1688" s="140" t="s">
        <v>1867</v>
      </c>
      <c r="B1688" s="141">
        <v>0.0</v>
      </c>
      <c r="C1688" s="141">
        <v>0.0</v>
      </c>
      <c r="D1688" s="141">
        <v>37.2</v>
      </c>
      <c r="E1688" s="141">
        <v>37.2</v>
      </c>
      <c r="F1688" s="141">
        <v>0.0</v>
      </c>
      <c r="G1688" s="141">
        <v>0.0</v>
      </c>
    </row>
    <row r="1689" ht="14.25" customHeight="1">
      <c r="A1689" s="140" t="s">
        <v>1868</v>
      </c>
      <c r="B1689" s="141">
        <v>0.0</v>
      </c>
      <c r="C1689" s="141">
        <v>0.0</v>
      </c>
      <c r="D1689" s="141">
        <v>120.0</v>
      </c>
      <c r="E1689" s="141">
        <v>0.0</v>
      </c>
      <c r="F1689" s="141">
        <v>120.0</v>
      </c>
      <c r="G1689" s="141">
        <v>0.0</v>
      </c>
    </row>
    <row r="1690" ht="14.25" customHeight="1">
      <c r="A1690" s="140" t="s">
        <v>1869</v>
      </c>
      <c r="B1690" s="141">
        <v>0.0</v>
      </c>
      <c r="C1690" s="141">
        <v>0.0</v>
      </c>
      <c r="D1690" s="141">
        <v>90.0</v>
      </c>
      <c r="E1690" s="141">
        <v>90.0</v>
      </c>
      <c r="F1690" s="141">
        <v>0.0</v>
      </c>
      <c r="G1690" s="141">
        <v>0.0</v>
      </c>
    </row>
    <row r="1691" ht="14.25" customHeight="1">
      <c r="A1691" s="140" t="s">
        <v>1870</v>
      </c>
      <c r="B1691" s="141">
        <v>0.0</v>
      </c>
      <c r="C1691" s="141">
        <v>0.0</v>
      </c>
      <c r="D1691" s="141">
        <v>25.200000000000003</v>
      </c>
      <c r="E1691" s="141">
        <v>25.200000000000003</v>
      </c>
      <c r="F1691" s="141">
        <v>0.0</v>
      </c>
      <c r="G1691" s="141">
        <v>0.0</v>
      </c>
    </row>
    <row r="1692" ht="14.25" customHeight="1">
      <c r="A1692" s="140" t="s">
        <v>1871</v>
      </c>
      <c r="B1692" s="141">
        <v>0.0</v>
      </c>
      <c r="C1692" s="141">
        <v>23493.816</v>
      </c>
      <c r="D1692" s="141">
        <v>23493.816</v>
      </c>
      <c r="E1692" s="141">
        <v>22521.492</v>
      </c>
      <c r="F1692" s="141">
        <v>0.0</v>
      </c>
      <c r="G1692" s="141">
        <v>22521.492</v>
      </c>
    </row>
    <row r="1693" ht="14.25" customHeight="1">
      <c r="A1693" s="140" t="s">
        <v>1872</v>
      </c>
      <c r="B1693" s="141">
        <v>0.0</v>
      </c>
      <c r="C1693" s="141">
        <v>0.0</v>
      </c>
      <c r="D1693" s="141">
        <v>137.24400000000003</v>
      </c>
      <c r="E1693" s="141">
        <v>137.24400000000003</v>
      </c>
      <c r="F1693" s="141">
        <v>0.0</v>
      </c>
      <c r="G1693" s="141">
        <v>0.0</v>
      </c>
    </row>
    <row r="1694" ht="14.25" customHeight="1">
      <c r="A1694" s="140" t="s">
        <v>1873</v>
      </c>
      <c r="B1694" s="141">
        <v>0.0</v>
      </c>
      <c r="C1694" s="141">
        <v>0.0</v>
      </c>
      <c r="D1694" s="141">
        <v>0.0</v>
      </c>
      <c r="E1694" s="141">
        <v>96.0</v>
      </c>
      <c r="F1694" s="141">
        <v>0.0</v>
      </c>
      <c r="G1694" s="141">
        <v>96.0</v>
      </c>
    </row>
    <row r="1695" ht="14.25" customHeight="1">
      <c r="A1695" s="140" t="s">
        <v>1874</v>
      </c>
      <c r="B1695" s="141">
        <v>0.0</v>
      </c>
      <c r="C1695" s="141">
        <v>229113.912</v>
      </c>
      <c r="D1695" s="141">
        <v>229113.912</v>
      </c>
      <c r="E1695" s="141">
        <v>226413.49200000003</v>
      </c>
      <c r="F1695" s="141">
        <v>0.0</v>
      </c>
      <c r="G1695" s="141">
        <v>226413.49200000003</v>
      </c>
    </row>
    <row r="1696" ht="14.25" customHeight="1">
      <c r="A1696" s="140" t="s">
        <v>1875</v>
      </c>
      <c r="B1696" s="141">
        <v>0.0</v>
      </c>
      <c r="C1696" s="141">
        <v>0.0</v>
      </c>
      <c r="D1696" s="141">
        <v>164.32799999999997</v>
      </c>
      <c r="E1696" s="141">
        <v>633.4559999999999</v>
      </c>
      <c r="F1696" s="141">
        <v>0.0</v>
      </c>
      <c r="G1696" s="141">
        <v>469.12800000000004</v>
      </c>
    </row>
    <row r="1697" ht="14.25" customHeight="1">
      <c r="A1697" s="140" t="s">
        <v>1876</v>
      </c>
      <c r="B1697" s="141">
        <v>0.0</v>
      </c>
      <c r="C1697" s="141">
        <v>0.0</v>
      </c>
      <c r="D1697" s="141">
        <v>48.0</v>
      </c>
      <c r="E1697" s="141">
        <v>48.0</v>
      </c>
      <c r="F1697" s="141">
        <v>0.0</v>
      </c>
      <c r="G1697" s="141">
        <v>0.0</v>
      </c>
    </row>
    <row r="1698" ht="14.25" customHeight="1">
      <c r="A1698" s="140" t="s">
        <v>1877</v>
      </c>
      <c r="B1698" s="141">
        <v>0.0</v>
      </c>
      <c r="C1698" s="141">
        <v>0.0</v>
      </c>
      <c r="D1698" s="141">
        <v>0.0</v>
      </c>
      <c r="E1698" s="141">
        <v>0.0</v>
      </c>
      <c r="F1698" s="141">
        <v>0.0</v>
      </c>
      <c r="G1698" s="141">
        <v>0.0</v>
      </c>
    </row>
    <row r="1699" ht="14.25" customHeight="1">
      <c r="A1699" s="140" t="s">
        <v>1878</v>
      </c>
      <c r="B1699" s="141">
        <v>0.0</v>
      </c>
      <c r="C1699" s="141">
        <v>0.0</v>
      </c>
      <c r="D1699" s="141">
        <v>0.0</v>
      </c>
      <c r="E1699" s="141">
        <v>0.0</v>
      </c>
      <c r="F1699" s="141">
        <v>0.0</v>
      </c>
      <c r="G1699" s="141">
        <v>0.0</v>
      </c>
    </row>
    <row r="1700" ht="14.25" customHeight="1">
      <c r="A1700" s="140" t="s">
        <v>1879</v>
      </c>
      <c r="B1700" s="141">
        <v>0.0</v>
      </c>
      <c r="C1700" s="141">
        <v>0.0</v>
      </c>
      <c r="D1700" s="141">
        <v>0.0</v>
      </c>
      <c r="E1700" s="141">
        <v>0.0</v>
      </c>
      <c r="F1700" s="141">
        <v>0.0</v>
      </c>
      <c r="G1700" s="141">
        <v>0.0</v>
      </c>
    </row>
    <row r="1701" ht="14.25" customHeight="1">
      <c r="A1701" s="140" t="s">
        <v>1880</v>
      </c>
      <c r="B1701" s="141">
        <v>0.0</v>
      </c>
      <c r="C1701" s="141">
        <v>0.0</v>
      </c>
      <c r="D1701" s="141">
        <v>480.0</v>
      </c>
      <c r="E1701" s="141">
        <v>480.0</v>
      </c>
      <c r="F1701" s="141">
        <v>0.0</v>
      </c>
      <c r="G1701" s="141">
        <v>0.0</v>
      </c>
    </row>
    <row r="1702" ht="14.25" customHeight="1">
      <c r="A1702" s="140" t="s">
        <v>1881</v>
      </c>
      <c r="B1702" s="141">
        <v>0.0</v>
      </c>
      <c r="C1702" s="141">
        <v>0.0</v>
      </c>
      <c r="D1702" s="141">
        <v>0.0</v>
      </c>
      <c r="E1702" s="141">
        <v>0.0</v>
      </c>
      <c r="F1702" s="141">
        <v>0.0</v>
      </c>
      <c r="G1702" s="141">
        <v>0.0</v>
      </c>
    </row>
    <row r="1703" ht="14.25" customHeight="1">
      <c r="A1703" s="140" t="s">
        <v>1882</v>
      </c>
      <c r="B1703" s="141">
        <v>0.0</v>
      </c>
      <c r="C1703" s="141">
        <v>0.0</v>
      </c>
      <c r="D1703" s="141">
        <v>84.0</v>
      </c>
      <c r="E1703" s="141">
        <v>84.0</v>
      </c>
      <c r="F1703" s="141">
        <v>0.0</v>
      </c>
      <c r="G1703" s="141">
        <v>0.0</v>
      </c>
    </row>
    <row r="1704" ht="14.25" customHeight="1">
      <c r="A1704" s="140" t="s">
        <v>1883</v>
      </c>
      <c r="B1704" s="141">
        <v>4.4399999999999995</v>
      </c>
      <c r="C1704" s="141">
        <v>0.0</v>
      </c>
      <c r="D1704" s="141">
        <v>0.0</v>
      </c>
      <c r="E1704" s="141">
        <v>0.0</v>
      </c>
      <c r="F1704" s="141">
        <v>4.4399999999999995</v>
      </c>
      <c r="G1704" s="141">
        <v>0.0</v>
      </c>
    </row>
    <row r="1705" ht="14.25" customHeight="1">
      <c r="A1705" s="140" t="s">
        <v>1884</v>
      </c>
      <c r="B1705" s="141">
        <v>0.0</v>
      </c>
      <c r="C1705" s="141">
        <v>0.0</v>
      </c>
      <c r="D1705" s="141">
        <v>168.0</v>
      </c>
      <c r="E1705" s="141">
        <v>168.0</v>
      </c>
      <c r="F1705" s="141">
        <v>0.0</v>
      </c>
      <c r="G1705" s="141">
        <v>0.0</v>
      </c>
    </row>
    <row r="1706" ht="14.25" customHeight="1">
      <c r="A1706" s="140" t="s">
        <v>1885</v>
      </c>
      <c r="B1706" s="141">
        <v>0.0</v>
      </c>
      <c r="C1706" s="141">
        <v>0.0</v>
      </c>
      <c r="D1706" s="141">
        <v>0.0</v>
      </c>
      <c r="E1706" s="141">
        <v>0.0</v>
      </c>
      <c r="F1706" s="141">
        <v>0.0</v>
      </c>
      <c r="G1706" s="141">
        <v>0.0</v>
      </c>
    </row>
    <row r="1707" ht="14.25" customHeight="1">
      <c r="A1707" s="140" t="s">
        <v>1886</v>
      </c>
      <c r="B1707" s="141">
        <v>0.0</v>
      </c>
      <c r="C1707" s="141">
        <v>0.0</v>
      </c>
      <c r="D1707" s="141">
        <v>24.0</v>
      </c>
      <c r="E1707" s="141">
        <v>24.0</v>
      </c>
      <c r="F1707" s="141">
        <v>0.0</v>
      </c>
      <c r="G1707" s="141">
        <v>0.0</v>
      </c>
    </row>
    <row r="1708" ht="14.25" customHeight="1">
      <c r="A1708" s="140" t="s">
        <v>1887</v>
      </c>
      <c r="B1708" s="141">
        <v>0.0</v>
      </c>
      <c r="C1708" s="141">
        <v>0.0</v>
      </c>
      <c r="D1708" s="141">
        <v>1052.1599999999999</v>
      </c>
      <c r="E1708" s="141">
        <v>1052.1480000000001</v>
      </c>
      <c r="F1708" s="141">
        <v>0.012</v>
      </c>
      <c r="G1708" s="141">
        <v>0.0</v>
      </c>
    </row>
    <row r="1709" ht="14.25" customHeight="1">
      <c r="A1709" s="140" t="s">
        <v>1888</v>
      </c>
      <c r="B1709" s="141">
        <v>0.0</v>
      </c>
      <c r="C1709" s="141">
        <v>69.96000000000001</v>
      </c>
      <c r="D1709" s="141">
        <v>69.96000000000001</v>
      </c>
      <c r="E1709" s="141">
        <v>192.39600000000002</v>
      </c>
      <c r="F1709" s="141">
        <v>0.0</v>
      </c>
      <c r="G1709" s="141">
        <v>192.39600000000002</v>
      </c>
    </row>
    <row r="1710" ht="14.25" customHeight="1">
      <c r="A1710" s="140" t="s">
        <v>1889</v>
      </c>
      <c r="B1710" s="141">
        <v>0.0</v>
      </c>
      <c r="C1710" s="141">
        <v>0.0</v>
      </c>
      <c r="D1710" s="141">
        <v>1200.0</v>
      </c>
      <c r="E1710" s="141">
        <v>2160.0</v>
      </c>
      <c r="F1710" s="141">
        <v>0.0</v>
      </c>
      <c r="G1710" s="141">
        <v>960.0</v>
      </c>
    </row>
    <row r="1711" ht="14.25" customHeight="1">
      <c r="A1711" s="140" t="s">
        <v>1890</v>
      </c>
      <c r="B1711" s="141">
        <v>0.0</v>
      </c>
      <c r="C1711" s="141">
        <v>0.0</v>
      </c>
      <c r="D1711" s="141">
        <v>1320.0</v>
      </c>
      <c r="E1711" s="141">
        <v>1320.0</v>
      </c>
      <c r="F1711" s="141">
        <v>0.0</v>
      </c>
      <c r="G1711" s="141">
        <v>0.0</v>
      </c>
    </row>
    <row r="1712" ht="14.25" customHeight="1">
      <c r="A1712" s="140" t="s">
        <v>1891</v>
      </c>
      <c r="B1712" s="141">
        <v>0.0</v>
      </c>
      <c r="C1712" s="141">
        <v>0.0</v>
      </c>
      <c r="D1712" s="141">
        <v>480.0</v>
      </c>
      <c r="E1712" s="141">
        <v>480.0</v>
      </c>
      <c r="F1712" s="141">
        <v>0.0</v>
      </c>
      <c r="G1712" s="141">
        <v>0.0</v>
      </c>
    </row>
    <row r="1713" ht="14.25" customHeight="1">
      <c r="A1713" s="140" t="s">
        <v>1892</v>
      </c>
      <c r="B1713" s="141">
        <v>78.0</v>
      </c>
      <c r="C1713" s="141">
        <v>0.0</v>
      </c>
      <c r="D1713" s="141">
        <v>96.0</v>
      </c>
      <c r="E1713" s="141">
        <v>174.0</v>
      </c>
      <c r="F1713" s="141">
        <v>0.0</v>
      </c>
      <c r="G1713" s="141">
        <v>0.0</v>
      </c>
    </row>
    <row r="1714" ht="14.25" customHeight="1">
      <c r="A1714" s="140" t="s">
        <v>1893</v>
      </c>
      <c r="B1714" s="141">
        <v>0.0</v>
      </c>
      <c r="C1714" s="141">
        <v>0.0</v>
      </c>
      <c r="D1714" s="141">
        <v>8.411999999999999</v>
      </c>
      <c r="E1714" s="141">
        <v>8.411999999999999</v>
      </c>
      <c r="F1714" s="141">
        <v>0.0</v>
      </c>
      <c r="G1714" s="141">
        <v>0.0</v>
      </c>
    </row>
    <row r="1715" ht="14.25" customHeight="1">
      <c r="A1715" s="140" t="s">
        <v>1894</v>
      </c>
      <c r="B1715" s="141">
        <v>0.0</v>
      </c>
      <c r="C1715" s="141">
        <v>141.60000000000002</v>
      </c>
      <c r="D1715" s="141">
        <v>424.79999999999995</v>
      </c>
      <c r="E1715" s="141">
        <v>424.79999999999995</v>
      </c>
      <c r="F1715" s="141">
        <v>0.0</v>
      </c>
      <c r="G1715" s="141">
        <v>141.60000000000002</v>
      </c>
    </row>
    <row r="1716" ht="14.25" customHeight="1">
      <c r="A1716" s="140" t="s">
        <v>1895</v>
      </c>
      <c r="B1716" s="141">
        <v>0.0</v>
      </c>
      <c r="C1716" s="141">
        <v>0.0</v>
      </c>
      <c r="D1716" s="141">
        <v>0.0</v>
      </c>
      <c r="E1716" s="141">
        <v>2399.808</v>
      </c>
      <c r="F1716" s="141">
        <v>0.0</v>
      </c>
      <c r="G1716" s="141">
        <v>2399.808</v>
      </c>
    </row>
    <row r="1717" ht="14.25" customHeight="1">
      <c r="A1717" s="140" t="s">
        <v>1896</v>
      </c>
      <c r="B1717" s="141">
        <v>0.0</v>
      </c>
      <c r="C1717" s="141">
        <v>0.0</v>
      </c>
      <c r="D1717" s="141">
        <v>4536.0</v>
      </c>
      <c r="E1717" s="141">
        <v>4536.0</v>
      </c>
      <c r="F1717" s="141">
        <v>0.0</v>
      </c>
      <c r="G1717" s="141">
        <v>0.0</v>
      </c>
    </row>
    <row r="1718" ht="14.25" customHeight="1">
      <c r="A1718" s="140" t="s">
        <v>1897</v>
      </c>
      <c r="B1718" s="141">
        <v>0.0</v>
      </c>
      <c r="C1718" s="141">
        <v>0.0</v>
      </c>
      <c r="D1718" s="141">
        <v>5977.896000000001</v>
      </c>
      <c r="E1718" s="141">
        <v>5977.896000000001</v>
      </c>
      <c r="F1718" s="141">
        <v>0.0</v>
      </c>
      <c r="G1718" s="141">
        <v>0.0</v>
      </c>
    </row>
    <row r="1719" ht="14.25" customHeight="1">
      <c r="A1719" s="140" t="s">
        <v>1898</v>
      </c>
      <c r="B1719" s="141">
        <v>0.0</v>
      </c>
      <c r="C1719" s="141">
        <v>0.0</v>
      </c>
      <c r="D1719" s="141">
        <v>507.59999999999997</v>
      </c>
      <c r="E1719" s="141">
        <v>507.59999999999997</v>
      </c>
      <c r="F1719" s="141">
        <v>0.0</v>
      </c>
      <c r="G1719" s="141">
        <v>0.0</v>
      </c>
    </row>
    <row r="1720" ht="14.25" customHeight="1">
      <c r="A1720" s="140" t="s">
        <v>1899</v>
      </c>
      <c r="B1720" s="141">
        <v>0.0</v>
      </c>
      <c r="C1720" s="141">
        <v>0.0</v>
      </c>
      <c r="D1720" s="141">
        <v>684.624</v>
      </c>
      <c r="E1720" s="141">
        <v>684.624</v>
      </c>
      <c r="F1720" s="141">
        <v>0.0</v>
      </c>
      <c r="G1720" s="141">
        <v>0.0</v>
      </c>
    </row>
    <row r="1721" ht="14.25" customHeight="1">
      <c r="A1721" s="140" t="s">
        <v>1900</v>
      </c>
      <c r="B1721" s="141">
        <v>0.0</v>
      </c>
      <c r="C1721" s="141">
        <v>0.0</v>
      </c>
      <c r="D1721" s="141">
        <v>4320.84</v>
      </c>
      <c r="E1721" s="141">
        <v>4320.84</v>
      </c>
      <c r="F1721" s="141">
        <v>0.0</v>
      </c>
      <c r="G1721" s="141">
        <v>0.0</v>
      </c>
    </row>
    <row r="1722" ht="14.25" customHeight="1">
      <c r="A1722" s="140" t="s">
        <v>1901</v>
      </c>
      <c r="B1722" s="141">
        <v>0.0</v>
      </c>
      <c r="C1722" s="141">
        <v>0.0</v>
      </c>
      <c r="D1722" s="141">
        <v>256.03200000000004</v>
      </c>
      <c r="E1722" s="141">
        <v>256.03200000000004</v>
      </c>
      <c r="F1722" s="141">
        <v>0.0</v>
      </c>
      <c r="G1722" s="141">
        <v>0.0</v>
      </c>
    </row>
    <row r="1723" ht="14.25" customHeight="1">
      <c r="A1723" s="140" t="s">
        <v>1902</v>
      </c>
      <c r="B1723" s="141">
        <v>0.0</v>
      </c>
      <c r="C1723" s="141">
        <v>0.0</v>
      </c>
      <c r="D1723" s="141">
        <v>208.79999999999998</v>
      </c>
      <c r="E1723" s="141">
        <v>208.79999999999998</v>
      </c>
      <c r="F1723" s="141">
        <v>0.0</v>
      </c>
      <c r="G1723" s="141">
        <v>0.0</v>
      </c>
    </row>
    <row r="1724" ht="14.25" customHeight="1">
      <c r="A1724" s="140" t="s">
        <v>1903</v>
      </c>
      <c r="B1724" s="141">
        <v>0.0</v>
      </c>
      <c r="C1724" s="141">
        <v>2373.2039999999997</v>
      </c>
      <c r="D1724" s="141">
        <v>6615.0</v>
      </c>
      <c r="E1724" s="141">
        <v>6802.416000000001</v>
      </c>
      <c r="F1724" s="141">
        <v>0.0</v>
      </c>
      <c r="G1724" s="141">
        <v>2560.62</v>
      </c>
    </row>
    <row r="1725" ht="14.25" customHeight="1">
      <c r="A1725" s="140" t="s">
        <v>1904</v>
      </c>
      <c r="B1725" s="141">
        <v>0.0</v>
      </c>
      <c r="C1725" s="141">
        <v>521.172</v>
      </c>
      <c r="D1725" s="141">
        <v>576.108</v>
      </c>
      <c r="E1725" s="141">
        <v>557.808</v>
      </c>
      <c r="F1725" s="141">
        <v>0.0</v>
      </c>
      <c r="G1725" s="141">
        <v>502.87199999999996</v>
      </c>
    </row>
    <row r="1726" ht="14.25" customHeight="1">
      <c r="A1726" s="140" t="s">
        <v>1905</v>
      </c>
      <c r="B1726" s="141">
        <v>0.0</v>
      </c>
      <c r="C1726" s="141">
        <v>0.0</v>
      </c>
      <c r="D1726" s="141">
        <v>240.0</v>
      </c>
      <c r="E1726" s="141">
        <v>120.0</v>
      </c>
      <c r="F1726" s="141">
        <v>120.0</v>
      </c>
      <c r="G1726" s="141">
        <v>0.0</v>
      </c>
    </row>
    <row r="1727" ht="14.25" customHeight="1">
      <c r="A1727" s="140" t="s">
        <v>1906</v>
      </c>
      <c r="B1727" s="141">
        <v>0.0</v>
      </c>
      <c r="C1727" s="141">
        <v>0.0</v>
      </c>
      <c r="D1727" s="141">
        <v>8.64</v>
      </c>
      <c r="E1727" s="141">
        <v>8.64</v>
      </c>
      <c r="F1727" s="141">
        <v>0.0</v>
      </c>
      <c r="G1727" s="141">
        <v>0.0</v>
      </c>
    </row>
    <row r="1728" ht="14.25" customHeight="1">
      <c r="A1728" s="140" t="s">
        <v>1907</v>
      </c>
      <c r="B1728" s="141">
        <v>0.0</v>
      </c>
      <c r="C1728" s="141">
        <v>1693.6800000000003</v>
      </c>
      <c r="D1728" s="141">
        <v>5790.252</v>
      </c>
      <c r="E1728" s="141">
        <v>6115.968000000001</v>
      </c>
      <c r="F1728" s="141">
        <v>0.0</v>
      </c>
      <c r="G1728" s="141">
        <v>2019.3959999999997</v>
      </c>
    </row>
    <row r="1729" ht="14.25" customHeight="1">
      <c r="A1729" s="140" t="s">
        <v>1908</v>
      </c>
      <c r="B1729" s="141">
        <v>0.0</v>
      </c>
      <c r="C1729" s="141">
        <v>0.0</v>
      </c>
      <c r="D1729" s="141">
        <v>0.0</v>
      </c>
      <c r="E1729" s="141">
        <v>0.0</v>
      </c>
      <c r="F1729" s="141">
        <v>0.0</v>
      </c>
      <c r="G1729" s="141">
        <v>0.0</v>
      </c>
    </row>
    <row r="1730" ht="14.25" customHeight="1">
      <c r="A1730" s="140" t="s">
        <v>1909</v>
      </c>
      <c r="B1730" s="141">
        <v>0.0</v>
      </c>
      <c r="C1730" s="141">
        <v>0.0</v>
      </c>
      <c r="D1730" s="141">
        <v>0.0</v>
      </c>
      <c r="E1730" s="141">
        <v>0.0</v>
      </c>
      <c r="F1730" s="141">
        <v>0.0</v>
      </c>
      <c r="G1730" s="141">
        <v>0.0</v>
      </c>
    </row>
    <row r="1731" ht="14.25" customHeight="1">
      <c r="A1731" s="140" t="s">
        <v>1910</v>
      </c>
      <c r="B1731" s="141">
        <v>0.0</v>
      </c>
      <c r="C1731" s="141">
        <v>158.35200000000003</v>
      </c>
      <c r="D1731" s="141">
        <v>0.0</v>
      </c>
      <c r="E1731" s="141">
        <v>0.0</v>
      </c>
      <c r="F1731" s="141">
        <v>0.0</v>
      </c>
      <c r="G1731" s="141">
        <v>158.35200000000003</v>
      </c>
    </row>
    <row r="1732" ht="14.25" customHeight="1">
      <c r="A1732" s="140" t="s">
        <v>1911</v>
      </c>
      <c r="B1732" s="141">
        <v>0.0</v>
      </c>
      <c r="C1732" s="141">
        <v>0.0</v>
      </c>
      <c r="D1732" s="141">
        <v>0.0</v>
      </c>
      <c r="E1732" s="141">
        <v>0.0</v>
      </c>
      <c r="F1732" s="141">
        <v>0.0</v>
      </c>
      <c r="G1732" s="141">
        <v>0.0</v>
      </c>
    </row>
    <row r="1733" ht="14.25" customHeight="1">
      <c r="A1733" s="140" t="s">
        <v>1912</v>
      </c>
      <c r="B1733" s="141">
        <v>0.0</v>
      </c>
      <c r="C1733" s="141">
        <v>0.0</v>
      </c>
      <c r="D1733" s="141">
        <v>0.0</v>
      </c>
      <c r="E1733" s="141">
        <v>0.0</v>
      </c>
      <c r="F1733" s="141">
        <v>0.0</v>
      </c>
      <c r="G1733" s="141">
        <v>0.0</v>
      </c>
    </row>
    <row r="1734" ht="14.25" customHeight="1">
      <c r="A1734" s="140" t="s">
        <v>1913</v>
      </c>
      <c r="B1734" s="141">
        <v>0.0</v>
      </c>
      <c r="C1734" s="141">
        <v>672.0</v>
      </c>
      <c r="D1734" s="141">
        <v>2827.0919999999996</v>
      </c>
      <c r="E1734" s="141">
        <v>1819.092</v>
      </c>
      <c r="F1734" s="141">
        <v>336.0</v>
      </c>
      <c r="G1734" s="141">
        <v>0.0</v>
      </c>
    </row>
    <row r="1735" ht="14.25" customHeight="1">
      <c r="A1735" s="140" t="s">
        <v>1914</v>
      </c>
      <c r="B1735" s="141">
        <v>0.0</v>
      </c>
      <c r="C1735" s="141">
        <v>192.0</v>
      </c>
      <c r="D1735" s="141">
        <v>192.0</v>
      </c>
      <c r="E1735" s="141">
        <v>144.0</v>
      </c>
      <c r="F1735" s="141">
        <v>0.0</v>
      </c>
      <c r="G1735" s="141">
        <v>144.0</v>
      </c>
    </row>
    <row r="1736" ht="14.25" customHeight="1">
      <c r="A1736" s="140" t="s">
        <v>1915</v>
      </c>
      <c r="B1736" s="141">
        <v>0.0</v>
      </c>
      <c r="C1736" s="141">
        <v>0.0</v>
      </c>
      <c r="D1736" s="141">
        <v>835.0919999999999</v>
      </c>
      <c r="E1736" s="141">
        <v>835.0919999999999</v>
      </c>
      <c r="F1736" s="141">
        <v>0.0</v>
      </c>
      <c r="G1736" s="141">
        <v>0.0</v>
      </c>
    </row>
    <row r="1737" ht="14.25" customHeight="1">
      <c r="A1737" s="140" t="s">
        <v>1916</v>
      </c>
      <c r="B1737" s="141">
        <v>0.0</v>
      </c>
      <c r="C1737" s="141">
        <v>480.0</v>
      </c>
      <c r="D1737" s="141">
        <v>1800.0</v>
      </c>
      <c r="E1737" s="141">
        <v>840.0</v>
      </c>
      <c r="F1737" s="141">
        <v>480.0</v>
      </c>
      <c r="G1737" s="141">
        <v>0.0</v>
      </c>
    </row>
    <row r="1738" ht="14.25" customHeight="1">
      <c r="A1738" s="140" t="s">
        <v>1917</v>
      </c>
      <c r="B1738" s="141">
        <v>0.0</v>
      </c>
      <c r="C1738" s="141">
        <v>5519.3279999999995</v>
      </c>
      <c r="D1738" s="141">
        <v>11966.772</v>
      </c>
      <c r="E1738" s="141">
        <v>11948.112000000001</v>
      </c>
      <c r="F1738" s="141">
        <v>0.0</v>
      </c>
      <c r="G1738" s="141">
        <v>5500.668</v>
      </c>
    </row>
    <row r="1739" ht="14.25" customHeight="1">
      <c r="A1739" s="140" t="s">
        <v>1918</v>
      </c>
      <c r="B1739" s="141">
        <v>0.0</v>
      </c>
      <c r="C1739" s="141">
        <v>1388.364</v>
      </c>
      <c r="D1739" s="141">
        <v>2153.352</v>
      </c>
      <c r="E1739" s="141">
        <v>2147.1719999999996</v>
      </c>
      <c r="F1739" s="141">
        <v>0.0</v>
      </c>
      <c r="G1739" s="141">
        <v>1382.1839999999997</v>
      </c>
    </row>
    <row r="1740" ht="14.25" customHeight="1">
      <c r="A1740" s="140" t="s">
        <v>1919</v>
      </c>
      <c r="B1740" s="141">
        <v>0.0</v>
      </c>
      <c r="C1740" s="141">
        <v>0.0</v>
      </c>
      <c r="D1740" s="141">
        <v>105.0</v>
      </c>
      <c r="E1740" s="141">
        <v>105.0</v>
      </c>
      <c r="F1740" s="141">
        <v>0.0</v>
      </c>
      <c r="G1740" s="141">
        <v>0.0</v>
      </c>
    </row>
    <row r="1741" ht="14.25" customHeight="1">
      <c r="A1741" s="140" t="s">
        <v>1920</v>
      </c>
      <c r="B1741" s="141">
        <v>0.0</v>
      </c>
      <c r="C1741" s="141">
        <v>0.0</v>
      </c>
      <c r="D1741" s="141">
        <v>2431.2960000000003</v>
      </c>
      <c r="E1741" s="141">
        <v>2431.2960000000003</v>
      </c>
      <c r="F1741" s="141">
        <v>0.0</v>
      </c>
      <c r="G1741" s="141">
        <v>0.0</v>
      </c>
    </row>
    <row r="1742" ht="14.25" customHeight="1">
      <c r="A1742" s="140" t="s">
        <v>1921</v>
      </c>
      <c r="B1742" s="141">
        <v>0.0</v>
      </c>
      <c r="C1742" s="141">
        <v>0.0</v>
      </c>
      <c r="D1742" s="141">
        <v>300.0</v>
      </c>
      <c r="E1742" s="141">
        <v>300.0</v>
      </c>
      <c r="F1742" s="141">
        <v>0.0</v>
      </c>
      <c r="G1742" s="141">
        <v>0.0</v>
      </c>
    </row>
    <row r="1743" ht="14.25" customHeight="1">
      <c r="A1743" s="140" t="s">
        <v>1922</v>
      </c>
      <c r="B1743" s="141">
        <v>0.0</v>
      </c>
      <c r="C1743" s="141">
        <v>0.0</v>
      </c>
      <c r="D1743" s="141">
        <v>153.06</v>
      </c>
      <c r="E1743" s="141">
        <v>153.06</v>
      </c>
      <c r="F1743" s="141">
        <v>0.0</v>
      </c>
      <c r="G1743" s="141">
        <v>0.0</v>
      </c>
    </row>
    <row r="1744" ht="14.25" customHeight="1">
      <c r="A1744" s="140" t="s">
        <v>1923</v>
      </c>
      <c r="B1744" s="141">
        <v>0.0</v>
      </c>
      <c r="C1744" s="141">
        <v>0.0</v>
      </c>
      <c r="D1744" s="141">
        <v>344.38800000000003</v>
      </c>
      <c r="E1744" s="141">
        <v>344.38800000000003</v>
      </c>
      <c r="F1744" s="141">
        <v>0.0</v>
      </c>
      <c r="G1744" s="141">
        <v>0.0</v>
      </c>
    </row>
    <row r="1745" ht="14.25" customHeight="1">
      <c r="A1745" s="140" t="s">
        <v>1924</v>
      </c>
      <c r="B1745" s="141">
        <v>0.0</v>
      </c>
      <c r="C1745" s="141">
        <v>0.0</v>
      </c>
      <c r="D1745" s="141">
        <v>153.06</v>
      </c>
      <c r="E1745" s="141">
        <v>153.06</v>
      </c>
      <c r="F1745" s="141">
        <v>0.0</v>
      </c>
      <c r="G1745" s="141">
        <v>0.0</v>
      </c>
    </row>
    <row r="1746" ht="14.25" customHeight="1">
      <c r="A1746" s="140" t="s">
        <v>1925</v>
      </c>
      <c r="B1746" s="141">
        <v>0.0</v>
      </c>
      <c r="C1746" s="141">
        <v>0.0</v>
      </c>
      <c r="D1746" s="141">
        <v>615.0</v>
      </c>
      <c r="E1746" s="141">
        <v>615.0</v>
      </c>
      <c r="F1746" s="141">
        <v>0.0</v>
      </c>
      <c r="G1746" s="141">
        <v>0.0</v>
      </c>
    </row>
    <row r="1747" ht="14.25" customHeight="1">
      <c r="A1747" s="140" t="s">
        <v>1926</v>
      </c>
      <c r="B1747" s="141">
        <v>0.0</v>
      </c>
      <c r="C1747" s="141">
        <v>0.0</v>
      </c>
      <c r="D1747" s="141">
        <v>0.0</v>
      </c>
      <c r="E1747" s="141">
        <v>0.0</v>
      </c>
      <c r="F1747" s="141">
        <v>0.0</v>
      </c>
      <c r="G1747" s="141">
        <v>0.0</v>
      </c>
    </row>
    <row r="1748" ht="14.25" customHeight="1">
      <c r="A1748" s="140" t="s">
        <v>1927</v>
      </c>
      <c r="B1748" s="141">
        <v>0.0</v>
      </c>
      <c r="C1748" s="141">
        <v>0.0</v>
      </c>
      <c r="D1748" s="141">
        <v>0.0</v>
      </c>
      <c r="E1748" s="141">
        <v>0.0</v>
      </c>
      <c r="F1748" s="141">
        <v>0.0</v>
      </c>
      <c r="G1748" s="141">
        <v>0.0</v>
      </c>
    </row>
    <row r="1749" ht="14.25" customHeight="1">
      <c r="A1749" s="140" t="s">
        <v>1928</v>
      </c>
      <c r="B1749" s="141">
        <v>0.0</v>
      </c>
      <c r="C1749" s="141">
        <v>1689.5639999999999</v>
      </c>
      <c r="D1749" s="141">
        <v>2153.352</v>
      </c>
      <c r="E1749" s="141">
        <v>2147.1719999999996</v>
      </c>
      <c r="F1749" s="141">
        <v>0.0</v>
      </c>
      <c r="G1749" s="141">
        <v>1683.3839999999998</v>
      </c>
    </row>
    <row r="1750" ht="14.25" customHeight="1">
      <c r="A1750" s="140" t="s">
        <v>1929</v>
      </c>
      <c r="B1750" s="141">
        <v>0.0</v>
      </c>
      <c r="C1750" s="141">
        <v>0.0</v>
      </c>
      <c r="D1750" s="141">
        <v>183.67200000000003</v>
      </c>
      <c r="E1750" s="141">
        <v>183.67200000000003</v>
      </c>
      <c r="F1750" s="141">
        <v>0.0</v>
      </c>
      <c r="G1750" s="141">
        <v>0.0</v>
      </c>
    </row>
    <row r="1751" ht="14.25" customHeight="1">
      <c r="A1751" s="140" t="s">
        <v>1930</v>
      </c>
      <c r="B1751" s="141">
        <v>0.0</v>
      </c>
      <c r="C1751" s="141">
        <v>1724.0400000000002</v>
      </c>
      <c r="D1751" s="141">
        <v>2153.4719999999998</v>
      </c>
      <c r="E1751" s="141">
        <v>2147.1719999999996</v>
      </c>
      <c r="F1751" s="141">
        <v>0.0</v>
      </c>
      <c r="G1751" s="141">
        <v>1717.7400000000002</v>
      </c>
    </row>
    <row r="1752" ht="14.25" customHeight="1">
      <c r="A1752" s="140" t="s">
        <v>1931</v>
      </c>
      <c r="B1752" s="141">
        <v>0.0</v>
      </c>
      <c r="C1752" s="141">
        <v>0.0</v>
      </c>
      <c r="D1752" s="141">
        <v>306.12</v>
      </c>
      <c r="E1752" s="141">
        <v>306.12</v>
      </c>
      <c r="F1752" s="141">
        <v>0.0</v>
      </c>
      <c r="G1752" s="141">
        <v>0.0</v>
      </c>
    </row>
    <row r="1753" ht="14.25" customHeight="1">
      <c r="A1753" s="140" t="s">
        <v>1932</v>
      </c>
      <c r="B1753" s="141">
        <v>0.0</v>
      </c>
      <c r="C1753" s="141">
        <v>717.3599999999999</v>
      </c>
      <c r="D1753" s="141">
        <v>915.0</v>
      </c>
      <c r="E1753" s="141">
        <v>915.0</v>
      </c>
      <c r="F1753" s="141">
        <v>0.0</v>
      </c>
      <c r="G1753" s="141">
        <v>717.3599999999999</v>
      </c>
    </row>
    <row r="1754" ht="14.25" customHeight="1">
      <c r="A1754" s="140" t="s">
        <v>1933</v>
      </c>
      <c r="B1754" s="141">
        <v>0.0</v>
      </c>
      <c r="C1754" s="141">
        <v>0.0</v>
      </c>
      <c r="D1754" s="141">
        <v>972.0</v>
      </c>
      <c r="E1754" s="141">
        <v>11484.0</v>
      </c>
      <c r="F1754" s="141">
        <v>0.0</v>
      </c>
      <c r="G1754" s="141">
        <v>10512.0</v>
      </c>
    </row>
    <row r="1755" ht="14.25" customHeight="1">
      <c r="A1755" s="140" t="s">
        <v>1934</v>
      </c>
      <c r="B1755" s="141">
        <v>0.0</v>
      </c>
      <c r="C1755" s="141">
        <v>0.0</v>
      </c>
      <c r="D1755" s="141">
        <v>972.0</v>
      </c>
      <c r="E1755" s="141">
        <v>864.0</v>
      </c>
      <c r="F1755" s="141">
        <v>108.0</v>
      </c>
      <c r="G1755" s="141">
        <v>0.0</v>
      </c>
    </row>
    <row r="1756" ht="14.25" customHeight="1">
      <c r="A1756" s="140" t="s">
        <v>1935</v>
      </c>
      <c r="B1756" s="141">
        <v>0.0</v>
      </c>
      <c r="C1756" s="141">
        <v>0.0</v>
      </c>
      <c r="D1756" s="141">
        <v>0.0</v>
      </c>
      <c r="E1756" s="141">
        <v>10620.0</v>
      </c>
      <c r="F1756" s="141">
        <v>0.0</v>
      </c>
      <c r="G1756" s="141">
        <v>10620.0</v>
      </c>
    </row>
    <row r="1757" ht="14.25" customHeight="1">
      <c r="A1757" s="140" t="s">
        <v>1936</v>
      </c>
      <c r="B1757" s="141">
        <v>0.0</v>
      </c>
      <c r="C1757" s="141">
        <v>0.0</v>
      </c>
      <c r="D1757" s="141">
        <v>0.0</v>
      </c>
      <c r="E1757" s="141">
        <v>0.0</v>
      </c>
      <c r="F1757" s="141">
        <v>0.0</v>
      </c>
      <c r="G1757" s="141">
        <v>0.0</v>
      </c>
    </row>
    <row r="1758" ht="14.25" customHeight="1">
      <c r="A1758" s="140" t="s">
        <v>1937</v>
      </c>
      <c r="B1758" s="141">
        <v>0.0</v>
      </c>
      <c r="C1758" s="141">
        <v>13825.800000000001</v>
      </c>
      <c r="D1758" s="141">
        <v>17757.48</v>
      </c>
      <c r="E1758" s="141">
        <v>3932.88</v>
      </c>
      <c r="F1758" s="141">
        <v>0.0</v>
      </c>
      <c r="G1758" s="141">
        <v>1.2000000000000002</v>
      </c>
    </row>
    <row r="1759" ht="14.25" customHeight="1">
      <c r="A1759" s="140" t="s">
        <v>1938</v>
      </c>
      <c r="B1759" s="141">
        <v>0.0</v>
      </c>
      <c r="C1759" s="141">
        <v>0.0</v>
      </c>
      <c r="D1759" s="141">
        <v>57.599999999999994</v>
      </c>
      <c r="E1759" s="141">
        <v>57.599999999999994</v>
      </c>
      <c r="F1759" s="141">
        <v>0.0</v>
      </c>
      <c r="G1759" s="141">
        <v>0.0</v>
      </c>
    </row>
    <row r="1760" ht="14.25" customHeight="1">
      <c r="A1760" s="140" t="s">
        <v>1939</v>
      </c>
      <c r="B1760" s="141">
        <v>0.0</v>
      </c>
      <c r="C1760" s="141">
        <v>0.0</v>
      </c>
      <c r="D1760" s="141">
        <v>72.0</v>
      </c>
      <c r="E1760" s="141">
        <v>72.0</v>
      </c>
      <c r="F1760" s="141">
        <v>0.0</v>
      </c>
      <c r="G1760" s="141">
        <v>0.0</v>
      </c>
    </row>
    <row r="1761" ht="14.25" customHeight="1">
      <c r="A1761" s="140" t="s">
        <v>1940</v>
      </c>
      <c r="B1761" s="141">
        <v>0.0</v>
      </c>
      <c r="C1761" s="141">
        <v>0.0</v>
      </c>
      <c r="D1761" s="141">
        <v>600.0</v>
      </c>
      <c r="E1761" s="141">
        <v>600.0</v>
      </c>
      <c r="F1761" s="141">
        <v>0.0</v>
      </c>
      <c r="G1761" s="141">
        <v>0.0</v>
      </c>
    </row>
    <row r="1762" ht="14.25" customHeight="1">
      <c r="A1762" s="140" t="s">
        <v>1941</v>
      </c>
      <c r="B1762" s="141">
        <v>0.0</v>
      </c>
      <c r="C1762" s="141">
        <v>0.0</v>
      </c>
      <c r="D1762" s="141">
        <v>817.1999999999999</v>
      </c>
      <c r="E1762" s="141">
        <v>817.1999999999999</v>
      </c>
      <c r="F1762" s="141">
        <v>0.0</v>
      </c>
      <c r="G1762" s="141">
        <v>0.0</v>
      </c>
    </row>
    <row r="1763" ht="14.25" customHeight="1">
      <c r="A1763" s="140" t="s">
        <v>1942</v>
      </c>
      <c r="B1763" s="141">
        <v>0.0</v>
      </c>
      <c r="C1763" s="141">
        <v>13320.599999999999</v>
      </c>
      <c r="D1763" s="141">
        <v>13320.599999999999</v>
      </c>
      <c r="E1763" s="141">
        <v>0.0</v>
      </c>
      <c r="F1763" s="141">
        <v>0.0</v>
      </c>
      <c r="G1763" s="141">
        <v>0.0</v>
      </c>
    </row>
    <row r="1764" ht="14.25" customHeight="1">
      <c r="A1764" s="140" t="s">
        <v>1943</v>
      </c>
      <c r="B1764" s="141">
        <v>0.0</v>
      </c>
      <c r="C1764" s="141">
        <v>504.0</v>
      </c>
      <c r="D1764" s="141">
        <v>504.0</v>
      </c>
      <c r="E1764" s="141">
        <v>0.0</v>
      </c>
      <c r="F1764" s="141">
        <v>0.0</v>
      </c>
      <c r="G1764" s="141">
        <v>0.0</v>
      </c>
    </row>
    <row r="1765" ht="14.25" customHeight="1">
      <c r="A1765" s="140" t="s">
        <v>1944</v>
      </c>
      <c r="B1765" s="141">
        <v>0.0</v>
      </c>
      <c r="C1765" s="141">
        <v>0.0</v>
      </c>
      <c r="D1765" s="141">
        <v>0.0</v>
      </c>
      <c r="E1765" s="141">
        <v>0.0</v>
      </c>
      <c r="F1765" s="141">
        <v>0.0</v>
      </c>
      <c r="G1765" s="141">
        <v>0.0</v>
      </c>
    </row>
    <row r="1766" ht="14.25" customHeight="1">
      <c r="A1766" s="140" t="s">
        <v>1945</v>
      </c>
      <c r="B1766" s="141">
        <v>0.0</v>
      </c>
      <c r="C1766" s="141">
        <v>1.2000000000000002</v>
      </c>
      <c r="D1766" s="141">
        <v>0.0</v>
      </c>
      <c r="E1766" s="141">
        <v>0.0</v>
      </c>
      <c r="F1766" s="141">
        <v>0.0</v>
      </c>
      <c r="G1766" s="141">
        <v>1.2000000000000002</v>
      </c>
    </row>
    <row r="1767" ht="14.25" customHeight="1">
      <c r="A1767" s="140" t="s">
        <v>1946</v>
      </c>
      <c r="B1767" s="141">
        <v>0.0</v>
      </c>
      <c r="C1767" s="141">
        <v>0.0</v>
      </c>
      <c r="D1767" s="141">
        <v>45.599999999999994</v>
      </c>
      <c r="E1767" s="141">
        <v>45.599999999999994</v>
      </c>
      <c r="F1767" s="141">
        <v>0.0</v>
      </c>
      <c r="G1767" s="141">
        <v>0.0</v>
      </c>
    </row>
    <row r="1768" ht="14.25" customHeight="1">
      <c r="A1768" s="140" t="s">
        <v>1947</v>
      </c>
      <c r="B1768" s="141">
        <v>0.0</v>
      </c>
      <c r="C1768" s="141">
        <v>0.0</v>
      </c>
      <c r="D1768" s="141">
        <v>466.0799999999999</v>
      </c>
      <c r="E1768" s="141">
        <v>466.0799999999999</v>
      </c>
      <c r="F1768" s="141">
        <v>0.0</v>
      </c>
      <c r="G1768" s="141">
        <v>0.0</v>
      </c>
    </row>
    <row r="1769" ht="14.25" customHeight="1">
      <c r="A1769" s="140" t="s">
        <v>1948</v>
      </c>
      <c r="B1769" s="141">
        <v>0.0</v>
      </c>
      <c r="C1769" s="141">
        <v>0.0</v>
      </c>
      <c r="D1769" s="141">
        <v>560.4000000000001</v>
      </c>
      <c r="E1769" s="141">
        <v>560.4000000000001</v>
      </c>
      <c r="F1769" s="141">
        <v>0.0</v>
      </c>
      <c r="G1769" s="141">
        <v>0.0</v>
      </c>
    </row>
    <row r="1770" ht="14.25" customHeight="1">
      <c r="A1770" s="140" t="s">
        <v>1949</v>
      </c>
      <c r="B1770" s="141">
        <v>0.0</v>
      </c>
      <c r="C1770" s="141">
        <v>0.0</v>
      </c>
      <c r="D1770" s="141">
        <v>192.0</v>
      </c>
      <c r="E1770" s="141">
        <v>192.0</v>
      </c>
      <c r="F1770" s="141">
        <v>0.0</v>
      </c>
      <c r="G1770" s="141">
        <v>0.0</v>
      </c>
    </row>
    <row r="1771" ht="14.25" customHeight="1">
      <c r="A1771" s="140" t="s">
        <v>1950</v>
      </c>
      <c r="B1771" s="141">
        <v>0.0</v>
      </c>
      <c r="C1771" s="141">
        <v>0.0</v>
      </c>
      <c r="D1771" s="141">
        <v>912.0</v>
      </c>
      <c r="E1771" s="141">
        <v>912.0</v>
      </c>
      <c r="F1771" s="141">
        <v>0.0</v>
      </c>
      <c r="G1771" s="141">
        <v>0.0</v>
      </c>
    </row>
    <row r="1772" ht="14.25" customHeight="1">
      <c r="A1772" s="140" t="s">
        <v>1951</v>
      </c>
      <c r="B1772" s="141">
        <v>0.0</v>
      </c>
      <c r="C1772" s="141">
        <v>0.0</v>
      </c>
      <c r="D1772" s="141">
        <v>96.0</v>
      </c>
      <c r="E1772" s="141">
        <v>96.0</v>
      </c>
      <c r="F1772" s="141">
        <v>0.0</v>
      </c>
      <c r="G1772" s="141">
        <v>0.0</v>
      </c>
    </row>
    <row r="1773" ht="14.25" customHeight="1">
      <c r="A1773" s="140" t="s">
        <v>1952</v>
      </c>
      <c r="B1773" s="141">
        <v>0.0</v>
      </c>
      <c r="C1773" s="141">
        <v>0.0</v>
      </c>
      <c r="D1773" s="141">
        <v>114.0</v>
      </c>
      <c r="E1773" s="141">
        <v>114.0</v>
      </c>
      <c r="F1773" s="141">
        <v>0.0</v>
      </c>
      <c r="G1773" s="141">
        <v>0.0</v>
      </c>
    </row>
    <row r="1774" ht="14.25" customHeight="1">
      <c r="A1774" s="140" t="s">
        <v>1953</v>
      </c>
      <c r="B1774" s="141">
        <v>0.0</v>
      </c>
      <c r="C1774" s="141">
        <v>2793.576</v>
      </c>
      <c r="D1774" s="141">
        <v>106568.91599999998</v>
      </c>
      <c r="E1774" s="141">
        <v>33474.744</v>
      </c>
      <c r="F1774" s="141">
        <v>70300.59599999999</v>
      </c>
      <c r="G1774" s="141">
        <v>0.0</v>
      </c>
    </row>
    <row r="1775" ht="14.25" customHeight="1">
      <c r="A1775" s="140" t="s">
        <v>1954</v>
      </c>
      <c r="B1775" s="141">
        <v>0.0</v>
      </c>
      <c r="C1775" s="141">
        <v>705.144</v>
      </c>
      <c r="D1775" s="141">
        <v>0.0</v>
      </c>
      <c r="E1775" s="141">
        <v>0.0</v>
      </c>
      <c r="F1775" s="141">
        <v>0.0</v>
      </c>
      <c r="G1775" s="141">
        <v>705.144</v>
      </c>
    </row>
    <row r="1776" ht="14.25" customHeight="1">
      <c r="A1776" s="140" t="s">
        <v>1955</v>
      </c>
      <c r="B1776" s="141">
        <v>0.0</v>
      </c>
      <c r="C1776" s="141">
        <v>0.0</v>
      </c>
      <c r="D1776" s="141">
        <v>0.0</v>
      </c>
      <c r="E1776" s="141">
        <v>0.0</v>
      </c>
      <c r="F1776" s="141">
        <v>0.0</v>
      </c>
      <c r="G1776" s="141">
        <v>0.0</v>
      </c>
    </row>
    <row r="1777" ht="14.25" customHeight="1">
      <c r="A1777" s="140" t="s">
        <v>1956</v>
      </c>
      <c r="B1777" s="141">
        <v>0.0</v>
      </c>
      <c r="C1777" s="141">
        <v>326.91600000000005</v>
      </c>
      <c r="D1777" s="141">
        <v>0.0</v>
      </c>
      <c r="E1777" s="141">
        <v>0.0</v>
      </c>
      <c r="F1777" s="141">
        <v>0.0</v>
      </c>
      <c r="G1777" s="141">
        <v>326.91600000000005</v>
      </c>
    </row>
    <row r="1778" ht="14.25" customHeight="1">
      <c r="A1778" s="140" t="s">
        <v>1957</v>
      </c>
      <c r="B1778" s="141">
        <v>344.4359999999999</v>
      </c>
      <c r="C1778" s="141">
        <v>0.0</v>
      </c>
      <c r="D1778" s="141">
        <v>40380.42</v>
      </c>
      <c r="E1778" s="141">
        <v>344.4359999999999</v>
      </c>
      <c r="F1778" s="141">
        <v>40380.42</v>
      </c>
      <c r="G1778" s="141">
        <v>0.0</v>
      </c>
    </row>
    <row r="1779" ht="14.25" customHeight="1">
      <c r="A1779" s="140" t="s">
        <v>1958</v>
      </c>
      <c r="B1779" s="141">
        <v>0.0</v>
      </c>
      <c r="C1779" s="141">
        <v>14764.704000000002</v>
      </c>
      <c r="D1779" s="141">
        <v>0.0</v>
      </c>
      <c r="E1779" s="141">
        <v>0.0</v>
      </c>
      <c r="F1779" s="141">
        <v>0.0</v>
      </c>
      <c r="G1779" s="141">
        <v>14764.704000000002</v>
      </c>
    </row>
    <row r="1780" ht="14.25" customHeight="1">
      <c r="A1780" s="140" t="s">
        <v>1959</v>
      </c>
      <c r="B1780" s="141">
        <v>676.692</v>
      </c>
      <c r="C1780" s="141">
        <v>0.0</v>
      </c>
      <c r="D1780" s="141">
        <v>0.0</v>
      </c>
      <c r="E1780" s="141">
        <v>0.0</v>
      </c>
      <c r="F1780" s="141">
        <v>676.692</v>
      </c>
      <c r="G1780" s="141">
        <v>0.0</v>
      </c>
    </row>
    <row r="1781" ht="14.25" customHeight="1">
      <c r="A1781" s="140" t="s">
        <v>1960</v>
      </c>
      <c r="B1781" s="141">
        <v>0.0</v>
      </c>
      <c r="C1781" s="141">
        <v>57.815999999999995</v>
      </c>
      <c r="D1781" s="141">
        <v>0.0</v>
      </c>
      <c r="E1781" s="141">
        <v>0.0</v>
      </c>
      <c r="F1781" s="141">
        <v>0.0</v>
      </c>
      <c r="G1781" s="141">
        <v>57.815999999999995</v>
      </c>
    </row>
    <row r="1782" ht="14.25" customHeight="1">
      <c r="A1782" s="140" t="s">
        <v>1961</v>
      </c>
      <c r="B1782" s="141">
        <v>6304.356000000001</v>
      </c>
      <c r="C1782" s="141">
        <v>0.0</v>
      </c>
      <c r="D1782" s="141">
        <v>0.0</v>
      </c>
      <c r="E1782" s="141">
        <v>6369.2880000000005</v>
      </c>
      <c r="F1782" s="141">
        <v>0.0</v>
      </c>
      <c r="G1782" s="141">
        <v>64.93199999999999</v>
      </c>
    </row>
    <row r="1783" ht="14.25" customHeight="1">
      <c r="A1783" s="140" t="s">
        <v>1962</v>
      </c>
      <c r="B1783" s="141">
        <v>1083.996</v>
      </c>
      <c r="C1783" s="141">
        <v>0.0</v>
      </c>
      <c r="D1783" s="141">
        <v>0.0</v>
      </c>
      <c r="E1783" s="141">
        <v>1086.6</v>
      </c>
      <c r="F1783" s="141">
        <v>0.0</v>
      </c>
      <c r="G1783" s="141">
        <v>2.604</v>
      </c>
    </row>
    <row r="1784" ht="14.25" customHeight="1">
      <c r="A1784" s="140" t="s">
        <v>1963</v>
      </c>
      <c r="B1784" s="141">
        <v>0.0</v>
      </c>
      <c r="C1784" s="141">
        <v>0.0</v>
      </c>
      <c r="D1784" s="141">
        <v>19819.559999999998</v>
      </c>
      <c r="E1784" s="141">
        <v>19819.559999999998</v>
      </c>
      <c r="F1784" s="141">
        <v>0.0</v>
      </c>
      <c r="G1784" s="141">
        <v>0.0</v>
      </c>
    </row>
    <row r="1785" ht="14.25" customHeight="1">
      <c r="A1785" s="140" t="s">
        <v>1964</v>
      </c>
      <c r="B1785" s="141">
        <v>0.0</v>
      </c>
      <c r="C1785" s="141">
        <v>0.0</v>
      </c>
      <c r="D1785" s="141">
        <v>5854.860000000001</v>
      </c>
      <c r="E1785" s="141">
        <v>5854.860000000001</v>
      </c>
      <c r="F1785" s="141">
        <v>0.0</v>
      </c>
      <c r="G1785" s="141">
        <v>0.0</v>
      </c>
    </row>
    <row r="1786" ht="14.25" customHeight="1">
      <c r="A1786" s="140" t="s">
        <v>1965</v>
      </c>
      <c r="B1786" s="141">
        <v>0.0</v>
      </c>
      <c r="C1786" s="141">
        <v>0.0</v>
      </c>
      <c r="D1786" s="141">
        <v>14766.528000000002</v>
      </c>
      <c r="E1786" s="141">
        <v>0.0</v>
      </c>
      <c r="F1786" s="141">
        <v>14766.528000000002</v>
      </c>
      <c r="G1786" s="141">
        <v>0.0</v>
      </c>
    </row>
    <row r="1787" ht="14.25" customHeight="1">
      <c r="A1787" s="140" t="s">
        <v>1966</v>
      </c>
      <c r="B1787" s="141">
        <v>41.292</v>
      </c>
      <c r="C1787" s="141">
        <v>0.0</v>
      </c>
      <c r="D1787" s="141">
        <v>0.0</v>
      </c>
      <c r="E1787" s="141">
        <v>0.0</v>
      </c>
      <c r="F1787" s="141">
        <v>41.292</v>
      </c>
      <c r="G1787" s="141">
        <v>0.0</v>
      </c>
    </row>
    <row r="1788" ht="14.25" customHeight="1">
      <c r="A1788" s="140" t="s">
        <v>1967</v>
      </c>
      <c r="B1788" s="141">
        <v>0.0</v>
      </c>
      <c r="C1788" s="141">
        <v>0.0</v>
      </c>
      <c r="D1788" s="141">
        <v>0.0</v>
      </c>
      <c r="E1788" s="141">
        <v>0.0</v>
      </c>
      <c r="F1788" s="141">
        <v>0.0</v>
      </c>
      <c r="G1788" s="141">
        <v>0.0</v>
      </c>
    </row>
    <row r="1789" ht="14.25" customHeight="1">
      <c r="A1789" s="140" t="s">
        <v>1968</v>
      </c>
      <c r="B1789" s="141">
        <v>464.568</v>
      </c>
      <c r="C1789" s="141">
        <v>0.0</v>
      </c>
      <c r="D1789" s="141">
        <v>0.0</v>
      </c>
      <c r="E1789" s="141">
        <v>0.0</v>
      </c>
      <c r="F1789" s="141">
        <v>464.568</v>
      </c>
      <c r="G1789" s="141">
        <v>0.0</v>
      </c>
    </row>
    <row r="1790" ht="14.25" customHeight="1">
      <c r="A1790" s="140" t="s">
        <v>1969</v>
      </c>
      <c r="B1790" s="141">
        <v>0.0</v>
      </c>
      <c r="C1790" s="141">
        <v>0.0</v>
      </c>
      <c r="D1790" s="141">
        <v>25662.828</v>
      </c>
      <c r="E1790" s="141">
        <v>0.0</v>
      </c>
      <c r="F1790" s="141">
        <v>25662.828</v>
      </c>
      <c r="G1790" s="141">
        <v>0.0</v>
      </c>
    </row>
    <row r="1791" ht="14.25" customHeight="1">
      <c r="A1791" s="140" t="s">
        <v>1970</v>
      </c>
      <c r="B1791" s="141">
        <v>4145.664</v>
      </c>
      <c r="C1791" s="141">
        <v>0.0</v>
      </c>
      <c r="D1791" s="141">
        <v>0.0</v>
      </c>
      <c r="E1791" s="141">
        <v>0.0</v>
      </c>
      <c r="F1791" s="141">
        <v>4145.664</v>
      </c>
      <c r="G1791" s="141">
        <v>0.0</v>
      </c>
    </row>
    <row r="1792" ht="14.25" customHeight="1">
      <c r="A1792" s="140" t="s">
        <v>1971</v>
      </c>
      <c r="B1792" s="141">
        <v>0.0</v>
      </c>
      <c r="C1792" s="141">
        <v>0.0</v>
      </c>
      <c r="D1792" s="141">
        <v>84.72</v>
      </c>
      <c r="E1792" s="141">
        <v>0.0</v>
      </c>
      <c r="F1792" s="141">
        <v>84.72</v>
      </c>
      <c r="G1792" s="141">
        <v>0.0</v>
      </c>
    </row>
    <row r="1793" ht="14.25" customHeight="1">
      <c r="A1793" s="140" t="s">
        <v>1972</v>
      </c>
      <c r="B1793" s="141">
        <v>238822.932</v>
      </c>
      <c r="C1793" s="141">
        <v>0.0</v>
      </c>
      <c r="D1793" s="141">
        <v>312.432</v>
      </c>
      <c r="E1793" s="141">
        <v>2048.208</v>
      </c>
      <c r="F1793" s="141">
        <v>237087.156</v>
      </c>
      <c r="G1793" s="141">
        <v>0.0</v>
      </c>
    </row>
    <row r="1794" ht="14.25" customHeight="1">
      <c r="A1794" s="140" t="s">
        <v>1973</v>
      </c>
      <c r="B1794" s="141">
        <v>189268.2</v>
      </c>
      <c r="C1794" s="141">
        <v>0.0</v>
      </c>
      <c r="D1794" s="141">
        <v>0.0</v>
      </c>
      <c r="E1794" s="141">
        <v>0.0</v>
      </c>
      <c r="F1794" s="141">
        <v>189268.2</v>
      </c>
      <c r="G1794" s="141">
        <v>0.0</v>
      </c>
    </row>
    <row r="1795" ht="14.25" customHeight="1">
      <c r="A1795" s="140" t="s">
        <v>1974</v>
      </c>
      <c r="B1795" s="141">
        <v>52306.848000000005</v>
      </c>
      <c r="C1795" s="141">
        <v>0.0</v>
      </c>
      <c r="D1795" s="141">
        <v>0.0</v>
      </c>
      <c r="E1795" s="141">
        <v>0.0</v>
      </c>
      <c r="F1795" s="141">
        <v>52306.848000000005</v>
      </c>
      <c r="G1795" s="141">
        <v>0.0</v>
      </c>
    </row>
    <row r="1796" ht="14.25" customHeight="1">
      <c r="A1796" s="140" t="s">
        <v>1975</v>
      </c>
      <c r="B1796" s="141">
        <v>0.0</v>
      </c>
      <c r="C1796" s="141">
        <v>3097.032</v>
      </c>
      <c r="D1796" s="141">
        <v>278.688</v>
      </c>
      <c r="E1796" s="141">
        <v>1826.9759999999999</v>
      </c>
      <c r="F1796" s="141">
        <v>0.0</v>
      </c>
      <c r="G1796" s="141">
        <v>4645.32</v>
      </c>
    </row>
    <row r="1797" ht="14.25" customHeight="1">
      <c r="A1797" s="140" t="s">
        <v>1976</v>
      </c>
      <c r="B1797" s="141">
        <v>344.91600000000005</v>
      </c>
      <c r="C1797" s="141">
        <v>0.0</v>
      </c>
      <c r="D1797" s="141">
        <v>33.744</v>
      </c>
      <c r="E1797" s="141">
        <v>221.232</v>
      </c>
      <c r="F1797" s="141">
        <v>157.428</v>
      </c>
      <c r="G1797" s="141">
        <v>0.0</v>
      </c>
    </row>
    <row r="1798" ht="14.25" customHeight="1">
      <c r="A1798" s="140" t="s">
        <v>1977</v>
      </c>
      <c r="B1798" s="141">
        <v>0.0</v>
      </c>
      <c r="C1798" s="141">
        <v>60136.128</v>
      </c>
      <c r="D1798" s="141">
        <v>193004.32799999998</v>
      </c>
      <c r="E1798" s="141">
        <v>187526.05199999997</v>
      </c>
      <c r="F1798" s="141">
        <v>0.0</v>
      </c>
      <c r="G1798" s="141">
        <v>54657.852</v>
      </c>
    </row>
    <row r="1799" ht="14.25" customHeight="1">
      <c r="A1799" s="140" t="s">
        <v>1978</v>
      </c>
      <c r="B1799" s="141">
        <v>0.0</v>
      </c>
      <c r="C1799" s="141">
        <v>0.0</v>
      </c>
      <c r="D1799" s="141">
        <v>0.0</v>
      </c>
      <c r="E1799" s="141">
        <v>0.0</v>
      </c>
      <c r="F1799" s="141">
        <v>0.0</v>
      </c>
      <c r="G1799" s="141">
        <v>0.0</v>
      </c>
    </row>
    <row r="1800" ht="14.25" customHeight="1">
      <c r="A1800" s="140" t="s">
        <v>1979</v>
      </c>
      <c r="B1800" s="141">
        <v>0.0</v>
      </c>
      <c r="C1800" s="141">
        <v>4074.0</v>
      </c>
      <c r="D1800" s="141">
        <v>4564.92</v>
      </c>
      <c r="E1800" s="141">
        <v>5244.6</v>
      </c>
      <c r="F1800" s="141">
        <v>0.0</v>
      </c>
      <c r="G1800" s="141">
        <v>4753.68</v>
      </c>
    </row>
    <row r="1801" ht="14.25" customHeight="1">
      <c r="A1801" s="140" t="s">
        <v>1980</v>
      </c>
      <c r="B1801" s="141">
        <v>3658.7999999999997</v>
      </c>
      <c r="C1801" s="141">
        <v>0.0</v>
      </c>
      <c r="D1801" s="141">
        <v>11848.475999999999</v>
      </c>
      <c r="E1801" s="141">
        <v>8248.475999999999</v>
      </c>
      <c r="F1801" s="141">
        <v>7258.799999999999</v>
      </c>
      <c r="G1801" s="141">
        <v>0.0</v>
      </c>
    </row>
    <row r="1802" ht="14.25" customHeight="1">
      <c r="A1802" s="140" t="s">
        <v>1981</v>
      </c>
      <c r="B1802" s="141">
        <v>0.0</v>
      </c>
      <c r="C1802" s="141">
        <v>6116.796</v>
      </c>
      <c r="D1802" s="141">
        <v>8170.836</v>
      </c>
      <c r="E1802" s="141">
        <v>8109.420000000001</v>
      </c>
      <c r="F1802" s="141">
        <v>0.0</v>
      </c>
      <c r="G1802" s="141">
        <v>6055.379999999999</v>
      </c>
    </row>
    <row r="1803" ht="14.25" customHeight="1">
      <c r="A1803" s="140" t="s">
        <v>1982</v>
      </c>
      <c r="B1803" s="141">
        <v>0.0</v>
      </c>
      <c r="C1803" s="141">
        <v>3351.6000000000004</v>
      </c>
      <c r="D1803" s="141">
        <v>4340.928</v>
      </c>
      <c r="E1803" s="141">
        <v>4308.0</v>
      </c>
      <c r="F1803" s="141">
        <v>0.0</v>
      </c>
      <c r="G1803" s="141">
        <v>3318.6719999999996</v>
      </c>
    </row>
    <row r="1804" ht="14.25" customHeight="1">
      <c r="A1804" s="140" t="s">
        <v>1983</v>
      </c>
      <c r="B1804" s="141">
        <v>180.0</v>
      </c>
      <c r="C1804" s="141">
        <v>0.0</v>
      </c>
      <c r="D1804" s="141">
        <v>2004.8999999999999</v>
      </c>
      <c r="E1804" s="141">
        <v>2290.5</v>
      </c>
      <c r="F1804" s="141">
        <v>0.0</v>
      </c>
      <c r="G1804" s="141">
        <v>105.60000000000001</v>
      </c>
    </row>
    <row r="1805" ht="14.25" customHeight="1">
      <c r="A1805" s="140" t="s">
        <v>1984</v>
      </c>
      <c r="B1805" s="141">
        <v>0.0</v>
      </c>
      <c r="C1805" s="141">
        <v>1688.1239999999998</v>
      </c>
      <c r="D1805" s="141">
        <v>3172.2479999999996</v>
      </c>
      <c r="E1805" s="141">
        <v>2892.4800000000005</v>
      </c>
      <c r="F1805" s="141">
        <v>0.0</v>
      </c>
      <c r="G1805" s="141">
        <v>1408.3560000000002</v>
      </c>
    </row>
    <row r="1806" ht="14.25" customHeight="1">
      <c r="A1806" s="140" t="s">
        <v>1985</v>
      </c>
      <c r="B1806" s="141">
        <v>0.0</v>
      </c>
      <c r="C1806" s="141">
        <v>4020.816</v>
      </c>
      <c r="D1806" s="141">
        <v>5338.116</v>
      </c>
      <c r="E1806" s="141">
        <v>5298.6</v>
      </c>
      <c r="F1806" s="141">
        <v>0.0</v>
      </c>
      <c r="G1806" s="141">
        <v>3981.2999999999997</v>
      </c>
    </row>
    <row r="1807" ht="14.25" customHeight="1">
      <c r="A1807" s="140" t="s">
        <v>1986</v>
      </c>
      <c r="B1807" s="141">
        <v>0.0</v>
      </c>
      <c r="C1807" s="141">
        <v>861.432</v>
      </c>
      <c r="D1807" s="141">
        <v>1318.812</v>
      </c>
      <c r="E1807" s="141">
        <v>1416.9</v>
      </c>
      <c r="F1807" s="141">
        <v>0.0</v>
      </c>
      <c r="G1807" s="141">
        <v>959.5200000000001</v>
      </c>
    </row>
    <row r="1808" ht="14.25" customHeight="1">
      <c r="A1808" s="140" t="s">
        <v>1987</v>
      </c>
      <c r="B1808" s="141">
        <v>0.0</v>
      </c>
      <c r="C1808" s="141">
        <v>779.568</v>
      </c>
      <c r="D1808" s="141">
        <v>1273.212</v>
      </c>
      <c r="E1808" s="141">
        <v>1190.94</v>
      </c>
      <c r="F1808" s="141">
        <v>0.0</v>
      </c>
      <c r="G1808" s="141">
        <v>697.296</v>
      </c>
    </row>
    <row r="1809" ht="14.25" customHeight="1">
      <c r="A1809" s="140" t="s">
        <v>1988</v>
      </c>
      <c r="B1809" s="141">
        <v>0.0</v>
      </c>
      <c r="C1809" s="141">
        <v>2072.6279999999997</v>
      </c>
      <c r="D1809" s="141">
        <v>2983.068</v>
      </c>
      <c r="E1809" s="141">
        <v>3359.4480000000003</v>
      </c>
      <c r="F1809" s="141">
        <v>0.0</v>
      </c>
      <c r="G1809" s="141">
        <v>2449.008</v>
      </c>
    </row>
    <row r="1810" ht="14.25" customHeight="1">
      <c r="A1810" s="140" t="s">
        <v>1989</v>
      </c>
      <c r="B1810" s="141">
        <v>0.0</v>
      </c>
      <c r="C1810" s="141">
        <v>1228.044</v>
      </c>
      <c r="D1810" s="141">
        <v>1963.632</v>
      </c>
      <c r="E1810" s="141">
        <v>2655.4800000000005</v>
      </c>
      <c r="F1810" s="141">
        <v>0.0</v>
      </c>
      <c r="G1810" s="141">
        <v>1919.8920000000003</v>
      </c>
    </row>
    <row r="1811" ht="14.25" customHeight="1">
      <c r="A1811" s="140" t="s">
        <v>1990</v>
      </c>
      <c r="B1811" s="141">
        <v>0.0</v>
      </c>
      <c r="C1811" s="141">
        <v>2113.3920000000003</v>
      </c>
      <c r="D1811" s="141">
        <v>2827.92</v>
      </c>
      <c r="E1811" s="141">
        <v>2563.548</v>
      </c>
      <c r="F1811" s="141">
        <v>0.0</v>
      </c>
      <c r="G1811" s="141">
        <v>1849.0199999999998</v>
      </c>
    </row>
    <row r="1812" ht="14.25" customHeight="1">
      <c r="A1812" s="140" t="s">
        <v>1991</v>
      </c>
      <c r="B1812" s="141">
        <v>0.0</v>
      </c>
      <c r="C1812" s="141">
        <v>1310.556</v>
      </c>
      <c r="D1812" s="141">
        <v>1843.5959999999998</v>
      </c>
      <c r="E1812" s="141">
        <v>1849.1999999999998</v>
      </c>
      <c r="F1812" s="141">
        <v>0.0</v>
      </c>
      <c r="G1812" s="141">
        <v>1316.1599999999999</v>
      </c>
    </row>
    <row r="1813" ht="14.25" customHeight="1">
      <c r="A1813" s="140" t="s">
        <v>1992</v>
      </c>
      <c r="B1813" s="141">
        <v>0.0</v>
      </c>
      <c r="C1813" s="141">
        <v>0.0</v>
      </c>
      <c r="D1813" s="141">
        <v>0.0</v>
      </c>
      <c r="E1813" s="141">
        <v>0.0</v>
      </c>
      <c r="F1813" s="141">
        <v>0.0</v>
      </c>
      <c r="G1813" s="141">
        <v>0.0</v>
      </c>
    </row>
    <row r="1814" ht="14.25" customHeight="1">
      <c r="A1814" s="140" t="s">
        <v>1993</v>
      </c>
      <c r="B1814" s="141">
        <v>0.0</v>
      </c>
      <c r="C1814" s="141">
        <v>1079.328</v>
      </c>
      <c r="D1814" s="141">
        <v>1766.9640000000002</v>
      </c>
      <c r="E1814" s="141">
        <v>2622.156</v>
      </c>
      <c r="F1814" s="141">
        <v>0.0</v>
      </c>
      <c r="G1814" s="141">
        <v>1934.5199999999998</v>
      </c>
    </row>
    <row r="1815" ht="14.25" customHeight="1">
      <c r="A1815" s="140" t="s">
        <v>1994</v>
      </c>
      <c r="B1815" s="141">
        <v>0.0</v>
      </c>
      <c r="C1815" s="141">
        <v>688.2359999999999</v>
      </c>
      <c r="D1815" s="141">
        <v>1565.784</v>
      </c>
      <c r="E1815" s="141">
        <v>1212.348</v>
      </c>
      <c r="F1815" s="141">
        <v>0.0</v>
      </c>
      <c r="G1815" s="141">
        <v>334.79999999999995</v>
      </c>
    </row>
    <row r="1816" ht="14.25" customHeight="1">
      <c r="A1816" s="140" t="s">
        <v>1995</v>
      </c>
      <c r="B1816" s="141">
        <v>0.0</v>
      </c>
      <c r="C1816" s="141">
        <v>282.396</v>
      </c>
      <c r="D1816" s="141">
        <v>721.4760000000001</v>
      </c>
      <c r="E1816" s="141">
        <v>1169.4</v>
      </c>
      <c r="F1816" s="141">
        <v>0.0</v>
      </c>
      <c r="G1816" s="141">
        <v>730.3199999999999</v>
      </c>
    </row>
    <row r="1817" ht="14.25" customHeight="1">
      <c r="A1817" s="140" t="s">
        <v>1996</v>
      </c>
      <c r="B1817" s="141">
        <v>0.0</v>
      </c>
      <c r="C1817" s="141">
        <v>404.316</v>
      </c>
      <c r="D1817" s="141">
        <v>1232.676</v>
      </c>
      <c r="E1817" s="141">
        <v>992.5200000000001</v>
      </c>
      <c r="F1817" s="141">
        <v>0.0</v>
      </c>
      <c r="G1817" s="141">
        <v>164.16000000000003</v>
      </c>
    </row>
    <row r="1818" ht="14.25" customHeight="1">
      <c r="A1818" s="140" t="s">
        <v>1997</v>
      </c>
      <c r="B1818" s="141">
        <v>0.0</v>
      </c>
      <c r="C1818" s="141">
        <v>615.3599999999999</v>
      </c>
      <c r="D1818" s="141">
        <v>966.6599999999999</v>
      </c>
      <c r="E1818" s="141">
        <v>946.5</v>
      </c>
      <c r="F1818" s="141">
        <v>0.0</v>
      </c>
      <c r="G1818" s="141">
        <v>595.2</v>
      </c>
    </row>
    <row r="1819" ht="14.25" customHeight="1">
      <c r="A1819" s="140" t="s">
        <v>1998</v>
      </c>
      <c r="B1819" s="141">
        <v>0.0</v>
      </c>
      <c r="C1819" s="141">
        <v>4074.0</v>
      </c>
      <c r="D1819" s="141">
        <v>5286.42</v>
      </c>
      <c r="E1819" s="141">
        <v>5246.1</v>
      </c>
      <c r="F1819" s="141">
        <v>0.0</v>
      </c>
      <c r="G1819" s="141">
        <v>4033.68</v>
      </c>
    </row>
    <row r="1820" ht="14.25" customHeight="1">
      <c r="A1820" s="140" t="s">
        <v>1999</v>
      </c>
      <c r="B1820" s="141">
        <v>0.0</v>
      </c>
      <c r="C1820" s="141">
        <v>6116.796</v>
      </c>
      <c r="D1820" s="141">
        <v>8170.836</v>
      </c>
      <c r="E1820" s="141">
        <v>8109.420000000001</v>
      </c>
      <c r="F1820" s="141">
        <v>0.0</v>
      </c>
      <c r="G1820" s="141">
        <v>6055.379999999999</v>
      </c>
    </row>
    <row r="1821" ht="14.25" customHeight="1">
      <c r="A1821" s="140" t="s">
        <v>2000</v>
      </c>
      <c r="B1821" s="141">
        <v>848.9039999999999</v>
      </c>
      <c r="C1821" s="141">
        <v>0.0</v>
      </c>
      <c r="D1821" s="141">
        <v>0.0</v>
      </c>
      <c r="E1821" s="141">
        <v>0.0</v>
      </c>
      <c r="F1821" s="141">
        <v>848.9039999999999</v>
      </c>
      <c r="G1821" s="141">
        <v>0.0</v>
      </c>
    </row>
    <row r="1822" ht="14.25" customHeight="1">
      <c r="A1822" s="140" t="s">
        <v>2001</v>
      </c>
      <c r="B1822" s="141">
        <v>0.0</v>
      </c>
      <c r="C1822" s="141">
        <v>0.0</v>
      </c>
      <c r="D1822" s="141">
        <v>0.0</v>
      </c>
      <c r="E1822" s="141">
        <v>0.0</v>
      </c>
      <c r="F1822" s="141">
        <v>0.0</v>
      </c>
      <c r="G1822" s="141">
        <v>0.0</v>
      </c>
    </row>
    <row r="1823" ht="14.25" customHeight="1">
      <c r="A1823" s="140" t="s">
        <v>2002</v>
      </c>
      <c r="B1823" s="141">
        <v>0.0</v>
      </c>
      <c r="C1823" s="141">
        <v>779.1960000000001</v>
      </c>
      <c r="D1823" s="141">
        <v>1089.636</v>
      </c>
      <c r="E1823" s="141">
        <v>736.2</v>
      </c>
      <c r="F1823" s="141">
        <v>0.0</v>
      </c>
      <c r="G1823" s="141">
        <v>425.76000000000005</v>
      </c>
    </row>
    <row r="1824" ht="14.25" customHeight="1">
      <c r="A1824" s="140" t="s">
        <v>2003</v>
      </c>
      <c r="B1824" s="141">
        <v>0.0</v>
      </c>
      <c r="C1824" s="141">
        <v>0.0</v>
      </c>
      <c r="D1824" s="141">
        <v>0.0</v>
      </c>
      <c r="E1824" s="141">
        <v>0.0</v>
      </c>
      <c r="F1824" s="141">
        <v>0.0</v>
      </c>
      <c r="G1824" s="141">
        <v>0.0</v>
      </c>
    </row>
    <row r="1825" ht="14.25" customHeight="1">
      <c r="A1825" s="140" t="s">
        <v>2004</v>
      </c>
      <c r="B1825" s="141">
        <v>0.0</v>
      </c>
      <c r="C1825" s="141">
        <v>0.0</v>
      </c>
      <c r="D1825" s="141">
        <v>0.0</v>
      </c>
      <c r="E1825" s="141">
        <v>0.0</v>
      </c>
      <c r="F1825" s="141">
        <v>0.0</v>
      </c>
      <c r="G1825" s="141">
        <v>0.0</v>
      </c>
    </row>
    <row r="1826" ht="14.25" customHeight="1">
      <c r="A1826" s="140" t="s">
        <v>2005</v>
      </c>
      <c r="B1826" s="141">
        <v>0.0</v>
      </c>
      <c r="C1826" s="141">
        <v>881.0999999999999</v>
      </c>
      <c r="D1826" s="141">
        <v>1899.576</v>
      </c>
      <c r="E1826" s="141">
        <v>1954.0560000000003</v>
      </c>
      <c r="F1826" s="141">
        <v>0.0</v>
      </c>
      <c r="G1826" s="141">
        <v>935.58</v>
      </c>
    </row>
    <row r="1827" ht="14.25" customHeight="1">
      <c r="A1827" s="140" t="s">
        <v>2006</v>
      </c>
      <c r="B1827" s="141">
        <v>0.0</v>
      </c>
      <c r="C1827" s="141">
        <v>750.8039999999999</v>
      </c>
      <c r="D1827" s="141">
        <v>1605.6119999999999</v>
      </c>
      <c r="E1827" s="141">
        <v>1098.6480000000001</v>
      </c>
      <c r="F1827" s="141">
        <v>0.0</v>
      </c>
      <c r="G1827" s="141">
        <v>243.84</v>
      </c>
    </row>
    <row r="1828" ht="14.25" customHeight="1">
      <c r="A1828" s="140" t="s">
        <v>2007</v>
      </c>
      <c r="B1828" s="141">
        <v>0.0</v>
      </c>
      <c r="C1828" s="141">
        <v>80.55599999999998</v>
      </c>
      <c r="D1828" s="141">
        <v>1030.356</v>
      </c>
      <c r="E1828" s="141">
        <v>1155.0</v>
      </c>
      <c r="F1828" s="141">
        <v>0.0</v>
      </c>
      <c r="G1828" s="141">
        <v>205.20000000000002</v>
      </c>
    </row>
    <row r="1829" ht="14.25" customHeight="1">
      <c r="A1829" s="140" t="s">
        <v>2008</v>
      </c>
      <c r="B1829" s="141">
        <v>0.0</v>
      </c>
      <c r="C1829" s="141">
        <v>1032.0</v>
      </c>
      <c r="D1829" s="141">
        <v>1494.0</v>
      </c>
      <c r="E1829" s="141">
        <v>1494.0</v>
      </c>
      <c r="F1829" s="141">
        <v>0.0</v>
      </c>
      <c r="G1829" s="141">
        <v>1032.0</v>
      </c>
    </row>
    <row r="1830" ht="14.25" customHeight="1">
      <c r="A1830" s="140" t="s">
        <v>2009</v>
      </c>
      <c r="B1830" s="141">
        <v>0.0</v>
      </c>
      <c r="C1830" s="141">
        <v>502.836</v>
      </c>
      <c r="D1830" s="141">
        <v>994.896</v>
      </c>
      <c r="E1830" s="141">
        <v>1183.596</v>
      </c>
      <c r="F1830" s="141">
        <v>0.0</v>
      </c>
      <c r="G1830" s="141">
        <v>691.5360000000001</v>
      </c>
    </row>
    <row r="1831" ht="14.25" customHeight="1">
      <c r="A1831" s="140" t="s">
        <v>2010</v>
      </c>
      <c r="B1831" s="141">
        <v>0.0</v>
      </c>
      <c r="C1831" s="141">
        <v>1104.72</v>
      </c>
      <c r="D1831" s="141">
        <v>1571.916</v>
      </c>
      <c r="E1831" s="141">
        <v>1519.9920000000002</v>
      </c>
      <c r="F1831" s="141">
        <v>0.0</v>
      </c>
      <c r="G1831" s="141">
        <v>1052.796</v>
      </c>
    </row>
    <row r="1832" ht="14.25" customHeight="1">
      <c r="A1832" s="140" t="s">
        <v>2011</v>
      </c>
      <c r="B1832" s="141">
        <v>2961.5280000000002</v>
      </c>
      <c r="C1832" s="141">
        <v>0.0</v>
      </c>
      <c r="D1832" s="141">
        <v>5740.464</v>
      </c>
      <c r="E1832" s="141">
        <v>6119.147999999999</v>
      </c>
      <c r="F1832" s="141">
        <v>2582.844</v>
      </c>
      <c r="G1832" s="141">
        <v>0.0</v>
      </c>
    </row>
    <row r="1833" ht="14.25" customHeight="1">
      <c r="A1833" s="140" t="s">
        <v>2012</v>
      </c>
      <c r="B1833" s="141">
        <v>0.0</v>
      </c>
      <c r="C1833" s="141">
        <v>1139.1960000000001</v>
      </c>
      <c r="D1833" s="141">
        <v>1660.8959999999997</v>
      </c>
      <c r="E1833" s="141">
        <v>1792.5</v>
      </c>
      <c r="F1833" s="141">
        <v>0.0</v>
      </c>
      <c r="G1833" s="141">
        <v>1270.8000000000002</v>
      </c>
    </row>
    <row r="1834" ht="14.25" customHeight="1">
      <c r="A1834" s="140" t="s">
        <v>2013</v>
      </c>
      <c r="B1834" s="141">
        <v>0.0</v>
      </c>
      <c r="C1834" s="141">
        <v>968.1239999999999</v>
      </c>
      <c r="D1834" s="141">
        <v>2022.84</v>
      </c>
      <c r="E1834" s="141">
        <v>1916.292</v>
      </c>
      <c r="F1834" s="141">
        <v>0.0</v>
      </c>
      <c r="G1834" s="141">
        <v>861.576</v>
      </c>
    </row>
    <row r="1835" ht="14.25" customHeight="1">
      <c r="A1835" s="140" t="s">
        <v>2014</v>
      </c>
      <c r="B1835" s="141">
        <v>0.0</v>
      </c>
      <c r="C1835" s="141">
        <v>767.1960000000001</v>
      </c>
      <c r="D1835" s="141">
        <v>1180.596</v>
      </c>
      <c r="E1835" s="141">
        <v>1191.0</v>
      </c>
      <c r="F1835" s="141">
        <v>0.0</v>
      </c>
      <c r="G1835" s="141">
        <v>777.5999999999999</v>
      </c>
    </row>
    <row r="1836" ht="14.25" customHeight="1">
      <c r="A1836" s="140" t="s">
        <v>2015</v>
      </c>
      <c r="B1836" s="141">
        <v>0.0</v>
      </c>
      <c r="C1836" s="141">
        <v>779.1960000000001</v>
      </c>
      <c r="D1836" s="141">
        <v>1201.896</v>
      </c>
      <c r="E1836" s="141">
        <v>1297.5</v>
      </c>
      <c r="F1836" s="141">
        <v>0.0</v>
      </c>
      <c r="G1836" s="141">
        <v>874.8000000000001</v>
      </c>
    </row>
    <row r="1837" ht="14.25" customHeight="1">
      <c r="A1837" s="140" t="s">
        <v>2016</v>
      </c>
      <c r="B1837" s="141">
        <v>0.0</v>
      </c>
      <c r="C1837" s="141">
        <v>1120.2359999999999</v>
      </c>
      <c r="D1837" s="141">
        <v>1328.976</v>
      </c>
      <c r="E1837" s="141">
        <v>227.70000000000002</v>
      </c>
      <c r="F1837" s="141">
        <v>0.0</v>
      </c>
      <c r="G1837" s="141">
        <v>18.96</v>
      </c>
    </row>
    <row r="1838" ht="14.25" customHeight="1">
      <c r="A1838" s="140" t="s">
        <v>2017</v>
      </c>
      <c r="B1838" s="141">
        <v>0.0</v>
      </c>
      <c r="C1838" s="141">
        <v>762.7080000000001</v>
      </c>
      <c r="D1838" s="141">
        <v>1209.036</v>
      </c>
      <c r="E1838" s="141">
        <v>1321.908</v>
      </c>
      <c r="F1838" s="141">
        <v>0.0</v>
      </c>
      <c r="G1838" s="141">
        <v>875.58</v>
      </c>
    </row>
    <row r="1839" ht="14.25" customHeight="1">
      <c r="A1839" s="140" t="s">
        <v>2018</v>
      </c>
      <c r="B1839" s="141">
        <v>0.0</v>
      </c>
      <c r="C1839" s="141">
        <v>762.7080000000001</v>
      </c>
      <c r="D1839" s="141">
        <v>1205.3400000000001</v>
      </c>
      <c r="E1839" s="141">
        <v>1304.784</v>
      </c>
      <c r="F1839" s="141">
        <v>0.0</v>
      </c>
      <c r="G1839" s="141">
        <v>862.152</v>
      </c>
    </row>
    <row r="1840" ht="14.25" customHeight="1">
      <c r="A1840" s="140" t="s">
        <v>2019</v>
      </c>
      <c r="B1840" s="141">
        <v>0.0</v>
      </c>
      <c r="C1840" s="141">
        <v>1310.556</v>
      </c>
      <c r="D1840" s="141">
        <v>1810.9560000000001</v>
      </c>
      <c r="E1840" s="141">
        <v>1686.0</v>
      </c>
      <c r="F1840" s="141">
        <v>0.0</v>
      </c>
      <c r="G1840" s="141">
        <v>1185.6</v>
      </c>
    </row>
    <row r="1841" ht="14.25" customHeight="1">
      <c r="A1841" s="140" t="s">
        <v>2020</v>
      </c>
      <c r="B1841" s="141">
        <v>0.0</v>
      </c>
      <c r="C1841" s="141">
        <v>1259.196</v>
      </c>
      <c r="D1841" s="141">
        <v>1780.5959999999998</v>
      </c>
      <c r="E1841" s="141">
        <v>1791.0</v>
      </c>
      <c r="F1841" s="141">
        <v>0.0</v>
      </c>
      <c r="G1841" s="141">
        <v>1269.6</v>
      </c>
    </row>
    <row r="1842" ht="14.25" customHeight="1">
      <c r="A1842" s="140" t="s">
        <v>2021</v>
      </c>
      <c r="B1842" s="141">
        <v>26.544000000000004</v>
      </c>
      <c r="C1842" s="141">
        <v>0.0</v>
      </c>
      <c r="D1842" s="141">
        <v>4635.636</v>
      </c>
      <c r="E1842" s="141">
        <v>2223.42</v>
      </c>
      <c r="F1842" s="141">
        <v>2438.7599999999998</v>
      </c>
      <c r="G1842" s="141">
        <v>0.0</v>
      </c>
    </row>
    <row r="1843" ht="14.25" customHeight="1">
      <c r="A1843" s="140" t="s">
        <v>2022</v>
      </c>
      <c r="B1843" s="141">
        <v>0.0</v>
      </c>
      <c r="C1843" s="141">
        <v>959.1960000000001</v>
      </c>
      <c r="D1843" s="141">
        <v>1405.596</v>
      </c>
      <c r="E1843" s="141">
        <v>1416.0</v>
      </c>
      <c r="F1843" s="141">
        <v>0.0</v>
      </c>
      <c r="G1843" s="141">
        <v>969.5999999999999</v>
      </c>
    </row>
    <row r="1844" ht="14.25" customHeight="1">
      <c r="A1844" s="140" t="s">
        <v>2023</v>
      </c>
      <c r="B1844" s="141">
        <v>0.0</v>
      </c>
      <c r="C1844" s="141">
        <v>33.94799999999999</v>
      </c>
      <c r="D1844" s="141">
        <v>1579.368</v>
      </c>
      <c r="E1844" s="141">
        <v>1965.8519999999999</v>
      </c>
      <c r="F1844" s="141">
        <v>0.0</v>
      </c>
      <c r="G1844" s="141">
        <v>420.432</v>
      </c>
    </row>
    <row r="1845" ht="14.25" customHeight="1">
      <c r="A1845" s="140" t="s">
        <v>2024</v>
      </c>
      <c r="B1845" s="141">
        <v>0.0</v>
      </c>
      <c r="C1845" s="141">
        <v>873.432</v>
      </c>
      <c r="D1845" s="141">
        <v>1274.8319999999999</v>
      </c>
      <c r="E1845" s="141">
        <v>1191.0</v>
      </c>
      <c r="F1845" s="141">
        <v>0.0</v>
      </c>
      <c r="G1845" s="141">
        <v>789.5999999999999</v>
      </c>
    </row>
    <row r="1846" ht="14.25" customHeight="1">
      <c r="A1846" s="140" t="s">
        <v>2025</v>
      </c>
      <c r="B1846" s="141">
        <v>0.0</v>
      </c>
      <c r="C1846" s="141">
        <v>2472.0</v>
      </c>
      <c r="D1846" s="141">
        <v>3294.0</v>
      </c>
      <c r="E1846" s="141">
        <v>3294.0</v>
      </c>
      <c r="F1846" s="141">
        <v>0.0</v>
      </c>
      <c r="G1846" s="141">
        <v>2472.0</v>
      </c>
    </row>
    <row r="1847" ht="14.25" customHeight="1">
      <c r="A1847" s="140" t="s">
        <v>2026</v>
      </c>
      <c r="B1847" s="141">
        <v>0.0</v>
      </c>
      <c r="C1847" s="141">
        <v>659.8799999999999</v>
      </c>
      <c r="D1847" s="141">
        <v>6453.24</v>
      </c>
      <c r="E1847" s="141">
        <v>6061.200000000001</v>
      </c>
      <c r="F1847" s="141">
        <v>0.0</v>
      </c>
      <c r="G1847" s="141">
        <v>267.84000000000003</v>
      </c>
    </row>
    <row r="1848" ht="14.25" customHeight="1">
      <c r="A1848" s="140" t="s">
        <v>2027</v>
      </c>
      <c r="B1848" s="141">
        <v>0.0</v>
      </c>
      <c r="C1848" s="141">
        <v>135.192</v>
      </c>
      <c r="D1848" s="141">
        <v>1073.316</v>
      </c>
      <c r="E1848" s="141">
        <v>1154.244</v>
      </c>
      <c r="F1848" s="141">
        <v>0.0</v>
      </c>
      <c r="G1848" s="141">
        <v>216.11999999999998</v>
      </c>
    </row>
    <row r="1849" ht="14.25" customHeight="1">
      <c r="A1849" s="140" t="s">
        <v>2028</v>
      </c>
      <c r="B1849" s="141">
        <v>0.0</v>
      </c>
      <c r="C1849" s="141">
        <v>3528.0</v>
      </c>
      <c r="D1849" s="141">
        <v>4500.0</v>
      </c>
      <c r="E1849" s="141">
        <v>4500.0</v>
      </c>
      <c r="F1849" s="141">
        <v>0.0</v>
      </c>
      <c r="G1849" s="141">
        <v>3528.0</v>
      </c>
    </row>
    <row r="1850" ht="14.25" customHeight="1">
      <c r="A1850" s="140" t="s">
        <v>2029</v>
      </c>
      <c r="B1850" s="141">
        <v>0.0</v>
      </c>
      <c r="C1850" s="141">
        <v>1722.3959999999997</v>
      </c>
      <c r="D1850" s="141">
        <v>2521.008</v>
      </c>
      <c r="E1850" s="141">
        <v>2799.048</v>
      </c>
      <c r="F1850" s="141">
        <v>0.0</v>
      </c>
      <c r="G1850" s="141">
        <v>2000.4360000000001</v>
      </c>
    </row>
    <row r="1851" ht="14.25" customHeight="1">
      <c r="A1851" s="140" t="s">
        <v>2030</v>
      </c>
      <c r="B1851" s="141">
        <v>0.0</v>
      </c>
      <c r="C1851" s="141">
        <v>0.0</v>
      </c>
      <c r="D1851" s="141">
        <v>0.0</v>
      </c>
      <c r="E1851" s="141">
        <v>0.0</v>
      </c>
      <c r="F1851" s="141">
        <v>0.0</v>
      </c>
      <c r="G1851" s="141">
        <v>0.0</v>
      </c>
    </row>
    <row r="1852" ht="14.25" customHeight="1">
      <c r="A1852" s="140" t="s">
        <v>2031</v>
      </c>
      <c r="B1852" s="141">
        <v>0.0</v>
      </c>
      <c r="C1852" s="141">
        <v>2273.952</v>
      </c>
      <c r="D1852" s="141">
        <v>3047.964</v>
      </c>
      <c r="E1852" s="141">
        <v>2838.9120000000003</v>
      </c>
      <c r="F1852" s="141">
        <v>0.0</v>
      </c>
      <c r="G1852" s="141">
        <v>2064.8999999999996</v>
      </c>
    </row>
    <row r="1853" ht="14.25" customHeight="1">
      <c r="A1853" s="140" t="s">
        <v>2032</v>
      </c>
      <c r="B1853" s="141">
        <v>0.0</v>
      </c>
      <c r="C1853" s="141">
        <v>0.0</v>
      </c>
      <c r="D1853" s="141">
        <v>0.0</v>
      </c>
      <c r="E1853" s="141">
        <v>0.0</v>
      </c>
      <c r="F1853" s="141">
        <v>0.0</v>
      </c>
      <c r="G1853" s="141">
        <v>0.0</v>
      </c>
    </row>
    <row r="1854" ht="14.25" customHeight="1">
      <c r="A1854" s="140" t="s">
        <v>2033</v>
      </c>
      <c r="B1854" s="141">
        <v>0.0</v>
      </c>
      <c r="C1854" s="141">
        <v>747.78</v>
      </c>
      <c r="D1854" s="141">
        <v>1137.9</v>
      </c>
      <c r="E1854" s="141">
        <v>1140.6</v>
      </c>
      <c r="F1854" s="141">
        <v>0.0</v>
      </c>
      <c r="G1854" s="141">
        <v>750.48</v>
      </c>
    </row>
    <row r="1855" ht="14.25" customHeight="1">
      <c r="A1855" s="140" t="s">
        <v>2034</v>
      </c>
      <c r="B1855" s="141">
        <v>0.0</v>
      </c>
      <c r="C1855" s="141">
        <v>0.0</v>
      </c>
      <c r="D1855" s="141">
        <v>0.0</v>
      </c>
      <c r="E1855" s="141">
        <v>0.0</v>
      </c>
      <c r="F1855" s="141">
        <v>0.0</v>
      </c>
      <c r="G1855" s="141">
        <v>0.0</v>
      </c>
    </row>
    <row r="1856" ht="14.25" customHeight="1">
      <c r="A1856" s="140" t="s">
        <v>2035</v>
      </c>
      <c r="B1856" s="141">
        <v>0.0</v>
      </c>
      <c r="C1856" s="141">
        <v>0.0</v>
      </c>
      <c r="D1856" s="141">
        <v>162.0</v>
      </c>
      <c r="E1856" s="141">
        <v>750.0</v>
      </c>
      <c r="F1856" s="141">
        <v>0.0</v>
      </c>
      <c r="G1856" s="141">
        <v>588.0</v>
      </c>
    </row>
    <row r="1857" ht="14.25" customHeight="1">
      <c r="A1857" s="140" t="s">
        <v>2036</v>
      </c>
      <c r="B1857" s="141">
        <v>0.0</v>
      </c>
      <c r="C1857" s="141">
        <v>0.0</v>
      </c>
      <c r="D1857" s="141">
        <v>0.0</v>
      </c>
      <c r="E1857" s="141">
        <v>0.0</v>
      </c>
      <c r="F1857" s="141">
        <v>0.0</v>
      </c>
      <c r="G1857" s="141">
        <v>0.0</v>
      </c>
    </row>
    <row r="1858" ht="14.25" customHeight="1">
      <c r="A1858" s="140" t="s">
        <v>2037</v>
      </c>
      <c r="B1858" s="141">
        <v>0.0</v>
      </c>
      <c r="C1858" s="141">
        <v>0.0</v>
      </c>
      <c r="D1858" s="141">
        <v>0.0</v>
      </c>
      <c r="E1858" s="141">
        <v>0.0</v>
      </c>
      <c r="F1858" s="141">
        <v>0.0</v>
      </c>
      <c r="G1858" s="141">
        <v>0.0</v>
      </c>
    </row>
    <row r="1859" ht="14.25" customHeight="1">
      <c r="A1859" s="140" t="s">
        <v>2038</v>
      </c>
      <c r="B1859" s="141">
        <v>0.0</v>
      </c>
      <c r="C1859" s="141">
        <v>0.0</v>
      </c>
      <c r="D1859" s="141">
        <v>0.0</v>
      </c>
      <c r="E1859" s="141">
        <v>0.0</v>
      </c>
      <c r="F1859" s="141">
        <v>0.0</v>
      </c>
      <c r="G1859" s="141">
        <v>0.0</v>
      </c>
    </row>
    <row r="1860" ht="14.25" customHeight="1">
      <c r="A1860" s="140" t="s">
        <v>2039</v>
      </c>
      <c r="B1860" s="141">
        <v>0.0</v>
      </c>
      <c r="C1860" s="141">
        <v>955.0559999999999</v>
      </c>
      <c r="D1860" s="141">
        <v>1675.848</v>
      </c>
      <c r="E1860" s="141">
        <v>1481.4479999999999</v>
      </c>
      <c r="F1860" s="141">
        <v>0.0</v>
      </c>
      <c r="G1860" s="141">
        <v>760.656</v>
      </c>
    </row>
    <row r="1861" ht="14.25" customHeight="1">
      <c r="A1861" s="140" t="s">
        <v>2040</v>
      </c>
      <c r="B1861" s="141">
        <v>0.0</v>
      </c>
      <c r="C1861" s="141">
        <v>80.904</v>
      </c>
      <c r="D1861" s="141">
        <v>1697.496</v>
      </c>
      <c r="E1861" s="141">
        <v>1739.784</v>
      </c>
      <c r="F1861" s="141">
        <v>0.0</v>
      </c>
      <c r="G1861" s="141">
        <v>123.19200000000001</v>
      </c>
    </row>
    <row r="1862" ht="14.25" customHeight="1">
      <c r="A1862" s="140" t="s">
        <v>2041</v>
      </c>
      <c r="B1862" s="141">
        <v>0.0</v>
      </c>
      <c r="C1862" s="141">
        <v>0.0</v>
      </c>
      <c r="D1862" s="141">
        <v>0.0</v>
      </c>
      <c r="E1862" s="141">
        <v>0.0</v>
      </c>
      <c r="F1862" s="141">
        <v>0.0</v>
      </c>
      <c r="G1862" s="141">
        <v>0.0</v>
      </c>
    </row>
    <row r="1863" ht="14.25" customHeight="1">
      <c r="A1863" s="140" t="s">
        <v>2042</v>
      </c>
      <c r="B1863" s="141">
        <v>0.0</v>
      </c>
      <c r="C1863" s="141">
        <v>1243.3319999999999</v>
      </c>
      <c r="D1863" s="141">
        <v>1792.296</v>
      </c>
      <c r="E1863" s="141">
        <v>1685.94</v>
      </c>
      <c r="F1863" s="141">
        <v>0.0</v>
      </c>
      <c r="G1863" s="141">
        <v>1136.976</v>
      </c>
    </row>
    <row r="1864" ht="14.25" customHeight="1">
      <c r="A1864" s="140" t="s">
        <v>2043</v>
      </c>
      <c r="B1864" s="141">
        <v>0.0</v>
      </c>
      <c r="C1864" s="141">
        <v>0.0</v>
      </c>
      <c r="D1864" s="141">
        <v>0.0</v>
      </c>
      <c r="E1864" s="141">
        <v>0.0</v>
      </c>
      <c r="F1864" s="141">
        <v>0.0</v>
      </c>
      <c r="G1864" s="141">
        <v>0.0</v>
      </c>
    </row>
    <row r="1865" ht="14.25" customHeight="1">
      <c r="A1865" s="140" t="s">
        <v>2044</v>
      </c>
      <c r="B1865" s="141">
        <v>0.0</v>
      </c>
      <c r="C1865" s="141">
        <v>1537.1999999999998</v>
      </c>
      <c r="D1865" s="141">
        <v>22248.528</v>
      </c>
      <c r="E1865" s="141">
        <v>22149.744</v>
      </c>
      <c r="F1865" s="141">
        <v>0.0</v>
      </c>
      <c r="G1865" s="141">
        <v>1438.4160000000002</v>
      </c>
    </row>
    <row r="1866" ht="14.25" customHeight="1">
      <c r="A1866" s="140" t="s">
        <v>2045</v>
      </c>
      <c r="B1866" s="141">
        <v>10583.64</v>
      </c>
      <c r="C1866" s="141">
        <v>0.0</v>
      </c>
      <c r="D1866" s="141">
        <v>4936.116</v>
      </c>
      <c r="E1866" s="141">
        <v>5244.6</v>
      </c>
      <c r="F1866" s="141">
        <v>10275.155999999999</v>
      </c>
      <c r="G1866" s="141">
        <v>0.0</v>
      </c>
    </row>
    <row r="1867" ht="14.25" customHeight="1">
      <c r="A1867" s="140" t="s">
        <v>2046</v>
      </c>
      <c r="B1867" s="141">
        <v>0.0</v>
      </c>
      <c r="C1867" s="141">
        <v>652.3320000000001</v>
      </c>
      <c r="D1867" s="141">
        <v>1023.0239999999999</v>
      </c>
      <c r="E1867" s="141">
        <v>621.7080000000001</v>
      </c>
      <c r="F1867" s="141">
        <v>0.0</v>
      </c>
      <c r="G1867" s="141">
        <v>251.016</v>
      </c>
    </row>
    <row r="1868" ht="14.25" customHeight="1">
      <c r="A1868" s="140" t="s">
        <v>2047</v>
      </c>
      <c r="B1868" s="141">
        <v>0.0</v>
      </c>
      <c r="C1868" s="141">
        <v>117.66</v>
      </c>
      <c r="D1868" s="141">
        <v>1121.0639999999999</v>
      </c>
      <c r="E1868" s="141">
        <v>1561.284</v>
      </c>
      <c r="F1868" s="141">
        <v>0.0</v>
      </c>
      <c r="G1868" s="141">
        <v>557.8799999999999</v>
      </c>
    </row>
    <row r="1869" ht="14.25" customHeight="1">
      <c r="A1869" s="140" t="s">
        <v>2048</v>
      </c>
      <c r="B1869" s="141">
        <v>0.0</v>
      </c>
      <c r="C1869" s="141">
        <v>371.172</v>
      </c>
      <c r="D1869" s="141">
        <v>943.788</v>
      </c>
      <c r="E1869" s="141">
        <v>1851.0120000000002</v>
      </c>
      <c r="F1869" s="141">
        <v>0.0</v>
      </c>
      <c r="G1869" s="141">
        <v>1278.3959999999997</v>
      </c>
    </row>
    <row r="1870" ht="14.25" customHeight="1">
      <c r="A1870" s="140" t="s">
        <v>2049</v>
      </c>
      <c r="B1870" s="141">
        <v>197.29199999999997</v>
      </c>
      <c r="C1870" s="141">
        <v>0.0</v>
      </c>
      <c r="D1870" s="141">
        <v>1846.872</v>
      </c>
      <c r="E1870" s="141">
        <v>1497.06</v>
      </c>
      <c r="F1870" s="141">
        <v>547.104</v>
      </c>
      <c r="G1870" s="141">
        <v>0.0</v>
      </c>
    </row>
    <row r="1871" ht="14.25" customHeight="1">
      <c r="A1871" s="140" t="s">
        <v>2050</v>
      </c>
      <c r="B1871" s="141">
        <v>0.0</v>
      </c>
      <c r="C1871" s="141">
        <v>615.3599999999999</v>
      </c>
      <c r="D1871" s="141">
        <v>970.2599999999999</v>
      </c>
      <c r="E1871" s="141">
        <v>964.5</v>
      </c>
      <c r="F1871" s="141">
        <v>0.0</v>
      </c>
      <c r="G1871" s="141">
        <v>609.5999999999999</v>
      </c>
    </row>
    <row r="1872" ht="14.25" customHeight="1">
      <c r="A1872" s="140" t="s">
        <v>2051</v>
      </c>
      <c r="B1872" s="141">
        <v>1566.72</v>
      </c>
      <c r="C1872" s="141">
        <v>0.0</v>
      </c>
      <c r="D1872" s="141">
        <v>0.0</v>
      </c>
      <c r="E1872" s="141">
        <v>0.0</v>
      </c>
      <c r="F1872" s="141">
        <v>1566.72</v>
      </c>
      <c r="G1872" s="141">
        <v>0.0</v>
      </c>
    </row>
    <row r="1873" ht="14.25" customHeight="1">
      <c r="A1873" s="140" t="s">
        <v>2052</v>
      </c>
      <c r="B1873" s="141">
        <v>0.0</v>
      </c>
      <c r="C1873" s="141">
        <v>874.6200000000001</v>
      </c>
      <c r="D1873" s="141">
        <v>1298.7599999999998</v>
      </c>
      <c r="E1873" s="141">
        <v>1304.6999999999998</v>
      </c>
      <c r="F1873" s="141">
        <v>0.0</v>
      </c>
      <c r="G1873" s="141">
        <v>880.56</v>
      </c>
    </row>
    <row r="1874" ht="14.25" customHeight="1">
      <c r="A1874" s="140" t="s">
        <v>2053</v>
      </c>
      <c r="B1874" s="141">
        <v>0.0</v>
      </c>
      <c r="C1874" s="141">
        <v>1481.7599999999998</v>
      </c>
      <c r="D1874" s="141">
        <v>2093.568</v>
      </c>
      <c r="E1874" s="141">
        <v>2093.568</v>
      </c>
      <c r="F1874" s="141">
        <v>0.0</v>
      </c>
      <c r="G1874" s="141">
        <v>1481.7599999999998</v>
      </c>
    </row>
    <row r="1875" ht="14.25" customHeight="1">
      <c r="A1875" s="140" t="s">
        <v>2054</v>
      </c>
      <c r="B1875" s="141">
        <v>2721.816</v>
      </c>
      <c r="C1875" s="141">
        <v>0.0</v>
      </c>
      <c r="D1875" s="141">
        <v>4613.184</v>
      </c>
      <c r="E1875" s="141">
        <v>4575.0</v>
      </c>
      <c r="F1875" s="141">
        <v>2760.0</v>
      </c>
      <c r="G1875" s="141">
        <v>0.0</v>
      </c>
    </row>
    <row r="1876" ht="14.25" customHeight="1">
      <c r="A1876" s="140" t="s">
        <v>2055</v>
      </c>
      <c r="B1876" s="141">
        <v>1058.172</v>
      </c>
      <c r="C1876" s="141">
        <v>0.0</v>
      </c>
      <c r="D1876" s="141">
        <v>1499.3519999999999</v>
      </c>
      <c r="E1876" s="141">
        <v>1200.5639999999999</v>
      </c>
      <c r="F1876" s="141">
        <v>1356.96</v>
      </c>
      <c r="G1876" s="141">
        <v>0.0</v>
      </c>
    </row>
    <row r="1877" ht="14.25" customHeight="1">
      <c r="A1877" s="140" t="s">
        <v>2056</v>
      </c>
      <c r="B1877" s="141">
        <v>0.0</v>
      </c>
      <c r="C1877" s="141">
        <v>221.32799999999997</v>
      </c>
      <c r="D1877" s="141">
        <v>1122.456</v>
      </c>
      <c r="E1877" s="141">
        <v>1205.1960000000001</v>
      </c>
      <c r="F1877" s="141">
        <v>0.0</v>
      </c>
      <c r="G1877" s="141">
        <v>304.068</v>
      </c>
    </row>
    <row r="1878" ht="14.25" customHeight="1">
      <c r="A1878" s="140" t="s">
        <v>2057</v>
      </c>
      <c r="B1878" s="141">
        <v>0.0</v>
      </c>
      <c r="C1878" s="141">
        <v>456.552</v>
      </c>
      <c r="D1878" s="141">
        <v>2181.6839999999997</v>
      </c>
      <c r="E1878" s="141">
        <v>1336.728</v>
      </c>
      <c r="F1878" s="141">
        <v>388.40400000000005</v>
      </c>
      <c r="G1878" s="141">
        <v>0.0</v>
      </c>
    </row>
    <row r="1879" ht="14.25" customHeight="1">
      <c r="A1879" s="140" t="s">
        <v>2058</v>
      </c>
      <c r="B1879" s="141">
        <v>0.0</v>
      </c>
      <c r="C1879" s="141">
        <v>1764.0</v>
      </c>
      <c r="D1879" s="141">
        <v>2250.0</v>
      </c>
      <c r="E1879" s="141">
        <v>2250.0</v>
      </c>
      <c r="F1879" s="141">
        <v>0.0</v>
      </c>
      <c r="G1879" s="141">
        <v>1764.0</v>
      </c>
    </row>
    <row r="1880" ht="14.25" customHeight="1">
      <c r="A1880" s="140" t="s">
        <v>2059</v>
      </c>
      <c r="B1880" s="141">
        <v>0.0</v>
      </c>
      <c r="C1880" s="141">
        <v>705.5999999999999</v>
      </c>
      <c r="D1880" s="141">
        <v>900.0</v>
      </c>
      <c r="E1880" s="141">
        <v>900.0</v>
      </c>
      <c r="F1880" s="141">
        <v>0.0</v>
      </c>
      <c r="G1880" s="141">
        <v>705.5999999999999</v>
      </c>
    </row>
    <row r="1881" ht="14.25" customHeight="1">
      <c r="A1881" s="140" t="s">
        <v>2060</v>
      </c>
      <c r="B1881" s="141">
        <v>0.0</v>
      </c>
      <c r="C1881" s="141">
        <v>1051.1999999999998</v>
      </c>
      <c r="D1881" s="141">
        <v>1575.0</v>
      </c>
      <c r="E1881" s="141">
        <v>1575.0</v>
      </c>
      <c r="F1881" s="141">
        <v>0.0</v>
      </c>
      <c r="G1881" s="141">
        <v>1051.1999999999998</v>
      </c>
    </row>
    <row r="1882" ht="14.25" customHeight="1">
      <c r="A1882" s="140" t="s">
        <v>2061</v>
      </c>
      <c r="B1882" s="141">
        <v>0.0</v>
      </c>
      <c r="C1882" s="141">
        <v>682.4639999999999</v>
      </c>
      <c r="D1882" s="141">
        <v>1126.632</v>
      </c>
      <c r="E1882" s="141">
        <v>1306.344</v>
      </c>
      <c r="F1882" s="141">
        <v>0.0</v>
      </c>
      <c r="G1882" s="141">
        <v>862.1759999999999</v>
      </c>
    </row>
    <row r="1883" ht="14.25" customHeight="1">
      <c r="A1883" s="140" t="s">
        <v>2062</v>
      </c>
      <c r="B1883" s="141">
        <v>0.0</v>
      </c>
      <c r="C1883" s="141">
        <v>788.4719999999999</v>
      </c>
      <c r="D1883" s="141">
        <v>1488.2040000000002</v>
      </c>
      <c r="E1883" s="141">
        <v>1383.9360000000001</v>
      </c>
      <c r="F1883" s="141">
        <v>0.0</v>
      </c>
      <c r="G1883" s="141">
        <v>684.204</v>
      </c>
    </row>
    <row r="1884" ht="14.25" customHeight="1">
      <c r="A1884" s="140" t="s">
        <v>2063</v>
      </c>
      <c r="B1884" s="141">
        <v>0.0</v>
      </c>
      <c r="C1884" s="141">
        <v>822.9840000000002</v>
      </c>
      <c r="D1884" s="141">
        <v>1241.784</v>
      </c>
      <c r="E1884" s="141">
        <v>1194.432</v>
      </c>
      <c r="F1884" s="141">
        <v>0.0</v>
      </c>
      <c r="G1884" s="141">
        <v>775.632</v>
      </c>
    </row>
    <row r="1885" ht="14.25" customHeight="1">
      <c r="A1885" s="140" t="s">
        <v>2064</v>
      </c>
      <c r="B1885" s="141">
        <v>0.0</v>
      </c>
      <c r="C1885" s="141">
        <v>410.02799999999996</v>
      </c>
      <c r="D1885" s="141">
        <v>830.04</v>
      </c>
      <c r="E1885" s="141">
        <v>361.212</v>
      </c>
      <c r="F1885" s="141">
        <v>58.800000000000004</v>
      </c>
      <c r="G1885" s="141">
        <v>0.0</v>
      </c>
    </row>
    <row r="1886" ht="14.25" customHeight="1">
      <c r="A1886" s="140" t="s">
        <v>2065</v>
      </c>
      <c r="B1886" s="141">
        <v>0.0</v>
      </c>
      <c r="C1886" s="141">
        <v>824.0280000000001</v>
      </c>
      <c r="D1886" s="141">
        <v>1254.444</v>
      </c>
      <c r="E1886" s="141">
        <v>1192.656</v>
      </c>
      <c r="F1886" s="141">
        <v>0.0</v>
      </c>
      <c r="G1886" s="141">
        <v>762.24</v>
      </c>
    </row>
    <row r="1887" ht="14.25" customHeight="1">
      <c r="A1887" s="140" t="s">
        <v>2066</v>
      </c>
      <c r="B1887" s="141">
        <v>0.0</v>
      </c>
      <c r="C1887" s="141">
        <v>240.324</v>
      </c>
      <c r="D1887" s="141">
        <v>5786.4</v>
      </c>
      <c r="E1887" s="141">
        <v>5102.4</v>
      </c>
      <c r="F1887" s="141">
        <v>443.676</v>
      </c>
      <c r="G1887" s="141">
        <v>0.0</v>
      </c>
    </row>
    <row r="1888" ht="14.25" customHeight="1">
      <c r="A1888" s="140" t="s">
        <v>2067</v>
      </c>
      <c r="B1888" s="141">
        <v>0.0</v>
      </c>
      <c r="C1888" s="141">
        <v>0.0</v>
      </c>
      <c r="D1888" s="141">
        <v>0.0</v>
      </c>
      <c r="E1888" s="141">
        <v>0.0</v>
      </c>
      <c r="F1888" s="141">
        <v>0.0</v>
      </c>
      <c r="G1888" s="141">
        <v>0.0</v>
      </c>
    </row>
    <row r="1889" ht="14.25" customHeight="1">
      <c r="A1889" s="140" t="s">
        <v>2068</v>
      </c>
      <c r="B1889" s="141">
        <v>0.0</v>
      </c>
      <c r="C1889" s="141">
        <v>240.324</v>
      </c>
      <c r="D1889" s="141">
        <v>5786.4</v>
      </c>
      <c r="E1889" s="141">
        <v>5102.4</v>
      </c>
      <c r="F1889" s="141">
        <v>443.676</v>
      </c>
      <c r="G1889" s="141">
        <v>0.0</v>
      </c>
    </row>
    <row r="1890" ht="14.25" customHeight="1">
      <c r="A1890" s="140" t="s">
        <v>2069</v>
      </c>
      <c r="B1890" s="141">
        <v>0.0</v>
      </c>
      <c r="C1890" s="141">
        <v>9231538.2</v>
      </c>
      <c r="D1890" s="141">
        <v>2132803.824</v>
      </c>
      <c r="E1890" s="141">
        <v>1786722.9360000002</v>
      </c>
      <c r="F1890" s="141">
        <v>0.0</v>
      </c>
      <c r="G1890" s="141">
        <v>8885457.311999999</v>
      </c>
    </row>
    <row r="1891" ht="14.25" customHeight="1">
      <c r="A1891" s="140" t="s">
        <v>2070</v>
      </c>
      <c r="B1891" s="141">
        <v>0.0</v>
      </c>
      <c r="C1891" s="141">
        <v>9231538.2</v>
      </c>
      <c r="D1891" s="141">
        <v>2132803.824</v>
      </c>
      <c r="E1891" s="141">
        <v>1786722.9360000002</v>
      </c>
      <c r="F1891" s="141">
        <v>0.0</v>
      </c>
      <c r="G1891" s="141">
        <v>8885457.311999999</v>
      </c>
    </row>
    <row r="1892" ht="14.25" customHeight="1">
      <c r="A1892" s="140" t="s">
        <v>2071</v>
      </c>
      <c r="B1892" s="141">
        <v>0.0</v>
      </c>
      <c r="C1892" s="141">
        <v>9231538.2</v>
      </c>
      <c r="D1892" s="141">
        <v>2132803.824</v>
      </c>
      <c r="E1892" s="141">
        <v>1786722.9360000002</v>
      </c>
      <c r="F1892" s="141">
        <v>0.0</v>
      </c>
      <c r="G1892" s="141">
        <v>8885457.311999999</v>
      </c>
    </row>
    <row r="1893" ht="14.25" customHeight="1">
      <c r="A1893" s="140" t="s">
        <v>2072</v>
      </c>
      <c r="B1893" s="141">
        <v>0.0</v>
      </c>
      <c r="C1893" s="141">
        <v>3609384.0</v>
      </c>
      <c r="D1893" s="141">
        <v>0.0</v>
      </c>
      <c r="E1893" s="141">
        <v>0.0</v>
      </c>
      <c r="F1893" s="141">
        <v>0.0</v>
      </c>
      <c r="G1893" s="141">
        <v>3609384.0</v>
      </c>
    </row>
    <row r="1894" ht="14.25" customHeight="1">
      <c r="A1894" s="140" t="s">
        <v>2073</v>
      </c>
      <c r="B1894" s="141">
        <v>0.0</v>
      </c>
      <c r="C1894" s="141">
        <v>284741.856</v>
      </c>
      <c r="D1894" s="141">
        <v>10766.148000000001</v>
      </c>
      <c r="E1894" s="141">
        <v>0.0</v>
      </c>
      <c r="F1894" s="141">
        <v>0.0</v>
      </c>
      <c r="G1894" s="141">
        <v>273975.708</v>
      </c>
    </row>
    <row r="1895" ht="14.25" customHeight="1">
      <c r="A1895" s="140" t="s">
        <v>2074</v>
      </c>
      <c r="B1895" s="141">
        <v>0.0</v>
      </c>
      <c r="C1895" s="141">
        <v>4530977.676</v>
      </c>
      <c r="D1895" s="141">
        <v>2084762.4600000002</v>
      </c>
      <c r="E1895" s="141">
        <v>1786722.9360000002</v>
      </c>
      <c r="F1895" s="141">
        <v>0.0</v>
      </c>
      <c r="G1895" s="141">
        <v>4232938.152000001</v>
      </c>
    </row>
    <row r="1896" ht="14.25" customHeight="1">
      <c r="A1896" s="140" t="s">
        <v>2075</v>
      </c>
      <c r="B1896" s="141">
        <v>0.0</v>
      </c>
      <c r="C1896" s="141">
        <v>806434.668</v>
      </c>
      <c r="D1896" s="141">
        <v>37275.216</v>
      </c>
      <c r="E1896" s="141">
        <v>0.0</v>
      </c>
      <c r="F1896" s="141">
        <v>0.0</v>
      </c>
      <c r="G1896" s="141">
        <v>769159.452</v>
      </c>
    </row>
    <row r="1897" ht="14.25" customHeight="1">
      <c r="A1897" s="140" t="s">
        <v>2076</v>
      </c>
      <c r="B1897" s="141">
        <v>0.0</v>
      </c>
      <c r="C1897" s="141">
        <v>0.0</v>
      </c>
      <c r="D1897" s="141">
        <v>0.0</v>
      </c>
      <c r="E1897" s="141">
        <v>0.0</v>
      </c>
      <c r="F1897" s="141">
        <v>0.0</v>
      </c>
      <c r="G1897" s="141">
        <v>0.0</v>
      </c>
    </row>
    <row r="1898" ht="14.25" customHeight="1">
      <c r="A1898" s="140" t="s">
        <v>2077</v>
      </c>
      <c r="B1898" s="141">
        <v>0.0</v>
      </c>
      <c r="C1898" s="141">
        <v>0.0</v>
      </c>
      <c r="D1898" s="141">
        <v>0.0</v>
      </c>
      <c r="E1898" s="141">
        <v>0.0</v>
      </c>
      <c r="F1898" s="141">
        <v>0.0</v>
      </c>
      <c r="G1898" s="141">
        <v>0.0</v>
      </c>
    </row>
    <row r="1899" ht="14.25" customHeight="1">
      <c r="A1899" s="140" t="s">
        <v>2078</v>
      </c>
      <c r="B1899" s="141">
        <v>0.0</v>
      </c>
      <c r="C1899" s="141">
        <v>0.0</v>
      </c>
      <c r="D1899" s="141">
        <v>0.0</v>
      </c>
      <c r="E1899" s="141">
        <v>0.0</v>
      </c>
      <c r="F1899" s="141">
        <v>0.0</v>
      </c>
      <c r="G1899" s="141">
        <v>0.0</v>
      </c>
    </row>
    <row r="1900" ht="14.25" customHeight="1">
      <c r="A1900" s="140" t="s">
        <v>2079</v>
      </c>
      <c r="B1900" s="141">
        <v>347883.552</v>
      </c>
      <c r="C1900" s="141">
        <v>0.0</v>
      </c>
      <c r="D1900" s="141">
        <v>254589.10799999998</v>
      </c>
      <c r="E1900" s="141">
        <v>337081.248</v>
      </c>
      <c r="F1900" s="141">
        <v>265391.412</v>
      </c>
      <c r="G1900" s="141">
        <v>0.0</v>
      </c>
    </row>
    <row r="1901" ht="14.25" customHeight="1">
      <c r="A1901" s="140" t="s">
        <v>2080</v>
      </c>
      <c r="B1901" s="141">
        <v>0.0</v>
      </c>
      <c r="C1901" s="141">
        <v>0.0</v>
      </c>
      <c r="D1901" s="141">
        <v>0.0</v>
      </c>
      <c r="E1901" s="141">
        <v>0.0</v>
      </c>
      <c r="F1901" s="141">
        <v>0.0</v>
      </c>
      <c r="G1901" s="141">
        <v>0.0</v>
      </c>
    </row>
    <row r="1902" ht="14.25" customHeight="1">
      <c r="A1902" s="140" t="s">
        <v>2081</v>
      </c>
      <c r="B1902" s="141">
        <v>0.0</v>
      </c>
      <c r="C1902" s="141">
        <v>6807.516</v>
      </c>
      <c r="D1902" s="141">
        <v>0.0</v>
      </c>
      <c r="E1902" s="141">
        <v>0.0</v>
      </c>
      <c r="F1902" s="141">
        <v>0.0</v>
      </c>
      <c r="G1902" s="141">
        <v>6807.516</v>
      </c>
    </row>
    <row r="1903" ht="14.25" customHeight="1">
      <c r="A1903" s="140" t="s">
        <v>2082</v>
      </c>
      <c r="B1903" s="141">
        <v>0.0</v>
      </c>
      <c r="C1903" s="141">
        <v>547973.256</v>
      </c>
      <c r="D1903" s="141">
        <v>0.0</v>
      </c>
      <c r="E1903" s="141">
        <v>36388.884000000005</v>
      </c>
      <c r="F1903" s="141">
        <v>0.0</v>
      </c>
      <c r="G1903" s="141">
        <v>584362.14</v>
      </c>
    </row>
    <row r="1904" ht="14.25" customHeight="1">
      <c r="A1904" s="140" t="s">
        <v>2083</v>
      </c>
      <c r="B1904" s="141">
        <v>0.0</v>
      </c>
      <c r="C1904" s="141">
        <v>512809.28400000004</v>
      </c>
      <c r="D1904" s="141">
        <v>0.0</v>
      </c>
      <c r="E1904" s="141">
        <v>36388.884000000005</v>
      </c>
      <c r="F1904" s="141">
        <v>0.0</v>
      </c>
      <c r="G1904" s="141">
        <v>549198.1680000001</v>
      </c>
    </row>
    <row r="1905" ht="14.25" customHeight="1">
      <c r="A1905" s="140" t="s">
        <v>2084</v>
      </c>
      <c r="B1905" s="141">
        <v>0.0</v>
      </c>
      <c r="C1905" s="141">
        <v>35163.972</v>
      </c>
      <c r="D1905" s="141">
        <v>0.0</v>
      </c>
      <c r="E1905" s="141">
        <v>0.0</v>
      </c>
      <c r="F1905" s="141">
        <v>0.0</v>
      </c>
      <c r="G1905" s="141">
        <v>35163.972</v>
      </c>
    </row>
    <row r="1906" ht="14.25" customHeight="1">
      <c r="A1906" s="140" t="s">
        <v>2085</v>
      </c>
      <c r="B1906" s="141">
        <v>22999.415999999997</v>
      </c>
      <c r="C1906" s="141">
        <v>0.0</v>
      </c>
      <c r="D1906" s="141">
        <v>0.0</v>
      </c>
      <c r="E1906" s="141">
        <v>77.51999999999998</v>
      </c>
      <c r="F1906" s="141">
        <v>22921.896</v>
      </c>
      <c r="G1906" s="141">
        <v>0.0</v>
      </c>
    </row>
    <row r="1907" ht="14.25" customHeight="1">
      <c r="A1907" s="140" t="s">
        <v>2086</v>
      </c>
      <c r="B1907" s="141">
        <v>0.0</v>
      </c>
      <c r="C1907" s="141">
        <v>58864.24800000001</v>
      </c>
      <c r="D1907" s="141">
        <v>0.0</v>
      </c>
      <c r="E1907" s="141">
        <v>312.432</v>
      </c>
      <c r="F1907" s="141">
        <v>0.0</v>
      </c>
      <c r="G1907" s="141">
        <v>59176.68000000001</v>
      </c>
    </row>
    <row r="1908" ht="14.25" customHeight="1">
      <c r="A1908" s="140" t="s">
        <v>2087</v>
      </c>
      <c r="B1908" s="141">
        <v>1053977.7000000002</v>
      </c>
      <c r="C1908" s="141">
        <v>0.0</v>
      </c>
      <c r="D1908" s="141">
        <v>249465.10799999998</v>
      </c>
      <c r="E1908" s="141">
        <v>294689.48400000005</v>
      </c>
      <c r="F1908" s="141">
        <v>1008753.324</v>
      </c>
      <c r="G1908" s="141">
        <v>0.0</v>
      </c>
    </row>
    <row r="1909" ht="14.25" customHeight="1">
      <c r="A1909" s="140" t="s">
        <v>2088</v>
      </c>
      <c r="B1909" s="141">
        <v>0.0</v>
      </c>
      <c r="C1909" s="141">
        <v>8117.495999999999</v>
      </c>
      <c r="D1909" s="141">
        <v>5124.0</v>
      </c>
      <c r="E1909" s="141">
        <v>5311.416000000001</v>
      </c>
      <c r="F1909" s="141">
        <v>0.0</v>
      </c>
      <c r="G1909" s="141">
        <v>8304.912</v>
      </c>
    </row>
    <row r="1910" ht="14.25" customHeight="1">
      <c r="A1910" s="140" t="s">
        <v>2089</v>
      </c>
      <c r="B1910" s="141">
        <v>0.0</v>
      </c>
      <c r="C1910" s="141">
        <v>73750.416</v>
      </c>
      <c r="D1910" s="141">
        <v>0.0</v>
      </c>
      <c r="E1910" s="141">
        <v>0.0</v>
      </c>
      <c r="F1910" s="141">
        <v>0.0</v>
      </c>
      <c r="G1910" s="141">
        <v>73750.416</v>
      </c>
    </row>
    <row r="1911" ht="14.25" customHeight="1">
      <c r="A1911" s="140" t="s">
        <v>2090</v>
      </c>
      <c r="B1911" s="141">
        <v>0.0</v>
      </c>
      <c r="C1911" s="141">
        <v>33279.119999999995</v>
      </c>
      <c r="D1911" s="141">
        <v>0.0</v>
      </c>
      <c r="E1911" s="141">
        <v>0.0</v>
      </c>
      <c r="F1911" s="141">
        <v>0.0</v>
      </c>
      <c r="G1911" s="141">
        <v>33279.119999999995</v>
      </c>
    </row>
    <row r="1912" ht="14.25" customHeight="1">
      <c r="A1912" s="140" t="s">
        <v>2091</v>
      </c>
      <c r="B1912" s="141">
        <v>0.0</v>
      </c>
      <c r="C1912" s="141">
        <v>0.0</v>
      </c>
      <c r="D1912" s="141">
        <v>0.0</v>
      </c>
      <c r="E1912" s="141">
        <v>0.0</v>
      </c>
      <c r="F1912" s="141">
        <v>0.0</v>
      </c>
      <c r="G1912" s="141">
        <v>0.0</v>
      </c>
    </row>
    <row r="1913" ht="14.25" customHeight="1">
      <c r="A1913" s="140" t="s">
        <v>2092</v>
      </c>
      <c r="B1913" s="141">
        <v>0.0</v>
      </c>
      <c r="C1913" s="141">
        <v>0.0</v>
      </c>
      <c r="D1913" s="141">
        <v>0.0</v>
      </c>
      <c r="E1913" s="141">
        <v>0.0</v>
      </c>
      <c r="F1913" s="141">
        <v>0.0</v>
      </c>
      <c r="G1913" s="141">
        <v>0.0</v>
      </c>
    </row>
    <row r="1914" ht="14.25" customHeight="1">
      <c r="A1914" s="140" t="s">
        <v>2093</v>
      </c>
      <c r="B1914" s="141">
        <v>0.0</v>
      </c>
      <c r="C1914" s="141">
        <v>301.51199999999994</v>
      </c>
      <c r="D1914" s="141">
        <v>0.0</v>
      </c>
      <c r="E1914" s="141">
        <v>301.51199999999994</v>
      </c>
      <c r="F1914" s="141">
        <v>0.0</v>
      </c>
      <c r="G1914" s="141">
        <v>603.0239999999999</v>
      </c>
    </row>
    <row r="1915" ht="14.25" customHeight="1">
      <c r="A1915" s="140" t="s">
        <v>2094</v>
      </c>
      <c r="B1915" s="141">
        <v>0.0</v>
      </c>
      <c r="C1915" s="141">
        <v>0.0</v>
      </c>
      <c r="D1915" s="141">
        <v>72922.56</v>
      </c>
      <c r="E1915" s="141">
        <v>71602.56</v>
      </c>
      <c r="F1915" s="141">
        <v>1320.0</v>
      </c>
      <c r="G1915" s="141">
        <v>0.0</v>
      </c>
    </row>
    <row r="1916" ht="14.25" customHeight="1">
      <c r="A1916" s="140" t="s">
        <v>2095</v>
      </c>
      <c r="B1916" s="141">
        <v>0.0</v>
      </c>
      <c r="C1916" s="141">
        <v>0.0</v>
      </c>
      <c r="D1916" s="141">
        <v>71602.56</v>
      </c>
      <c r="E1916" s="141">
        <v>71602.56</v>
      </c>
      <c r="F1916" s="141">
        <v>0.0</v>
      </c>
      <c r="G1916" s="141">
        <v>0.0</v>
      </c>
    </row>
    <row r="1917" ht="14.25" customHeight="1">
      <c r="A1917" s="140" t="s">
        <v>2096</v>
      </c>
      <c r="B1917" s="141">
        <v>0.0</v>
      </c>
      <c r="C1917" s="141">
        <v>0.0</v>
      </c>
      <c r="D1917" s="141">
        <v>71602.56</v>
      </c>
      <c r="E1917" s="141">
        <v>71602.56</v>
      </c>
      <c r="F1917" s="141">
        <v>0.0</v>
      </c>
      <c r="G1917" s="141">
        <v>0.0</v>
      </c>
    </row>
    <row r="1918" ht="14.25" customHeight="1">
      <c r="A1918" s="140" t="s">
        <v>2097</v>
      </c>
      <c r="B1918" s="141">
        <v>0.0</v>
      </c>
      <c r="C1918" s="141">
        <v>0.0</v>
      </c>
      <c r="D1918" s="141">
        <v>3864.8759999999997</v>
      </c>
      <c r="E1918" s="141">
        <v>3864.8759999999997</v>
      </c>
      <c r="F1918" s="141">
        <v>0.0</v>
      </c>
      <c r="G1918" s="141">
        <v>0.0</v>
      </c>
    </row>
    <row r="1919" ht="14.25" customHeight="1">
      <c r="A1919" s="140" t="s">
        <v>2098</v>
      </c>
      <c r="B1919" s="141">
        <v>0.0</v>
      </c>
      <c r="C1919" s="141">
        <v>0.0</v>
      </c>
      <c r="D1919" s="141">
        <v>1389.732</v>
      </c>
      <c r="E1919" s="141">
        <v>1389.732</v>
      </c>
      <c r="F1919" s="141">
        <v>0.0</v>
      </c>
      <c r="G1919" s="141">
        <v>0.0</v>
      </c>
    </row>
    <row r="1920" ht="14.25" customHeight="1">
      <c r="A1920" s="140" t="s">
        <v>2099</v>
      </c>
      <c r="B1920" s="141">
        <v>0.0</v>
      </c>
      <c r="C1920" s="141">
        <v>0.0</v>
      </c>
      <c r="D1920" s="141">
        <v>27346.344</v>
      </c>
      <c r="E1920" s="141">
        <v>27346.344</v>
      </c>
      <c r="F1920" s="141">
        <v>0.0</v>
      </c>
      <c r="G1920" s="141">
        <v>0.0</v>
      </c>
    </row>
    <row r="1921" ht="14.25" customHeight="1">
      <c r="A1921" s="140" t="s">
        <v>2100</v>
      </c>
      <c r="B1921" s="141">
        <v>0.0</v>
      </c>
      <c r="C1921" s="141">
        <v>0.0</v>
      </c>
      <c r="D1921" s="141">
        <v>8285.292000000001</v>
      </c>
      <c r="E1921" s="141">
        <v>8285.292000000001</v>
      </c>
      <c r="F1921" s="141">
        <v>0.0</v>
      </c>
      <c r="G1921" s="141">
        <v>0.0</v>
      </c>
    </row>
    <row r="1922" ht="14.25" customHeight="1">
      <c r="A1922" s="140" t="s">
        <v>2101</v>
      </c>
      <c r="B1922" s="141">
        <v>0.0</v>
      </c>
      <c r="C1922" s="141">
        <v>0.0</v>
      </c>
      <c r="D1922" s="141">
        <v>30716.316000000003</v>
      </c>
      <c r="E1922" s="141">
        <v>30716.316000000003</v>
      </c>
      <c r="F1922" s="141">
        <v>0.0</v>
      </c>
      <c r="G1922" s="141">
        <v>0.0</v>
      </c>
    </row>
    <row r="1923" ht="14.25" customHeight="1">
      <c r="A1923" s="140" t="s">
        <v>2102</v>
      </c>
      <c r="B1923" s="141">
        <v>0.0</v>
      </c>
      <c r="C1923" s="141">
        <v>0.0</v>
      </c>
      <c r="D1923" s="141">
        <v>0.0</v>
      </c>
      <c r="E1923" s="141">
        <v>0.0</v>
      </c>
      <c r="F1923" s="141">
        <v>0.0</v>
      </c>
      <c r="G1923" s="141">
        <v>0.0</v>
      </c>
    </row>
    <row r="1924" ht="14.25" customHeight="1">
      <c r="A1924" s="140" t="s">
        <v>2103</v>
      </c>
      <c r="B1924" s="141">
        <v>0.0</v>
      </c>
      <c r="C1924" s="141">
        <v>0.0</v>
      </c>
      <c r="D1924" s="141">
        <v>0.0</v>
      </c>
      <c r="E1924" s="141">
        <v>0.0</v>
      </c>
      <c r="F1924" s="141">
        <v>0.0</v>
      </c>
      <c r="G1924" s="141">
        <v>0.0</v>
      </c>
    </row>
    <row r="1925" ht="14.25" customHeight="1">
      <c r="A1925" s="140" t="s">
        <v>2104</v>
      </c>
      <c r="B1925" s="141">
        <v>0.0</v>
      </c>
      <c r="C1925" s="141">
        <v>0.0</v>
      </c>
      <c r="D1925" s="141">
        <v>0.0</v>
      </c>
      <c r="E1925" s="141">
        <v>0.0</v>
      </c>
      <c r="F1925" s="141">
        <v>0.0</v>
      </c>
      <c r="G1925" s="141">
        <v>0.0</v>
      </c>
    </row>
    <row r="1926" ht="14.25" customHeight="1">
      <c r="A1926" s="140" t="s">
        <v>2105</v>
      </c>
      <c r="B1926" s="141">
        <v>0.0</v>
      </c>
      <c r="C1926" s="141">
        <v>0.0</v>
      </c>
      <c r="D1926" s="141">
        <v>1320.0</v>
      </c>
      <c r="E1926" s="141">
        <v>0.0</v>
      </c>
      <c r="F1926" s="141">
        <v>1320.0</v>
      </c>
      <c r="G1926" s="141">
        <v>0.0</v>
      </c>
    </row>
    <row r="1927" ht="14.25" customHeight="1">
      <c r="A1927" s="140" t="s">
        <v>2106</v>
      </c>
      <c r="B1927" s="141">
        <v>0.0</v>
      </c>
      <c r="C1927" s="141">
        <v>0.0</v>
      </c>
      <c r="D1927" s="141">
        <v>1320.0</v>
      </c>
      <c r="E1927" s="141">
        <v>0.0</v>
      </c>
      <c r="F1927" s="141">
        <v>1320.0</v>
      </c>
      <c r="G1927" s="141">
        <v>0.0</v>
      </c>
    </row>
    <row r="1928" ht="14.25" customHeight="1">
      <c r="A1928" s="140" t="s">
        <v>2107</v>
      </c>
      <c r="B1928" s="141">
        <v>0.0</v>
      </c>
      <c r="C1928" s="141">
        <v>772239.828</v>
      </c>
      <c r="D1928" s="141">
        <v>29015.915999999997</v>
      </c>
      <c r="E1928" s="141">
        <v>0.0</v>
      </c>
      <c r="F1928" s="141">
        <v>0.0</v>
      </c>
      <c r="G1928" s="141">
        <v>743223.912</v>
      </c>
    </row>
    <row r="1929" ht="14.25" customHeight="1">
      <c r="A1929" s="140" t="s">
        <v>2108</v>
      </c>
      <c r="B1929" s="141">
        <v>0.0</v>
      </c>
      <c r="C1929" s="141">
        <v>772239.828</v>
      </c>
      <c r="D1929" s="141">
        <v>29015.915999999997</v>
      </c>
      <c r="E1929" s="141">
        <v>0.0</v>
      </c>
      <c r="F1929" s="141">
        <v>0.0</v>
      </c>
      <c r="G1929" s="141">
        <v>743223.912</v>
      </c>
    </row>
    <row r="1930" ht="14.25" customHeight="1">
      <c r="A1930" s="140" t="s">
        <v>2109</v>
      </c>
      <c r="B1930" s="141">
        <v>0.0</v>
      </c>
      <c r="C1930" s="141">
        <v>772239.828</v>
      </c>
      <c r="D1930" s="141">
        <v>29015.915999999997</v>
      </c>
      <c r="E1930" s="141">
        <v>0.0</v>
      </c>
      <c r="F1930" s="141">
        <v>0.0</v>
      </c>
      <c r="G1930" s="141">
        <v>743223.912</v>
      </c>
    </row>
    <row r="1931" ht="14.25" customHeight="1">
      <c r="A1931" s="140" t="s">
        <v>2110</v>
      </c>
      <c r="B1931" s="141">
        <v>0.0</v>
      </c>
      <c r="C1931" s="141">
        <v>772239.828</v>
      </c>
      <c r="D1931" s="141">
        <v>29015.915999999997</v>
      </c>
      <c r="E1931" s="141">
        <v>0.0</v>
      </c>
      <c r="F1931" s="141">
        <v>0.0</v>
      </c>
      <c r="G1931" s="141">
        <v>743223.912</v>
      </c>
    </row>
    <row r="1932" ht="14.25" customHeight="1">
      <c r="A1932" s="140" t="s">
        <v>2111</v>
      </c>
      <c r="B1932" s="141">
        <v>0.0</v>
      </c>
      <c r="C1932" s="141">
        <v>0.0</v>
      </c>
      <c r="D1932" s="141">
        <v>0.0</v>
      </c>
      <c r="E1932" s="141">
        <v>0.0</v>
      </c>
      <c r="F1932" s="141">
        <v>0.0</v>
      </c>
      <c r="G1932" s="141">
        <v>0.0</v>
      </c>
    </row>
    <row r="1933" ht="14.25" customHeight="1">
      <c r="A1933" s="140" t="s">
        <v>2112</v>
      </c>
      <c r="B1933" s="141">
        <v>0.0</v>
      </c>
      <c r="C1933" s="141">
        <v>0.0</v>
      </c>
      <c r="D1933" s="141">
        <v>0.0</v>
      </c>
      <c r="E1933" s="141">
        <v>0.0</v>
      </c>
      <c r="F1933" s="141">
        <v>0.0</v>
      </c>
      <c r="G1933" s="141">
        <v>0.0</v>
      </c>
    </row>
    <row r="1934" ht="14.25" customHeight="1">
      <c r="A1934" s="140" t="s">
        <v>2113</v>
      </c>
      <c r="B1934" s="141">
        <v>0.0</v>
      </c>
      <c r="C1934" s="141">
        <v>0.0</v>
      </c>
      <c r="D1934" s="141">
        <v>0.0</v>
      </c>
      <c r="E1934" s="141">
        <v>0.0</v>
      </c>
      <c r="F1934" s="141">
        <v>0.0</v>
      </c>
      <c r="G1934" s="141">
        <v>0.0</v>
      </c>
    </row>
    <row r="1935" ht="14.25" customHeight="1">
      <c r="A1935" s="140" t="s">
        <v>2114</v>
      </c>
      <c r="B1935" s="141">
        <v>0.0</v>
      </c>
      <c r="C1935" s="141">
        <v>0.0</v>
      </c>
      <c r="D1935" s="141">
        <v>0.0</v>
      </c>
      <c r="E1935" s="141">
        <v>0.0</v>
      </c>
      <c r="F1935" s="141">
        <v>0.0</v>
      </c>
      <c r="G1935" s="141">
        <v>0.0</v>
      </c>
    </row>
    <row r="1936" ht="14.25" customHeight="1">
      <c r="A1936" s="140" t="s">
        <v>2115</v>
      </c>
      <c r="B1936" s="141">
        <v>0.0</v>
      </c>
      <c r="C1936" s="141">
        <v>0.0</v>
      </c>
      <c r="D1936" s="141">
        <v>0.0</v>
      </c>
      <c r="E1936" s="141">
        <v>0.0</v>
      </c>
      <c r="F1936" s="141">
        <v>0.0</v>
      </c>
      <c r="G1936" s="141">
        <v>0.0</v>
      </c>
    </row>
    <row r="1937" ht="14.25" customHeight="1">
      <c r="A1937" s="140" t="s">
        <v>2116</v>
      </c>
      <c r="B1937" s="141">
        <v>0.0</v>
      </c>
      <c r="C1937" s="141">
        <v>5017065.72</v>
      </c>
      <c r="D1937" s="141">
        <v>0.0</v>
      </c>
      <c r="E1937" s="141">
        <v>0.0</v>
      </c>
      <c r="F1937" s="141">
        <v>0.0</v>
      </c>
      <c r="G1937" s="141">
        <v>5017065.72</v>
      </c>
    </row>
    <row r="1938" ht="14.25" customHeight="1">
      <c r="A1938" s="140" t="s">
        <v>2117</v>
      </c>
      <c r="B1938" s="141">
        <v>0.0</v>
      </c>
      <c r="C1938" s="141">
        <v>3674492.4000000004</v>
      </c>
      <c r="D1938" s="141">
        <v>0.0</v>
      </c>
      <c r="E1938" s="141">
        <v>0.0</v>
      </c>
      <c r="F1938" s="141">
        <v>0.0</v>
      </c>
      <c r="G1938" s="141">
        <v>3674492.4000000004</v>
      </c>
    </row>
    <row r="1939" ht="14.25" customHeight="1">
      <c r="A1939" s="140" t="s">
        <v>2118</v>
      </c>
      <c r="B1939" s="141">
        <v>0.0</v>
      </c>
      <c r="C1939" s="141">
        <v>3674492.4000000004</v>
      </c>
      <c r="D1939" s="141">
        <v>0.0</v>
      </c>
      <c r="E1939" s="141">
        <v>0.0</v>
      </c>
      <c r="F1939" s="141">
        <v>0.0</v>
      </c>
      <c r="G1939" s="141">
        <v>3674492.4000000004</v>
      </c>
    </row>
    <row r="1940" ht="14.25" customHeight="1">
      <c r="A1940" s="140" t="s">
        <v>2119</v>
      </c>
      <c r="B1940" s="141">
        <v>0.0</v>
      </c>
      <c r="C1940" s="141">
        <v>1342573.3200000003</v>
      </c>
      <c r="D1940" s="141">
        <v>0.0</v>
      </c>
      <c r="E1940" s="141">
        <v>0.0</v>
      </c>
      <c r="F1940" s="141">
        <v>0.0</v>
      </c>
      <c r="G1940" s="141">
        <v>1342573.3200000003</v>
      </c>
    </row>
    <row r="1941" ht="14.25" customHeight="1">
      <c r="A1941" s="140" t="s">
        <v>2120</v>
      </c>
      <c r="B1941" s="141">
        <v>0.0</v>
      </c>
      <c r="C1941" s="141">
        <v>1342573.3200000003</v>
      </c>
      <c r="D1941" s="141">
        <v>0.0</v>
      </c>
      <c r="E1941" s="141">
        <v>0.0</v>
      </c>
      <c r="F1941" s="141">
        <v>0.0</v>
      </c>
      <c r="G1941" s="141">
        <v>1342573.3200000003</v>
      </c>
    </row>
    <row r="1942" ht="14.25" customHeight="1">
      <c r="A1942" s="140" t="s">
        <v>2121</v>
      </c>
      <c r="B1942" s="141">
        <v>0.0</v>
      </c>
      <c r="C1942" s="141">
        <v>0.0</v>
      </c>
      <c r="D1942" s="141">
        <v>0.0</v>
      </c>
      <c r="E1942" s="141">
        <v>0.0</v>
      </c>
      <c r="F1942" s="141">
        <v>0.0</v>
      </c>
      <c r="G1942" s="141">
        <v>0.0</v>
      </c>
    </row>
    <row r="1943" ht="14.25" customHeight="1">
      <c r="A1943" s="140" t="s">
        <v>2122</v>
      </c>
      <c r="B1943" s="141">
        <v>0.0</v>
      </c>
      <c r="C1943" s="141">
        <v>0.0</v>
      </c>
      <c r="D1943" s="141">
        <v>0.0</v>
      </c>
      <c r="E1943" s="141">
        <v>0.0</v>
      </c>
      <c r="F1943" s="141">
        <v>0.0</v>
      </c>
      <c r="G1943" s="141">
        <v>0.0</v>
      </c>
    </row>
    <row r="1944" ht="14.25" customHeight="1">
      <c r="A1944" s="140" t="s">
        <v>2123</v>
      </c>
      <c r="B1944" s="141">
        <v>0.0</v>
      </c>
      <c r="C1944" s="141">
        <v>0.0</v>
      </c>
      <c r="D1944" s="141">
        <v>0.0</v>
      </c>
      <c r="E1944" s="141">
        <v>0.0</v>
      </c>
      <c r="F1944" s="141">
        <v>0.0</v>
      </c>
      <c r="G1944" s="141">
        <v>0.0</v>
      </c>
    </row>
    <row r="1945" ht="14.25" customHeight="1">
      <c r="A1945" s="140" t="s">
        <v>2124</v>
      </c>
      <c r="B1945" s="141">
        <v>0.0</v>
      </c>
      <c r="C1945" s="141">
        <v>0.0</v>
      </c>
      <c r="D1945" s="141">
        <v>0.0</v>
      </c>
      <c r="E1945" s="141">
        <v>0.0</v>
      </c>
      <c r="F1945" s="141">
        <v>0.0</v>
      </c>
      <c r="G1945" s="141">
        <v>0.0</v>
      </c>
    </row>
    <row r="1946" ht="14.25" customHeight="1">
      <c r="A1946" s="140" t="s">
        <v>2125</v>
      </c>
      <c r="B1946" s="141">
        <v>0.0</v>
      </c>
      <c r="C1946" s="141">
        <v>0.0</v>
      </c>
      <c r="D1946" s="141">
        <v>0.0</v>
      </c>
      <c r="E1946" s="141">
        <v>3118222.8959999997</v>
      </c>
      <c r="F1946" s="141">
        <v>0.0</v>
      </c>
      <c r="G1946" s="141">
        <v>3118222.8959999997</v>
      </c>
    </row>
    <row r="1947" ht="14.25" customHeight="1">
      <c r="A1947" s="140" t="s">
        <v>2126</v>
      </c>
      <c r="B1947" s="141">
        <v>0.0</v>
      </c>
      <c r="C1947" s="141">
        <v>0.0</v>
      </c>
      <c r="D1947" s="141">
        <v>0.0</v>
      </c>
      <c r="E1947" s="141">
        <v>3118222.8959999997</v>
      </c>
      <c r="F1947" s="141">
        <v>0.0</v>
      </c>
      <c r="G1947" s="141">
        <v>3118222.8959999997</v>
      </c>
    </row>
    <row r="1948" ht="14.25" customHeight="1">
      <c r="A1948" s="140" t="s">
        <v>2127</v>
      </c>
      <c r="B1948" s="141">
        <v>0.0</v>
      </c>
      <c r="C1948" s="141">
        <v>0.0</v>
      </c>
      <c r="D1948" s="141">
        <v>0.0</v>
      </c>
      <c r="E1948" s="141">
        <v>3117792.216</v>
      </c>
      <c r="F1948" s="141">
        <v>0.0</v>
      </c>
      <c r="G1948" s="141">
        <v>3117792.216</v>
      </c>
    </row>
    <row r="1949" ht="14.25" customHeight="1">
      <c r="A1949" s="140" t="s">
        <v>2128</v>
      </c>
      <c r="B1949" s="141">
        <v>0.0</v>
      </c>
      <c r="C1949" s="141">
        <v>0.0</v>
      </c>
      <c r="D1949" s="141">
        <v>0.0</v>
      </c>
      <c r="E1949" s="141">
        <v>2610756.6119999997</v>
      </c>
      <c r="F1949" s="141">
        <v>0.0</v>
      </c>
      <c r="G1949" s="141">
        <v>2610756.6119999997</v>
      </c>
    </row>
    <row r="1950" ht="14.25" customHeight="1">
      <c r="A1950" s="140" t="s">
        <v>2129</v>
      </c>
      <c r="B1950" s="141">
        <v>0.0</v>
      </c>
      <c r="C1950" s="141">
        <v>0.0</v>
      </c>
      <c r="D1950" s="141">
        <v>0.0</v>
      </c>
      <c r="E1950" s="141">
        <v>507035.60399999993</v>
      </c>
      <c r="F1950" s="141">
        <v>0.0</v>
      </c>
      <c r="G1950" s="141">
        <v>507035.60399999993</v>
      </c>
    </row>
    <row r="1951" ht="14.25" customHeight="1">
      <c r="A1951" s="140" t="s">
        <v>2130</v>
      </c>
      <c r="B1951" s="141">
        <v>0.0</v>
      </c>
      <c r="C1951" s="141">
        <v>0.0</v>
      </c>
      <c r="D1951" s="141">
        <v>0.0</v>
      </c>
      <c r="E1951" s="141">
        <v>430.68</v>
      </c>
      <c r="F1951" s="141">
        <v>0.0</v>
      </c>
      <c r="G1951" s="141">
        <v>430.68</v>
      </c>
    </row>
    <row r="1952" ht="14.25" customHeight="1">
      <c r="A1952" s="140" t="s">
        <v>2131</v>
      </c>
      <c r="B1952" s="141">
        <v>45.384</v>
      </c>
      <c r="C1952" s="141">
        <v>0.0</v>
      </c>
      <c r="D1952" s="141">
        <v>2779819.416</v>
      </c>
      <c r="E1952" s="141">
        <v>0.0</v>
      </c>
      <c r="F1952" s="141">
        <v>2779864.8</v>
      </c>
      <c r="G1952" s="141">
        <v>0.0</v>
      </c>
    </row>
    <row r="1953" ht="14.25" customHeight="1">
      <c r="A1953" s="140" t="s">
        <v>2132</v>
      </c>
      <c r="B1953" s="141">
        <v>0.0</v>
      </c>
      <c r="C1953" s="141">
        <v>0.0</v>
      </c>
      <c r="D1953" s="141">
        <v>2362058.2679999997</v>
      </c>
      <c r="E1953" s="141">
        <v>0.0</v>
      </c>
      <c r="F1953" s="141">
        <v>2362058.2679999997</v>
      </c>
      <c r="G1953" s="141">
        <v>0.0</v>
      </c>
    </row>
    <row r="1954" ht="14.25" customHeight="1">
      <c r="A1954" s="140" t="s">
        <v>2133</v>
      </c>
      <c r="B1954" s="141">
        <v>0.0</v>
      </c>
      <c r="C1954" s="141">
        <v>0.0</v>
      </c>
      <c r="D1954" s="141">
        <v>523898.748</v>
      </c>
      <c r="E1954" s="141">
        <v>0.0</v>
      </c>
      <c r="F1954" s="141">
        <v>523898.748</v>
      </c>
      <c r="G1954" s="141">
        <v>0.0</v>
      </c>
    </row>
    <row r="1955" ht="14.25" customHeight="1">
      <c r="A1955" s="140" t="s">
        <v>2134</v>
      </c>
      <c r="B1955" s="141">
        <v>0.0</v>
      </c>
      <c r="C1955" s="141">
        <v>0.0</v>
      </c>
      <c r="D1955" s="141">
        <v>1838159.5200000003</v>
      </c>
      <c r="E1955" s="141">
        <v>0.0</v>
      </c>
      <c r="F1955" s="141">
        <v>1838159.5200000003</v>
      </c>
      <c r="G1955" s="141">
        <v>0.0</v>
      </c>
    </row>
    <row r="1956" ht="14.25" customHeight="1">
      <c r="A1956" s="140" t="s">
        <v>2135</v>
      </c>
      <c r="B1956" s="141">
        <v>0.0</v>
      </c>
      <c r="C1956" s="141">
        <v>0.0</v>
      </c>
      <c r="D1956" s="141">
        <v>0.0</v>
      </c>
      <c r="E1956" s="141">
        <v>0.0</v>
      </c>
      <c r="F1956" s="141">
        <v>0.0</v>
      </c>
      <c r="G1956" s="141">
        <v>0.0</v>
      </c>
    </row>
    <row r="1957" ht="14.25" customHeight="1">
      <c r="A1957" s="140" t="s">
        <v>2136</v>
      </c>
      <c r="B1957" s="141">
        <v>0.0</v>
      </c>
      <c r="C1957" s="141">
        <v>0.0</v>
      </c>
      <c r="D1957" s="141">
        <v>1838159.5200000003</v>
      </c>
      <c r="E1957" s="141">
        <v>0.0</v>
      </c>
      <c r="F1957" s="141">
        <v>1838159.5200000003</v>
      </c>
      <c r="G1957" s="141">
        <v>0.0</v>
      </c>
    </row>
    <row r="1958" ht="14.25" customHeight="1">
      <c r="A1958" s="140" t="s">
        <v>2137</v>
      </c>
      <c r="B1958" s="141">
        <v>0.0</v>
      </c>
      <c r="C1958" s="141">
        <v>0.0</v>
      </c>
      <c r="D1958" s="141">
        <v>0.0</v>
      </c>
      <c r="E1958" s="141">
        <v>0.0</v>
      </c>
      <c r="F1958" s="141">
        <v>0.0</v>
      </c>
      <c r="G1958" s="141">
        <v>0.0</v>
      </c>
    </row>
    <row r="1959" ht="14.25" customHeight="1">
      <c r="A1959" s="140" t="s">
        <v>2138</v>
      </c>
      <c r="B1959" s="141">
        <v>0.0</v>
      </c>
      <c r="C1959" s="141">
        <v>0.0</v>
      </c>
      <c r="D1959" s="141">
        <v>0.0</v>
      </c>
      <c r="E1959" s="141">
        <v>0.0</v>
      </c>
      <c r="F1959" s="141">
        <v>0.0</v>
      </c>
      <c r="G1959" s="141">
        <v>0.0</v>
      </c>
    </row>
    <row r="1960" ht="14.25" customHeight="1">
      <c r="A1960" s="140" t="s">
        <v>2139</v>
      </c>
      <c r="B1960" s="141">
        <v>0.0</v>
      </c>
      <c r="C1960" s="141">
        <v>0.0</v>
      </c>
      <c r="D1960" s="141">
        <v>0.0</v>
      </c>
      <c r="E1960" s="141">
        <v>0.0</v>
      </c>
      <c r="F1960" s="141">
        <v>0.0</v>
      </c>
      <c r="G1960" s="141">
        <v>0.0</v>
      </c>
    </row>
    <row r="1961" ht="14.25" customHeight="1">
      <c r="A1961" s="140" t="s">
        <v>2140</v>
      </c>
      <c r="B1961" s="141">
        <v>0.0</v>
      </c>
      <c r="C1961" s="141">
        <v>0.0</v>
      </c>
      <c r="D1961" s="141">
        <v>0.0</v>
      </c>
      <c r="E1961" s="141">
        <v>0.0</v>
      </c>
      <c r="F1961" s="141">
        <v>0.0</v>
      </c>
      <c r="G1961" s="141">
        <v>0.0</v>
      </c>
    </row>
    <row r="1962" ht="14.25" customHeight="1">
      <c r="A1962" s="140" t="s">
        <v>2141</v>
      </c>
      <c r="B1962" s="141">
        <v>0.0</v>
      </c>
      <c r="C1962" s="141">
        <v>0.0</v>
      </c>
      <c r="D1962" s="141">
        <v>0.0</v>
      </c>
      <c r="E1962" s="141">
        <v>0.0</v>
      </c>
      <c r="F1962" s="141">
        <v>0.0</v>
      </c>
      <c r="G1962" s="141">
        <v>0.0</v>
      </c>
    </row>
    <row r="1963" ht="14.25" customHeight="1">
      <c r="A1963" s="140" t="s">
        <v>2142</v>
      </c>
      <c r="B1963" s="141">
        <v>0.0</v>
      </c>
      <c r="C1963" s="141">
        <v>0.0</v>
      </c>
      <c r="D1963" s="141">
        <v>256942.41599999997</v>
      </c>
      <c r="E1963" s="141">
        <v>0.0</v>
      </c>
      <c r="F1963" s="141">
        <v>256942.41599999997</v>
      </c>
      <c r="G1963" s="141">
        <v>0.0</v>
      </c>
    </row>
    <row r="1964" ht="14.25" customHeight="1">
      <c r="A1964" s="140" t="s">
        <v>2143</v>
      </c>
      <c r="B1964" s="141">
        <v>0.0</v>
      </c>
      <c r="C1964" s="141">
        <v>0.0</v>
      </c>
      <c r="D1964" s="141">
        <v>144.0</v>
      </c>
      <c r="E1964" s="141">
        <v>0.0</v>
      </c>
      <c r="F1964" s="141">
        <v>144.0</v>
      </c>
      <c r="G1964" s="141">
        <v>0.0</v>
      </c>
    </row>
    <row r="1965" ht="14.25" customHeight="1">
      <c r="A1965" s="140" t="s">
        <v>2144</v>
      </c>
      <c r="B1965" s="141">
        <v>0.0</v>
      </c>
      <c r="C1965" s="141">
        <v>0.0</v>
      </c>
      <c r="D1965" s="141">
        <v>255889.26</v>
      </c>
      <c r="E1965" s="141">
        <v>0.0</v>
      </c>
      <c r="F1965" s="141">
        <v>255889.26</v>
      </c>
      <c r="G1965" s="141">
        <v>0.0</v>
      </c>
    </row>
    <row r="1966" ht="14.25" customHeight="1">
      <c r="A1966" s="140" t="s">
        <v>2145</v>
      </c>
      <c r="B1966" s="141">
        <v>0.0</v>
      </c>
      <c r="C1966" s="141">
        <v>0.0</v>
      </c>
      <c r="D1966" s="141">
        <v>909.1560000000001</v>
      </c>
      <c r="E1966" s="141">
        <v>0.0</v>
      </c>
      <c r="F1966" s="141">
        <v>909.1560000000001</v>
      </c>
      <c r="G1966" s="141">
        <v>0.0</v>
      </c>
    </row>
    <row r="1967" ht="14.25" customHeight="1">
      <c r="A1967" s="140" t="s">
        <v>2146</v>
      </c>
      <c r="B1967" s="141">
        <v>45.384</v>
      </c>
      <c r="C1967" s="141">
        <v>0.0</v>
      </c>
      <c r="D1967" s="141">
        <v>160818.73199999996</v>
      </c>
      <c r="E1967" s="141">
        <v>0.0</v>
      </c>
      <c r="F1967" s="141">
        <v>160864.11599999998</v>
      </c>
      <c r="G1967" s="141">
        <v>0.0</v>
      </c>
    </row>
    <row r="1968" ht="14.25" customHeight="1">
      <c r="A1968" s="140" t="s">
        <v>2147</v>
      </c>
      <c r="B1968" s="141">
        <v>0.0</v>
      </c>
      <c r="C1968" s="141">
        <v>0.0</v>
      </c>
      <c r="D1968" s="141">
        <v>6148.356000000001</v>
      </c>
      <c r="E1968" s="141">
        <v>0.0</v>
      </c>
      <c r="F1968" s="141">
        <v>6148.356000000001</v>
      </c>
      <c r="G1968" s="141">
        <v>0.0</v>
      </c>
    </row>
    <row r="1969" ht="14.25" customHeight="1">
      <c r="A1969" s="140" t="s">
        <v>2148</v>
      </c>
      <c r="B1969" s="141">
        <v>0.0</v>
      </c>
      <c r="C1969" s="141">
        <v>0.0</v>
      </c>
      <c r="D1969" s="141">
        <v>117098.22000000002</v>
      </c>
      <c r="E1969" s="141">
        <v>0.0</v>
      </c>
      <c r="F1969" s="141">
        <v>117098.22000000002</v>
      </c>
      <c r="G1969" s="141">
        <v>0.0</v>
      </c>
    </row>
    <row r="1970" ht="14.25" customHeight="1">
      <c r="A1970" s="140" t="s">
        <v>2149</v>
      </c>
      <c r="B1970" s="141">
        <v>45.384</v>
      </c>
      <c r="C1970" s="141">
        <v>0.0</v>
      </c>
      <c r="D1970" s="141">
        <v>5403.299999999999</v>
      </c>
      <c r="E1970" s="141">
        <v>0.0</v>
      </c>
      <c r="F1970" s="141">
        <v>5448.683999999999</v>
      </c>
      <c r="G1970" s="141">
        <v>0.0</v>
      </c>
    </row>
    <row r="1971" ht="14.25" customHeight="1">
      <c r="A1971" s="140" t="s">
        <v>2150</v>
      </c>
      <c r="B1971" s="141">
        <v>0.0</v>
      </c>
      <c r="C1971" s="141">
        <v>0.0</v>
      </c>
      <c r="D1971" s="141">
        <v>3216.6240000000003</v>
      </c>
      <c r="E1971" s="141">
        <v>0.0</v>
      </c>
      <c r="F1971" s="141">
        <v>3216.6240000000003</v>
      </c>
      <c r="G1971" s="141">
        <v>0.0</v>
      </c>
    </row>
    <row r="1972" ht="14.25" customHeight="1">
      <c r="A1972" s="140" t="s">
        <v>2151</v>
      </c>
      <c r="B1972" s="141">
        <v>45.384</v>
      </c>
      <c r="C1972" s="141">
        <v>0.0</v>
      </c>
      <c r="D1972" s="141">
        <v>2186.6760000000004</v>
      </c>
      <c r="E1972" s="141">
        <v>0.0</v>
      </c>
      <c r="F1972" s="141">
        <v>2232.06</v>
      </c>
      <c r="G1972" s="141">
        <v>0.0</v>
      </c>
    </row>
    <row r="1973" ht="14.25" customHeight="1">
      <c r="A1973" s="140" t="s">
        <v>2152</v>
      </c>
      <c r="B1973" s="141">
        <v>0.0</v>
      </c>
      <c r="C1973" s="141">
        <v>0.0</v>
      </c>
      <c r="D1973" s="141">
        <v>1671.1920000000002</v>
      </c>
      <c r="E1973" s="141">
        <v>0.0</v>
      </c>
      <c r="F1973" s="141">
        <v>1671.1920000000002</v>
      </c>
      <c r="G1973" s="141">
        <v>0.0</v>
      </c>
    </row>
    <row r="1974" ht="14.25" customHeight="1">
      <c r="A1974" s="140" t="s">
        <v>2153</v>
      </c>
      <c r="B1974" s="141">
        <v>0.0</v>
      </c>
      <c r="C1974" s="141">
        <v>0.0</v>
      </c>
      <c r="D1974" s="141">
        <v>145.296</v>
      </c>
      <c r="E1974" s="141">
        <v>0.0</v>
      </c>
      <c r="F1974" s="141">
        <v>145.296</v>
      </c>
      <c r="G1974" s="141">
        <v>0.0</v>
      </c>
    </row>
    <row r="1975" ht="14.25" customHeight="1">
      <c r="A1975" s="140" t="s">
        <v>2154</v>
      </c>
      <c r="B1975" s="141">
        <v>0.0</v>
      </c>
      <c r="C1975" s="141">
        <v>0.0</v>
      </c>
      <c r="D1975" s="141">
        <v>2532.996</v>
      </c>
      <c r="E1975" s="141">
        <v>0.0</v>
      </c>
      <c r="F1975" s="141">
        <v>2532.996</v>
      </c>
      <c r="G1975" s="141">
        <v>0.0</v>
      </c>
    </row>
    <row r="1976" ht="14.25" customHeight="1">
      <c r="A1976" s="140" t="s">
        <v>2155</v>
      </c>
      <c r="B1976" s="141">
        <v>0.0</v>
      </c>
      <c r="C1976" s="141">
        <v>0.0</v>
      </c>
      <c r="D1976" s="141">
        <v>608.3879999999999</v>
      </c>
      <c r="E1976" s="141">
        <v>0.0</v>
      </c>
      <c r="F1976" s="141">
        <v>608.3879999999999</v>
      </c>
      <c r="G1976" s="141">
        <v>0.0</v>
      </c>
    </row>
    <row r="1977" ht="14.25" customHeight="1">
      <c r="A1977" s="140" t="s">
        <v>2156</v>
      </c>
      <c r="B1977" s="141">
        <v>0.0</v>
      </c>
      <c r="C1977" s="141">
        <v>0.0</v>
      </c>
      <c r="D1977" s="141">
        <v>2716.392</v>
      </c>
      <c r="E1977" s="141">
        <v>0.0</v>
      </c>
      <c r="F1977" s="141">
        <v>2716.392</v>
      </c>
      <c r="G1977" s="141">
        <v>0.0</v>
      </c>
    </row>
    <row r="1978" ht="14.25" customHeight="1">
      <c r="A1978" s="140" t="s">
        <v>2157</v>
      </c>
      <c r="B1978" s="141">
        <v>0.0</v>
      </c>
      <c r="C1978" s="141">
        <v>0.0</v>
      </c>
      <c r="D1978" s="141">
        <v>465.396</v>
      </c>
      <c r="E1978" s="141">
        <v>0.0</v>
      </c>
      <c r="F1978" s="141">
        <v>465.396</v>
      </c>
      <c r="G1978" s="141">
        <v>0.0</v>
      </c>
    </row>
    <row r="1979" ht="14.25" customHeight="1">
      <c r="A1979" s="140" t="s">
        <v>2158</v>
      </c>
      <c r="B1979" s="141">
        <v>0.0</v>
      </c>
      <c r="C1979" s="141">
        <v>0.0</v>
      </c>
      <c r="D1979" s="141">
        <v>101.69999999999999</v>
      </c>
      <c r="E1979" s="141">
        <v>0.0</v>
      </c>
      <c r="F1979" s="141">
        <v>101.69999999999999</v>
      </c>
      <c r="G1979" s="141">
        <v>0.0</v>
      </c>
    </row>
    <row r="1980" ht="14.25" customHeight="1">
      <c r="A1980" s="140" t="s">
        <v>2159</v>
      </c>
      <c r="B1980" s="141">
        <v>0.0</v>
      </c>
      <c r="C1980" s="141">
        <v>0.0</v>
      </c>
      <c r="D1980" s="141">
        <v>1961.8079999999998</v>
      </c>
      <c r="E1980" s="141">
        <v>0.0</v>
      </c>
      <c r="F1980" s="141">
        <v>1961.8079999999998</v>
      </c>
      <c r="G1980" s="141">
        <v>0.0</v>
      </c>
    </row>
    <row r="1981" ht="14.25" customHeight="1">
      <c r="A1981" s="140" t="s">
        <v>2160</v>
      </c>
      <c r="B1981" s="141">
        <v>0.0</v>
      </c>
      <c r="C1981" s="141">
        <v>0.0</v>
      </c>
      <c r="D1981" s="141">
        <v>187.488</v>
      </c>
      <c r="E1981" s="141">
        <v>0.0</v>
      </c>
      <c r="F1981" s="141">
        <v>187.488</v>
      </c>
      <c r="G1981" s="141">
        <v>0.0</v>
      </c>
    </row>
    <row r="1982" ht="14.25" customHeight="1">
      <c r="A1982" s="140" t="s">
        <v>2161</v>
      </c>
      <c r="B1982" s="141">
        <v>0.0</v>
      </c>
      <c r="C1982" s="141">
        <v>0.0</v>
      </c>
      <c r="D1982" s="141">
        <v>2515.4879999999994</v>
      </c>
      <c r="E1982" s="141">
        <v>0.0</v>
      </c>
      <c r="F1982" s="141">
        <v>2515.4879999999994</v>
      </c>
      <c r="G1982" s="141">
        <v>0.0</v>
      </c>
    </row>
    <row r="1983" ht="14.25" customHeight="1">
      <c r="A1983" s="140" t="s">
        <v>2162</v>
      </c>
      <c r="B1983" s="141">
        <v>0.0</v>
      </c>
      <c r="C1983" s="141">
        <v>0.0</v>
      </c>
      <c r="D1983" s="141">
        <v>163.04399999999998</v>
      </c>
      <c r="E1983" s="141">
        <v>0.0</v>
      </c>
      <c r="F1983" s="141">
        <v>163.04399999999998</v>
      </c>
      <c r="G1983" s="141">
        <v>0.0</v>
      </c>
    </row>
    <row r="1984" ht="14.25" customHeight="1">
      <c r="A1984" s="140" t="s">
        <v>2163</v>
      </c>
      <c r="B1984" s="141">
        <v>0.0</v>
      </c>
      <c r="C1984" s="141">
        <v>0.0</v>
      </c>
      <c r="D1984" s="141">
        <v>2050.932</v>
      </c>
      <c r="E1984" s="141">
        <v>0.0</v>
      </c>
      <c r="F1984" s="141">
        <v>2050.932</v>
      </c>
      <c r="G1984" s="141">
        <v>0.0</v>
      </c>
    </row>
    <row r="1985" ht="14.25" customHeight="1">
      <c r="A1985" s="140" t="s">
        <v>2164</v>
      </c>
      <c r="B1985" s="141">
        <v>0.0</v>
      </c>
      <c r="C1985" s="141">
        <v>0.0</v>
      </c>
      <c r="D1985" s="141">
        <v>301.51199999999994</v>
      </c>
      <c r="E1985" s="141">
        <v>0.0</v>
      </c>
      <c r="F1985" s="141">
        <v>301.51199999999994</v>
      </c>
      <c r="G1985" s="141">
        <v>0.0</v>
      </c>
    </row>
    <row r="1986" ht="14.25" customHeight="1">
      <c r="A1986" s="140" t="s">
        <v>2165</v>
      </c>
      <c r="B1986" s="141">
        <v>0.0</v>
      </c>
      <c r="C1986" s="141">
        <v>0.0</v>
      </c>
      <c r="D1986" s="141">
        <v>3708.696</v>
      </c>
      <c r="E1986" s="141">
        <v>0.0</v>
      </c>
      <c r="F1986" s="141">
        <v>3708.696</v>
      </c>
      <c r="G1986" s="141">
        <v>0.0</v>
      </c>
    </row>
    <row r="1987" ht="14.25" customHeight="1">
      <c r="A1987" s="140" t="s">
        <v>2166</v>
      </c>
      <c r="B1987" s="141">
        <v>0.0</v>
      </c>
      <c r="C1987" s="141">
        <v>0.0</v>
      </c>
      <c r="D1987" s="141">
        <v>1351.212</v>
      </c>
      <c r="E1987" s="141">
        <v>0.0</v>
      </c>
      <c r="F1987" s="141">
        <v>1351.212</v>
      </c>
      <c r="G1987" s="141">
        <v>0.0</v>
      </c>
    </row>
    <row r="1988" ht="14.25" customHeight="1">
      <c r="A1988" s="140" t="s">
        <v>2167</v>
      </c>
      <c r="B1988" s="141">
        <v>0.0</v>
      </c>
      <c r="C1988" s="141">
        <v>0.0</v>
      </c>
      <c r="D1988" s="141">
        <v>2357.484</v>
      </c>
      <c r="E1988" s="141">
        <v>0.0</v>
      </c>
      <c r="F1988" s="141">
        <v>2357.484</v>
      </c>
      <c r="G1988" s="141">
        <v>0.0</v>
      </c>
    </row>
    <row r="1989" ht="14.25" customHeight="1">
      <c r="A1989" s="140" t="s">
        <v>2168</v>
      </c>
      <c r="B1989" s="141">
        <v>0.0</v>
      </c>
      <c r="C1989" s="141">
        <v>0.0</v>
      </c>
      <c r="D1989" s="141">
        <v>1355.652</v>
      </c>
      <c r="E1989" s="141">
        <v>0.0</v>
      </c>
      <c r="F1989" s="141">
        <v>1355.652</v>
      </c>
      <c r="G1989" s="141">
        <v>0.0</v>
      </c>
    </row>
    <row r="1990" ht="14.25" customHeight="1">
      <c r="A1990" s="140" t="s">
        <v>2169</v>
      </c>
      <c r="B1990" s="141">
        <v>0.0</v>
      </c>
      <c r="C1990" s="141">
        <v>0.0</v>
      </c>
      <c r="D1990" s="141">
        <v>1259.652</v>
      </c>
      <c r="E1990" s="141">
        <v>0.0</v>
      </c>
      <c r="F1990" s="141">
        <v>1259.652</v>
      </c>
      <c r="G1990" s="141">
        <v>0.0</v>
      </c>
    </row>
    <row r="1991" ht="14.25" customHeight="1">
      <c r="A1991" s="140" t="s">
        <v>2170</v>
      </c>
      <c r="B1991" s="141">
        <v>0.0</v>
      </c>
      <c r="C1991" s="141">
        <v>0.0</v>
      </c>
      <c r="D1991" s="141">
        <v>813.564</v>
      </c>
      <c r="E1991" s="141">
        <v>0.0</v>
      </c>
      <c r="F1991" s="141">
        <v>813.564</v>
      </c>
      <c r="G1991" s="141">
        <v>0.0</v>
      </c>
    </row>
    <row r="1992" ht="14.25" customHeight="1">
      <c r="A1992" s="140" t="s">
        <v>2171</v>
      </c>
      <c r="B1992" s="141">
        <v>0.0</v>
      </c>
      <c r="C1992" s="141">
        <v>0.0</v>
      </c>
      <c r="D1992" s="141">
        <v>446.08799999999997</v>
      </c>
      <c r="E1992" s="141">
        <v>0.0</v>
      </c>
      <c r="F1992" s="141">
        <v>446.08799999999997</v>
      </c>
      <c r="G1992" s="141">
        <v>0.0</v>
      </c>
    </row>
    <row r="1993" ht="14.25" customHeight="1">
      <c r="A1993" s="140" t="s">
        <v>2172</v>
      </c>
      <c r="B1993" s="141">
        <v>0.0</v>
      </c>
      <c r="C1993" s="141">
        <v>0.0</v>
      </c>
      <c r="D1993" s="141">
        <v>96.0</v>
      </c>
      <c r="E1993" s="141">
        <v>0.0</v>
      </c>
      <c r="F1993" s="141">
        <v>96.0</v>
      </c>
      <c r="G1993" s="141">
        <v>0.0</v>
      </c>
    </row>
    <row r="1994" ht="14.25" customHeight="1">
      <c r="A1994" s="140" t="s">
        <v>2173</v>
      </c>
      <c r="B1994" s="141">
        <v>0.0</v>
      </c>
      <c r="C1994" s="141">
        <v>0.0</v>
      </c>
      <c r="D1994" s="141">
        <v>96.0</v>
      </c>
      <c r="E1994" s="141">
        <v>0.0</v>
      </c>
      <c r="F1994" s="141">
        <v>96.0</v>
      </c>
      <c r="G1994" s="141">
        <v>0.0</v>
      </c>
    </row>
    <row r="1995" ht="14.25" customHeight="1">
      <c r="A1995" s="140" t="s">
        <v>2174</v>
      </c>
      <c r="B1995" s="141">
        <v>0.0</v>
      </c>
      <c r="C1995" s="141">
        <v>0.0</v>
      </c>
      <c r="D1995" s="141">
        <v>96.0</v>
      </c>
      <c r="E1995" s="141">
        <v>0.0</v>
      </c>
      <c r="F1995" s="141">
        <v>96.0</v>
      </c>
      <c r="G1995" s="141">
        <v>0.0</v>
      </c>
    </row>
    <row r="1996" ht="14.25" customHeight="1">
      <c r="A1996" s="140" t="s">
        <v>2175</v>
      </c>
      <c r="B1996" s="141">
        <v>0.0</v>
      </c>
      <c r="C1996" s="141">
        <v>0.0</v>
      </c>
      <c r="D1996" s="141">
        <v>12296.736</v>
      </c>
      <c r="E1996" s="141">
        <v>0.0</v>
      </c>
      <c r="F1996" s="141">
        <v>12296.736</v>
      </c>
      <c r="G1996" s="141">
        <v>0.0</v>
      </c>
    </row>
    <row r="1997" ht="14.25" customHeight="1">
      <c r="A1997" s="140" t="s">
        <v>2176</v>
      </c>
      <c r="B1997" s="141">
        <v>0.0</v>
      </c>
      <c r="C1997" s="141">
        <v>0.0</v>
      </c>
      <c r="D1997" s="141">
        <v>480.0</v>
      </c>
      <c r="E1997" s="141">
        <v>0.0</v>
      </c>
      <c r="F1997" s="141">
        <v>480.0</v>
      </c>
      <c r="G1997" s="141">
        <v>0.0</v>
      </c>
    </row>
    <row r="1998" ht="14.25" customHeight="1">
      <c r="A1998" s="140" t="s">
        <v>2177</v>
      </c>
      <c r="B1998" s="141">
        <v>0.0</v>
      </c>
      <c r="C1998" s="141">
        <v>0.0</v>
      </c>
      <c r="D1998" s="141">
        <v>7.32</v>
      </c>
      <c r="E1998" s="141">
        <v>0.0</v>
      </c>
      <c r="F1998" s="141">
        <v>7.32</v>
      </c>
      <c r="G1998" s="141">
        <v>0.0</v>
      </c>
    </row>
    <row r="1999" ht="14.25" customHeight="1">
      <c r="A1999" s="140" t="s">
        <v>2178</v>
      </c>
      <c r="B1999" s="141">
        <v>0.0</v>
      </c>
      <c r="C1999" s="141">
        <v>0.0</v>
      </c>
      <c r="D1999" s="141">
        <v>6441.516</v>
      </c>
      <c r="E1999" s="141">
        <v>0.0</v>
      </c>
      <c r="F1999" s="141">
        <v>6441.516</v>
      </c>
      <c r="G1999" s="141">
        <v>0.0</v>
      </c>
    </row>
    <row r="2000" ht="14.25" customHeight="1">
      <c r="A2000" s="140" t="s">
        <v>2179</v>
      </c>
      <c r="B2000" s="141">
        <v>0.0</v>
      </c>
      <c r="C2000" s="141">
        <v>0.0</v>
      </c>
      <c r="D2000" s="141">
        <v>1114.2599999999998</v>
      </c>
      <c r="E2000" s="141">
        <v>0.0</v>
      </c>
      <c r="F2000" s="141">
        <v>1114.2599999999998</v>
      </c>
      <c r="G2000" s="141">
        <v>0.0</v>
      </c>
    </row>
    <row r="2001" ht="14.25" customHeight="1">
      <c r="A2001" s="140" t="s">
        <v>2180</v>
      </c>
      <c r="B2001" s="141">
        <v>0.0</v>
      </c>
      <c r="C2001" s="141">
        <v>0.0</v>
      </c>
      <c r="D2001" s="141">
        <v>615.0</v>
      </c>
      <c r="E2001" s="141">
        <v>0.0</v>
      </c>
      <c r="F2001" s="141">
        <v>615.0</v>
      </c>
      <c r="G2001" s="141">
        <v>0.0</v>
      </c>
    </row>
    <row r="2002" ht="14.25" customHeight="1">
      <c r="A2002" s="140" t="s">
        <v>2181</v>
      </c>
      <c r="B2002" s="141">
        <v>0.0</v>
      </c>
      <c r="C2002" s="141">
        <v>0.0</v>
      </c>
      <c r="D2002" s="141">
        <v>2222.64</v>
      </c>
      <c r="E2002" s="141">
        <v>0.0</v>
      </c>
      <c r="F2002" s="141">
        <v>2222.64</v>
      </c>
      <c r="G2002" s="141">
        <v>0.0</v>
      </c>
    </row>
    <row r="2003" ht="14.25" customHeight="1">
      <c r="A2003" s="140" t="s">
        <v>2182</v>
      </c>
      <c r="B2003" s="141">
        <v>0.0</v>
      </c>
      <c r="C2003" s="141">
        <v>0.0</v>
      </c>
      <c r="D2003" s="141">
        <v>96.0</v>
      </c>
      <c r="E2003" s="141">
        <v>0.0</v>
      </c>
      <c r="F2003" s="141">
        <v>96.0</v>
      </c>
      <c r="G2003" s="141">
        <v>0.0</v>
      </c>
    </row>
    <row r="2004" ht="14.25" customHeight="1">
      <c r="A2004" s="140" t="s">
        <v>2183</v>
      </c>
      <c r="B2004" s="141">
        <v>0.0</v>
      </c>
      <c r="C2004" s="141">
        <v>0.0</v>
      </c>
      <c r="D2004" s="141">
        <v>915.0</v>
      </c>
      <c r="E2004" s="141">
        <v>0.0</v>
      </c>
      <c r="F2004" s="141">
        <v>915.0</v>
      </c>
      <c r="G2004" s="141">
        <v>0.0</v>
      </c>
    </row>
    <row r="2005" ht="14.25" customHeight="1">
      <c r="A2005" s="140" t="s">
        <v>2184</v>
      </c>
      <c r="B2005" s="141">
        <v>0.0</v>
      </c>
      <c r="C2005" s="141">
        <v>0.0</v>
      </c>
      <c r="D2005" s="141">
        <v>105.0</v>
      </c>
      <c r="E2005" s="141">
        <v>0.0</v>
      </c>
      <c r="F2005" s="141">
        <v>105.0</v>
      </c>
      <c r="G2005" s="141">
        <v>0.0</v>
      </c>
    </row>
    <row r="2006" ht="14.25" customHeight="1">
      <c r="A2006" s="140" t="s">
        <v>2185</v>
      </c>
      <c r="B2006" s="141">
        <v>0.0</v>
      </c>
      <c r="C2006" s="141">
        <v>0.0</v>
      </c>
      <c r="D2006" s="141">
        <v>300.0</v>
      </c>
      <c r="E2006" s="141">
        <v>0.0</v>
      </c>
      <c r="F2006" s="141">
        <v>300.0</v>
      </c>
      <c r="G2006" s="141">
        <v>0.0</v>
      </c>
    </row>
    <row r="2007" ht="14.25" customHeight="1">
      <c r="A2007" s="140" t="s">
        <v>2186</v>
      </c>
      <c r="B2007" s="141">
        <v>0.0</v>
      </c>
      <c r="C2007" s="141">
        <v>0.0</v>
      </c>
      <c r="D2007" s="141">
        <v>96.0</v>
      </c>
      <c r="E2007" s="141">
        <v>0.0</v>
      </c>
      <c r="F2007" s="141">
        <v>96.0</v>
      </c>
      <c r="G2007" s="141">
        <v>0.0</v>
      </c>
    </row>
    <row r="2008" ht="14.25" customHeight="1">
      <c r="A2008" s="140" t="s">
        <v>2187</v>
      </c>
      <c r="B2008" s="141">
        <v>0.0</v>
      </c>
      <c r="C2008" s="141">
        <v>0.0</v>
      </c>
      <c r="D2008" s="141">
        <v>96.0</v>
      </c>
      <c r="E2008" s="141">
        <v>0.0</v>
      </c>
      <c r="F2008" s="141">
        <v>96.0</v>
      </c>
      <c r="G2008" s="141">
        <v>0.0</v>
      </c>
    </row>
    <row r="2009" ht="14.25" customHeight="1">
      <c r="A2009" s="140" t="s">
        <v>2188</v>
      </c>
      <c r="B2009" s="141">
        <v>0.0</v>
      </c>
      <c r="C2009" s="141">
        <v>0.0</v>
      </c>
      <c r="D2009" s="141">
        <v>4522.0199999999995</v>
      </c>
      <c r="E2009" s="141">
        <v>0.0</v>
      </c>
      <c r="F2009" s="141">
        <v>4522.0199999999995</v>
      </c>
      <c r="G2009" s="141">
        <v>0.0</v>
      </c>
    </row>
    <row r="2010" ht="14.25" customHeight="1">
      <c r="A2010" s="140" t="s">
        <v>2189</v>
      </c>
      <c r="B2010" s="141">
        <v>0.0</v>
      </c>
      <c r="C2010" s="141">
        <v>0.0</v>
      </c>
      <c r="D2010" s="141">
        <v>743.3520000000001</v>
      </c>
      <c r="E2010" s="141">
        <v>0.0</v>
      </c>
      <c r="F2010" s="141">
        <v>743.3520000000001</v>
      </c>
      <c r="G2010" s="141">
        <v>0.0</v>
      </c>
    </row>
    <row r="2011" ht="14.25" customHeight="1">
      <c r="A2011" s="140" t="s">
        <v>2190</v>
      </c>
      <c r="B2011" s="141">
        <v>0.0</v>
      </c>
      <c r="C2011" s="141">
        <v>0.0</v>
      </c>
      <c r="D2011" s="141">
        <v>1548.288</v>
      </c>
      <c r="E2011" s="141">
        <v>0.0</v>
      </c>
      <c r="F2011" s="141">
        <v>1548.288</v>
      </c>
      <c r="G2011" s="141">
        <v>0.0</v>
      </c>
    </row>
    <row r="2012" ht="14.25" customHeight="1">
      <c r="A2012" s="140" t="s">
        <v>2191</v>
      </c>
      <c r="B2012" s="141">
        <v>0.0</v>
      </c>
      <c r="C2012" s="141">
        <v>0.0</v>
      </c>
      <c r="D2012" s="141">
        <v>2230.38</v>
      </c>
      <c r="E2012" s="141">
        <v>0.0</v>
      </c>
      <c r="F2012" s="141">
        <v>2230.38</v>
      </c>
      <c r="G2012" s="141">
        <v>0.0</v>
      </c>
    </row>
    <row r="2013" ht="14.25" customHeight="1">
      <c r="A2013" s="140" t="s">
        <v>2192</v>
      </c>
      <c r="B2013" s="141">
        <v>0.0</v>
      </c>
      <c r="C2013" s="141">
        <v>0.0</v>
      </c>
      <c r="D2013" s="141">
        <v>72294.6</v>
      </c>
      <c r="E2013" s="141">
        <v>6975.839999999999</v>
      </c>
      <c r="F2013" s="141">
        <v>65318.76000000001</v>
      </c>
      <c r="G2013" s="141">
        <v>0.0</v>
      </c>
    </row>
    <row r="2014" ht="14.25" customHeight="1">
      <c r="A2014" s="140" t="s">
        <v>2193</v>
      </c>
      <c r="B2014" s="141">
        <v>0.0</v>
      </c>
      <c r="C2014" s="141">
        <v>0.0</v>
      </c>
      <c r="D2014" s="141">
        <v>0.0</v>
      </c>
      <c r="E2014" s="141">
        <v>6975.839999999999</v>
      </c>
      <c r="F2014" s="141">
        <v>0.0</v>
      </c>
      <c r="G2014" s="141">
        <v>6975.839999999999</v>
      </c>
    </row>
    <row r="2015" ht="14.25" customHeight="1">
      <c r="A2015" s="140" t="s">
        <v>2194</v>
      </c>
      <c r="B2015" s="141">
        <v>0.0</v>
      </c>
      <c r="C2015" s="141">
        <v>0.0</v>
      </c>
      <c r="D2015" s="141">
        <v>0.0</v>
      </c>
      <c r="E2015" s="141">
        <v>6628.235999999999</v>
      </c>
      <c r="F2015" s="141">
        <v>0.0</v>
      </c>
      <c r="G2015" s="141">
        <v>6628.235999999999</v>
      </c>
    </row>
    <row r="2016" ht="14.25" customHeight="1">
      <c r="A2016" s="140" t="s">
        <v>2195</v>
      </c>
      <c r="B2016" s="141">
        <v>0.0</v>
      </c>
      <c r="C2016" s="141">
        <v>0.0</v>
      </c>
      <c r="D2016" s="141">
        <v>0.0</v>
      </c>
      <c r="E2016" s="141">
        <v>347.60400000000004</v>
      </c>
      <c r="F2016" s="141">
        <v>0.0</v>
      </c>
      <c r="G2016" s="141">
        <v>347.60400000000004</v>
      </c>
    </row>
    <row r="2017" ht="14.25" customHeight="1">
      <c r="A2017" s="140" t="s">
        <v>2196</v>
      </c>
      <c r="B2017" s="141">
        <v>0.0</v>
      </c>
      <c r="C2017" s="141">
        <v>0.0</v>
      </c>
      <c r="D2017" s="141">
        <v>72294.6</v>
      </c>
      <c r="E2017" s="141">
        <v>0.0</v>
      </c>
      <c r="F2017" s="141">
        <v>72294.6</v>
      </c>
      <c r="G2017" s="141">
        <v>0.0</v>
      </c>
    </row>
    <row r="2018" ht="14.25" customHeight="1">
      <c r="A2018" s="140" t="s">
        <v>2197</v>
      </c>
      <c r="B2018" s="141">
        <v>0.0</v>
      </c>
      <c r="C2018" s="141">
        <v>0.0</v>
      </c>
      <c r="D2018" s="141">
        <v>71602.56</v>
      </c>
      <c r="E2018" s="141">
        <v>0.0</v>
      </c>
      <c r="F2018" s="141">
        <v>71602.56</v>
      </c>
      <c r="G2018" s="141">
        <v>0.0</v>
      </c>
    </row>
    <row r="2019" ht="14.25" customHeight="1">
      <c r="A2019" s="140" t="s">
        <v>2198</v>
      </c>
      <c r="B2019" s="141">
        <v>0.0</v>
      </c>
      <c r="C2019" s="141">
        <v>0.0</v>
      </c>
      <c r="D2019" s="141">
        <v>692.04</v>
      </c>
      <c r="E2019" s="141">
        <v>0.0</v>
      </c>
      <c r="F2019" s="141">
        <v>692.04</v>
      </c>
      <c r="G2019" s="141">
        <v>0.0</v>
      </c>
    </row>
    <row r="2020" ht="14.25" customHeight="1">
      <c r="A2020" s="140" t="s">
        <v>2199</v>
      </c>
      <c r="B2020" s="141">
        <v>0.0</v>
      </c>
      <c r="C2020" s="141">
        <v>0.0</v>
      </c>
      <c r="D2020" s="141">
        <v>2743561.164</v>
      </c>
      <c r="E2020" s="141">
        <v>2734151.124</v>
      </c>
      <c r="F2020" s="141">
        <v>9410.039999999999</v>
      </c>
      <c r="G2020" s="141">
        <v>0.0</v>
      </c>
    </row>
    <row r="2021" ht="14.25" customHeight="1">
      <c r="A2021" s="140" t="s">
        <v>2200</v>
      </c>
      <c r="B2021" s="141">
        <v>0.0</v>
      </c>
      <c r="C2021" s="141">
        <v>0.0</v>
      </c>
      <c r="D2021" s="141">
        <v>2743561.164</v>
      </c>
      <c r="E2021" s="141">
        <v>2734151.124</v>
      </c>
      <c r="F2021" s="141">
        <v>9410.039999999999</v>
      </c>
      <c r="G2021" s="141">
        <v>0.0</v>
      </c>
    </row>
    <row r="2022" ht="14.25" customHeight="1">
      <c r="A2022" s="140" t="s">
        <v>2201</v>
      </c>
      <c r="B2022" s="141">
        <v>0.0</v>
      </c>
      <c r="C2022" s="141">
        <v>0.0</v>
      </c>
      <c r="D2022" s="141">
        <v>2743507.164</v>
      </c>
      <c r="E2022" s="141">
        <v>2734151.124</v>
      </c>
      <c r="F2022" s="141">
        <v>9356.039999999999</v>
      </c>
      <c r="G2022" s="141">
        <v>0.0</v>
      </c>
    </row>
    <row r="2023" ht="14.25" customHeight="1">
      <c r="A2023" s="140" t="s">
        <v>2202</v>
      </c>
      <c r="B2023" s="141">
        <v>0.0</v>
      </c>
      <c r="C2023" s="141">
        <v>0.0</v>
      </c>
      <c r="D2023" s="141">
        <v>54.0</v>
      </c>
      <c r="E2023" s="141">
        <v>0.0</v>
      </c>
      <c r="F2023" s="141">
        <v>54.0</v>
      </c>
      <c r="G2023" s="141">
        <v>0.0</v>
      </c>
    </row>
    <row r="2024" ht="14.25" customHeight="1">
      <c r="A2024" s="140" t="s">
        <v>2203</v>
      </c>
      <c r="B2024" s="141">
        <v>0.0</v>
      </c>
      <c r="C2024" s="141">
        <v>0.0</v>
      </c>
      <c r="D2024" s="141">
        <v>54.0</v>
      </c>
      <c r="E2024" s="141">
        <v>0.0</v>
      </c>
      <c r="F2024" s="141">
        <v>54.0</v>
      </c>
      <c r="G2024" s="141">
        <v>0.0</v>
      </c>
    </row>
    <row r="2025" ht="14.25" customHeight="1">
      <c r="A2025" s="140"/>
      <c r="B2025" s="141"/>
      <c r="C2025" s="141"/>
      <c r="D2025" s="141"/>
      <c r="E2025" s="141"/>
      <c r="F2025" s="141"/>
      <c r="G2025" s="141"/>
    </row>
    <row r="2026" ht="14.25" customHeight="1">
      <c r="A2026" s="140"/>
      <c r="B2026" s="141"/>
      <c r="C2026" s="141"/>
      <c r="D2026" s="141"/>
      <c r="E2026" s="141"/>
      <c r="F2026" s="141"/>
      <c r="G2026" s="141"/>
    </row>
    <row r="2027" ht="14.25" customHeight="1">
      <c r="A2027" s="140"/>
      <c r="B2027" s="141"/>
      <c r="C2027" s="141"/>
      <c r="D2027" s="141"/>
      <c r="E2027" s="141"/>
      <c r="F2027" s="141"/>
      <c r="G2027" s="141"/>
    </row>
    <row r="2028" ht="14.25" customHeight="1">
      <c r="A2028" s="140"/>
      <c r="B2028" s="141"/>
      <c r="C2028" s="141"/>
      <c r="D2028" s="141"/>
      <c r="E2028" s="141"/>
      <c r="F2028" s="141"/>
      <c r="G2028" s="141"/>
    </row>
    <row r="2029" ht="14.25" customHeight="1">
      <c r="A2029" s="140"/>
      <c r="B2029" s="141"/>
      <c r="C2029" s="141"/>
      <c r="D2029" s="141"/>
      <c r="E2029" s="141"/>
      <c r="F2029" s="141"/>
      <c r="G2029" s="141"/>
    </row>
    <row r="2030" ht="14.25" customHeight="1">
      <c r="A2030" s="140"/>
      <c r="B2030" s="141"/>
      <c r="C2030" s="141"/>
      <c r="D2030" s="141"/>
      <c r="E2030" s="141"/>
      <c r="F2030" s="141"/>
      <c r="G2030" s="141"/>
    </row>
    <row r="2031" ht="14.25" customHeight="1">
      <c r="A2031" s="140"/>
      <c r="B2031" s="141"/>
      <c r="C2031" s="141"/>
      <c r="D2031" s="141"/>
      <c r="E2031" s="141"/>
      <c r="F2031" s="141"/>
      <c r="G2031" s="141"/>
    </row>
    <row r="2032" ht="14.25" customHeight="1">
      <c r="A2032" s="140"/>
      <c r="B2032" s="141"/>
      <c r="C2032" s="141"/>
      <c r="D2032" s="141"/>
      <c r="E2032" s="141"/>
      <c r="F2032" s="141"/>
      <c r="G2032" s="141"/>
    </row>
    <row r="2033" ht="14.25" customHeight="1">
      <c r="A2033" s="140"/>
      <c r="B2033" s="141"/>
      <c r="C2033" s="141"/>
      <c r="D2033" s="141"/>
      <c r="E2033" s="141"/>
      <c r="F2033" s="141"/>
      <c r="G2033" s="141"/>
    </row>
    <row r="2034" ht="14.25" customHeight="1">
      <c r="A2034" s="140"/>
      <c r="B2034" s="141"/>
      <c r="C2034" s="141"/>
      <c r="D2034" s="141"/>
      <c r="E2034" s="141"/>
      <c r="F2034" s="141"/>
      <c r="G2034" s="141"/>
    </row>
    <row r="2035" ht="14.25" customHeight="1">
      <c r="A2035" s="140"/>
      <c r="B2035" s="141"/>
      <c r="C2035" s="141"/>
      <c r="D2035" s="141"/>
      <c r="E2035" s="141"/>
      <c r="F2035" s="141"/>
      <c r="G2035" s="141"/>
    </row>
    <row r="2036" ht="14.25" customHeight="1">
      <c r="A2036" s="140"/>
      <c r="B2036" s="141"/>
      <c r="C2036" s="141"/>
      <c r="D2036" s="141"/>
      <c r="E2036" s="141"/>
      <c r="F2036" s="141"/>
      <c r="G2036" s="141"/>
    </row>
    <row r="2037" ht="14.25" customHeight="1">
      <c r="A2037" s="140"/>
      <c r="B2037" s="141"/>
      <c r="C2037" s="141"/>
      <c r="D2037" s="141"/>
      <c r="E2037" s="141"/>
      <c r="F2037" s="141"/>
      <c r="G2037" s="141"/>
    </row>
    <row r="2038" ht="14.25" customHeight="1">
      <c r="A2038" s="140"/>
      <c r="B2038" s="141"/>
      <c r="C2038" s="141"/>
      <c r="D2038" s="141"/>
      <c r="E2038" s="141"/>
      <c r="F2038" s="141"/>
      <c r="G2038" s="141"/>
    </row>
    <row r="2039" ht="14.25" customHeight="1">
      <c r="A2039" s="140"/>
      <c r="B2039" s="141"/>
      <c r="C2039" s="141"/>
      <c r="D2039" s="141"/>
      <c r="E2039" s="141"/>
      <c r="F2039" s="141"/>
      <c r="G2039" s="141"/>
    </row>
    <row r="2040" ht="14.25" customHeight="1">
      <c r="A2040" s="140"/>
      <c r="B2040" s="141"/>
      <c r="C2040" s="141"/>
      <c r="D2040" s="141"/>
      <c r="E2040" s="141"/>
      <c r="F2040" s="141"/>
      <c r="G2040" s="141"/>
    </row>
    <row r="2041" ht="14.25" customHeight="1">
      <c r="A2041" s="140"/>
      <c r="B2041" s="141"/>
      <c r="C2041" s="141"/>
      <c r="D2041" s="141"/>
      <c r="E2041" s="141"/>
      <c r="F2041" s="141"/>
      <c r="G2041" s="141"/>
    </row>
    <row r="2042" ht="14.25" customHeight="1">
      <c r="A2042" s="140"/>
      <c r="B2042" s="141"/>
      <c r="C2042" s="141"/>
      <c r="D2042" s="141"/>
      <c r="E2042" s="141"/>
      <c r="F2042" s="141"/>
      <c r="G2042" s="141"/>
    </row>
    <row r="2043" ht="14.25" customHeight="1">
      <c r="A2043" s="140"/>
      <c r="B2043" s="141"/>
      <c r="C2043" s="141"/>
      <c r="D2043" s="141"/>
      <c r="E2043" s="141"/>
      <c r="F2043" s="141"/>
      <c r="G2043" s="141"/>
    </row>
    <row r="2044" ht="14.25" customHeight="1">
      <c r="A2044" s="140"/>
      <c r="B2044" s="141"/>
      <c r="C2044" s="141"/>
      <c r="D2044" s="141"/>
      <c r="E2044" s="141"/>
      <c r="F2044" s="141"/>
      <c r="G2044" s="141"/>
    </row>
    <row r="2045" ht="14.25" customHeight="1">
      <c r="A2045" s="140"/>
      <c r="B2045" s="141"/>
      <c r="C2045" s="141"/>
      <c r="D2045" s="141"/>
      <c r="E2045" s="141"/>
      <c r="F2045" s="141"/>
      <c r="G2045" s="141"/>
    </row>
    <row r="2046" ht="14.25" customHeight="1">
      <c r="A2046" s="140"/>
      <c r="B2046" s="141"/>
      <c r="C2046" s="141"/>
      <c r="D2046" s="141"/>
      <c r="E2046" s="141"/>
      <c r="F2046" s="141"/>
      <c r="G2046" s="141"/>
    </row>
    <row r="2047" ht="14.25" customHeight="1">
      <c r="A2047" s="140"/>
      <c r="B2047" s="141"/>
      <c r="C2047" s="141"/>
      <c r="D2047" s="141"/>
      <c r="E2047" s="141"/>
      <c r="F2047" s="141"/>
      <c r="G2047" s="141"/>
    </row>
    <row r="2048" ht="14.25" customHeight="1">
      <c r="A2048" s="140"/>
      <c r="B2048" s="141"/>
      <c r="C2048" s="141"/>
      <c r="D2048" s="141"/>
      <c r="E2048" s="141"/>
      <c r="F2048" s="141"/>
      <c r="G2048" s="141"/>
    </row>
    <row r="2049" ht="14.25" customHeight="1">
      <c r="A2049" s="140"/>
      <c r="B2049" s="141"/>
      <c r="C2049" s="141"/>
      <c r="D2049" s="141"/>
      <c r="E2049" s="141"/>
      <c r="F2049" s="141"/>
      <c r="G2049" s="141"/>
    </row>
    <row r="2050" ht="14.25" customHeight="1">
      <c r="A2050" s="140"/>
      <c r="B2050" s="141"/>
      <c r="C2050" s="141"/>
      <c r="D2050" s="141"/>
      <c r="E2050" s="141"/>
      <c r="F2050" s="141"/>
      <c r="G2050" s="141"/>
    </row>
    <row r="2051" ht="14.25" customHeight="1">
      <c r="A2051" s="140"/>
      <c r="B2051" s="141"/>
      <c r="C2051" s="141"/>
      <c r="D2051" s="141"/>
      <c r="E2051" s="141"/>
      <c r="F2051" s="141"/>
      <c r="G2051" s="141"/>
    </row>
    <row r="2052" ht="14.25" customHeight="1">
      <c r="A2052" s="140"/>
      <c r="B2052" s="141"/>
      <c r="C2052" s="141"/>
      <c r="D2052" s="141"/>
      <c r="E2052" s="141"/>
      <c r="F2052" s="141"/>
      <c r="G2052" s="141"/>
    </row>
    <row r="2053" ht="14.25" customHeight="1">
      <c r="A2053" s="140"/>
      <c r="B2053" s="141"/>
      <c r="C2053" s="141"/>
      <c r="D2053" s="141"/>
      <c r="E2053" s="141"/>
      <c r="F2053" s="141"/>
      <c r="G2053" s="141"/>
    </row>
    <row r="2054" ht="14.25" customHeight="1">
      <c r="A2054" s="140"/>
      <c r="B2054" s="141"/>
      <c r="C2054" s="141"/>
      <c r="D2054" s="141"/>
      <c r="E2054" s="141"/>
      <c r="F2054" s="141"/>
      <c r="G2054" s="141"/>
    </row>
    <row r="2055" ht="14.25" customHeight="1">
      <c r="A2055" s="140"/>
      <c r="B2055" s="141"/>
      <c r="C2055" s="141"/>
      <c r="D2055" s="141"/>
      <c r="E2055" s="141"/>
      <c r="F2055" s="141"/>
      <c r="G2055" s="141"/>
    </row>
    <row r="2056" ht="14.25" customHeight="1">
      <c r="A2056" s="140"/>
      <c r="B2056" s="141"/>
      <c r="C2056" s="141"/>
      <c r="D2056" s="141"/>
      <c r="E2056" s="141"/>
      <c r="F2056" s="141"/>
      <c r="G2056" s="141"/>
    </row>
    <row r="2057" ht="14.25" customHeight="1">
      <c r="A2057" s="140"/>
      <c r="B2057" s="141"/>
      <c r="C2057" s="141"/>
      <c r="D2057" s="141"/>
      <c r="E2057" s="141"/>
      <c r="F2057" s="141"/>
      <c r="G2057" s="141"/>
    </row>
    <row r="2058" ht="14.25" customHeight="1">
      <c r="A2058" s="140"/>
      <c r="B2058" s="141"/>
      <c r="C2058" s="141"/>
      <c r="D2058" s="141"/>
      <c r="E2058" s="141"/>
      <c r="F2058" s="141"/>
      <c r="G2058" s="141"/>
    </row>
    <row r="2059" ht="14.25" customHeight="1">
      <c r="A2059" s="140"/>
      <c r="B2059" s="141"/>
      <c r="C2059" s="141"/>
      <c r="D2059" s="141"/>
      <c r="E2059" s="141"/>
      <c r="F2059" s="141"/>
      <c r="G2059" s="141"/>
    </row>
    <row r="2060" ht="14.25" customHeight="1">
      <c r="A2060" s="140"/>
      <c r="B2060" s="141"/>
      <c r="C2060" s="141"/>
      <c r="D2060" s="141"/>
      <c r="E2060" s="141"/>
      <c r="F2060" s="141"/>
      <c r="G2060" s="141"/>
    </row>
    <row r="2061" ht="14.25" customHeight="1">
      <c r="A2061" s="140"/>
      <c r="B2061" s="141"/>
      <c r="C2061" s="141"/>
      <c r="D2061" s="141"/>
      <c r="E2061" s="141"/>
      <c r="F2061" s="141"/>
      <c r="G2061" s="141"/>
    </row>
    <row r="2062" ht="14.25" customHeight="1">
      <c r="A2062" s="140"/>
      <c r="B2062" s="141"/>
      <c r="C2062" s="141"/>
      <c r="D2062" s="141"/>
      <c r="E2062" s="141"/>
      <c r="F2062" s="141"/>
      <c r="G2062" s="141"/>
    </row>
    <row r="2063" ht="14.25" customHeight="1">
      <c r="A2063" s="140"/>
      <c r="B2063" s="141"/>
      <c r="C2063" s="141"/>
      <c r="D2063" s="141"/>
      <c r="E2063" s="141"/>
      <c r="F2063" s="141"/>
      <c r="G2063" s="141"/>
    </row>
    <row r="2064" ht="14.25" customHeight="1">
      <c r="A2064" s="140"/>
      <c r="B2064" s="141"/>
      <c r="C2064" s="141"/>
      <c r="D2064" s="141"/>
      <c r="E2064" s="141"/>
      <c r="F2064" s="141"/>
      <c r="G2064" s="141"/>
    </row>
    <row r="2065" ht="14.25" customHeight="1">
      <c r="A2065" s="140"/>
      <c r="B2065" s="141"/>
      <c r="C2065" s="141"/>
      <c r="D2065" s="141"/>
      <c r="E2065" s="141"/>
      <c r="F2065" s="141"/>
      <c r="G2065" s="141"/>
    </row>
    <row r="2066" ht="14.25" customHeight="1">
      <c r="A2066" s="140"/>
      <c r="B2066" s="141"/>
      <c r="C2066" s="141"/>
      <c r="D2066" s="141"/>
      <c r="E2066" s="141"/>
      <c r="F2066" s="141"/>
      <c r="G2066" s="141"/>
    </row>
    <row r="2067" ht="14.25" customHeight="1">
      <c r="A2067" s="140"/>
      <c r="B2067" s="141"/>
      <c r="C2067" s="141"/>
      <c r="D2067" s="141"/>
      <c r="E2067" s="141"/>
      <c r="F2067" s="141"/>
      <c r="G2067" s="141"/>
    </row>
    <row r="2068" ht="14.25" customHeight="1">
      <c r="A2068" s="140"/>
      <c r="B2068" s="141"/>
      <c r="C2068" s="141"/>
      <c r="D2068" s="141"/>
      <c r="E2068" s="141"/>
      <c r="F2068" s="141"/>
      <c r="G2068" s="141"/>
    </row>
    <row r="2069" ht="14.25" customHeight="1">
      <c r="A2069" s="140"/>
      <c r="B2069" s="141"/>
      <c r="C2069" s="141"/>
      <c r="D2069" s="141"/>
      <c r="E2069" s="141"/>
      <c r="F2069" s="141"/>
      <c r="G2069" s="141"/>
    </row>
    <row r="2070" ht="14.25" customHeight="1">
      <c r="A2070" s="140"/>
      <c r="B2070" s="141"/>
      <c r="C2070" s="141"/>
      <c r="D2070" s="141"/>
      <c r="E2070" s="141"/>
      <c r="F2070" s="141"/>
      <c r="G2070" s="141"/>
    </row>
    <row r="2071" ht="14.25" customHeight="1">
      <c r="A2071" s="140"/>
      <c r="B2071" s="141"/>
      <c r="C2071" s="141"/>
      <c r="D2071" s="141"/>
      <c r="E2071" s="141"/>
      <c r="F2071" s="141"/>
      <c r="G2071" s="141"/>
    </row>
    <row r="2072" ht="14.25" customHeight="1">
      <c r="A2072" s="140"/>
      <c r="B2072" s="141"/>
      <c r="C2072" s="141"/>
      <c r="D2072" s="141"/>
      <c r="E2072" s="141"/>
      <c r="F2072" s="141"/>
      <c r="G2072" s="141"/>
    </row>
    <row r="2073" ht="14.25" customHeight="1">
      <c r="A2073" s="140"/>
      <c r="B2073" s="141"/>
      <c r="C2073" s="141"/>
      <c r="D2073" s="141"/>
      <c r="E2073" s="141"/>
      <c r="F2073" s="141"/>
      <c r="G2073" s="141"/>
    </row>
    <row r="2074" ht="14.25" customHeight="1">
      <c r="A2074" s="140"/>
      <c r="B2074" s="141"/>
      <c r="C2074" s="141"/>
      <c r="D2074" s="141"/>
      <c r="E2074" s="141"/>
      <c r="F2074" s="141"/>
      <c r="G2074" s="141"/>
    </row>
    <row r="2075" ht="14.25" customHeight="1">
      <c r="A2075" s="140"/>
      <c r="B2075" s="141"/>
      <c r="C2075" s="141"/>
      <c r="D2075" s="141"/>
      <c r="E2075" s="141"/>
      <c r="F2075" s="141"/>
      <c r="G2075" s="141"/>
    </row>
    <row r="2076" ht="14.25" customHeight="1">
      <c r="A2076" s="140"/>
      <c r="B2076" s="141"/>
      <c r="C2076" s="141"/>
      <c r="D2076" s="141"/>
      <c r="E2076" s="141"/>
      <c r="F2076" s="141"/>
      <c r="G2076" s="141"/>
    </row>
    <row r="2077" ht="14.25" customHeight="1">
      <c r="A2077" s="140"/>
      <c r="B2077" s="141"/>
      <c r="C2077" s="141"/>
      <c r="D2077" s="141"/>
      <c r="E2077" s="141"/>
      <c r="F2077" s="141"/>
      <c r="G2077" s="141"/>
    </row>
    <row r="2078" ht="14.25" customHeight="1">
      <c r="A2078" s="140"/>
      <c r="B2078" s="141"/>
      <c r="C2078" s="141"/>
      <c r="D2078" s="141"/>
      <c r="E2078" s="141"/>
      <c r="F2078" s="141"/>
      <c r="G2078" s="141"/>
    </row>
    <row r="2079" ht="14.25" customHeight="1">
      <c r="A2079" s="140"/>
      <c r="B2079" s="141"/>
      <c r="C2079" s="141"/>
      <c r="D2079" s="141"/>
      <c r="E2079" s="141"/>
      <c r="F2079" s="141"/>
      <c r="G2079" s="141"/>
    </row>
    <row r="2080" ht="14.25" customHeight="1">
      <c r="A2080" s="140"/>
      <c r="B2080" s="141"/>
      <c r="C2080" s="141"/>
      <c r="D2080" s="141"/>
      <c r="E2080" s="141"/>
      <c r="F2080" s="141"/>
      <c r="G2080" s="141"/>
    </row>
    <row r="2081" ht="14.25" customHeight="1">
      <c r="A2081" s="140"/>
      <c r="B2081" s="141"/>
      <c r="C2081" s="141"/>
      <c r="D2081" s="141"/>
      <c r="E2081" s="141"/>
      <c r="F2081" s="141"/>
      <c r="G2081" s="141"/>
    </row>
    <row r="2082" ht="14.25" customHeight="1">
      <c r="A2082" s="140"/>
      <c r="B2082" s="141"/>
      <c r="C2082" s="141"/>
      <c r="D2082" s="141"/>
      <c r="E2082" s="141"/>
      <c r="F2082" s="141"/>
      <c r="G2082" s="141"/>
    </row>
    <row r="2083" ht="14.25" customHeight="1">
      <c r="A2083" s="140"/>
      <c r="B2083" s="141"/>
      <c r="C2083" s="141"/>
      <c r="D2083" s="141"/>
      <c r="E2083" s="141"/>
      <c r="F2083" s="141"/>
      <c r="G2083" s="141"/>
    </row>
    <row r="2084" ht="14.25" customHeight="1">
      <c r="A2084" s="140"/>
      <c r="B2084" s="141"/>
      <c r="C2084" s="141"/>
      <c r="D2084" s="141"/>
      <c r="E2084" s="141"/>
      <c r="F2084" s="141"/>
      <c r="G2084" s="141"/>
    </row>
    <row r="2085" ht="14.25" customHeight="1">
      <c r="A2085" s="140"/>
      <c r="B2085" s="141"/>
      <c r="C2085" s="141"/>
      <c r="D2085" s="141"/>
      <c r="E2085" s="141"/>
      <c r="F2085" s="141"/>
      <c r="G2085" s="141"/>
    </row>
    <row r="2086" ht="14.25" customHeight="1">
      <c r="A2086" s="140"/>
      <c r="B2086" s="141"/>
      <c r="C2086" s="141"/>
      <c r="D2086" s="141"/>
      <c r="E2086" s="141"/>
      <c r="F2086" s="141"/>
      <c r="G2086" s="141"/>
    </row>
    <row r="2087" ht="14.25" customHeight="1">
      <c r="A2087" s="140"/>
      <c r="B2087" s="141"/>
      <c r="C2087" s="141"/>
      <c r="D2087" s="141"/>
      <c r="E2087" s="141"/>
      <c r="F2087" s="141"/>
      <c r="G2087" s="141"/>
    </row>
    <row r="2088" ht="14.25" customHeight="1">
      <c r="A2088" s="140"/>
      <c r="B2088" s="141"/>
      <c r="C2088" s="141"/>
      <c r="D2088" s="141"/>
      <c r="E2088" s="141"/>
      <c r="F2088" s="141"/>
      <c r="G2088" s="141"/>
    </row>
    <row r="2089" ht="14.25" customHeight="1">
      <c r="A2089" s="140"/>
      <c r="B2089" s="141"/>
      <c r="C2089" s="141"/>
      <c r="D2089" s="141"/>
      <c r="E2089" s="141"/>
      <c r="F2089" s="141"/>
      <c r="G2089" s="141"/>
    </row>
    <row r="2090" ht="14.25" customHeight="1">
      <c r="A2090" s="140"/>
      <c r="B2090" s="141"/>
      <c r="C2090" s="141"/>
      <c r="D2090" s="141"/>
      <c r="E2090" s="141"/>
      <c r="F2090" s="141"/>
      <c r="G2090" s="141"/>
    </row>
    <row r="2091" ht="14.25" customHeight="1">
      <c r="A2091" s="140"/>
      <c r="B2091" s="141"/>
      <c r="C2091" s="141"/>
      <c r="D2091" s="141"/>
      <c r="E2091" s="141"/>
      <c r="F2091" s="141"/>
      <c r="G2091" s="141"/>
    </row>
    <row r="2092" ht="14.25" customHeight="1">
      <c r="A2092" s="140"/>
      <c r="B2092" s="141"/>
      <c r="C2092" s="141"/>
      <c r="D2092" s="141"/>
      <c r="E2092" s="141"/>
      <c r="F2092" s="141"/>
      <c r="G2092" s="141"/>
    </row>
    <row r="2093" ht="14.25" customHeight="1">
      <c r="A2093" s="140"/>
      <c r="B2093" s="141"/>
      <c r="C2093" s="141"/>
      <c r="D2093" s="141"/>
      <c r="E2093" s="141"/>
      <c r="F2093" s="141"/>
      <c r="G2093" s="141"/>
    </row>
    <row r="2094" ht="14.25" customHeight="1">
      <c r="A2094" s="140"/>
      <c r="B2094" s="141"/>
      <c r="C2094" s="141"/>
      <c r="D2094" s="141"/>
      <c r="E2094" s="141"/>
      <c r="F2094" s="141"/>
      <c r="G2094" s="141"/>
    </row>
    <row r="2095" ht="14.25" customHeight="1">
      <c r="A2095" s="140"/>
      <c r="B2095" s="141"/>
      <c r="C2095" s="141"/>
      <c r="D2095" s="141"/>
      <c r="E2095" s="141"/>
      <c r="F2095" s="141"/>
      <c r="G2095" s="141"/>
    </row>
    <row r="2096" ht="14.25" customHeight="1">
      <c r="A2096" s="140"/>
      <c r="B2096" s="141"/>
      <c r="C2096" s="141"/>
      <c r="D2096" s="141"/>
      <c r="E2096" s="141"/>
      <c r="F2096" s="141"/>
      <c r="G2096" s="141"/>
    </row>
    <row r="2097" ht="14.25" customHeight="1">
      <c r="A2097" s="140"/>
      <c r="B2097" s="141"/>
      <c r="C2097" s="141"/>
      <c r="D2097" s="141"/>
      <c r="E2097" s="141"/>
      <c r="F2097" s="141"/>
      <c r="G2097" s="141"/>
    </row>
    <row r="2098" ht="14.25" customHeight="1">
      <c r="A2098" s="140"/>
      <c r="B2098" s="141"/>
      <c r="C2098" s="141"/>
      <c r="D2098" s="141"/>
      <c r="E2098" s="141"/>
      <c r="F2098" s="141"/>
      <c r="G2098" s="141"/>
    </row>
    <row r="2099" ht="14.25" customHeight="1">
      <c r="A2099" s="140"/>
      <c r="B2099" s="141"/>
      <c r="C2099" s="141"/>
      <c r="D2099" s="141"/>
      <c r="E2099" s="141"/>
      <c r="F2099" s="141"/>
      <c r="G2099" s="141"/>
    </row>
    <row r="2100" ht="14.25" customHeight="1">
      <c r="A2100" s="140"/>
      <c r="B2100" s="141"/>
      <c r="C2100" s="141"/>
      <c r="D2100" s="141"/>
      <c r="E2100" s="141"/>
      <c r="F2100" s="141"/>
      <c r="G2100" s="141"/>
    </row>
    <row r="2101" ht="14.25" customHeight="1">
      <c r="A2101" s="140"/>
      <c r="B2101" s="141"/>
      <c r="C2101" s="141"/>
      <c r="D2101" s="141"/>
      <c r="E2101" s="141"/>
      <c r="F2101" s="141"/>
      <c r="G2101" s="141"/>
    </row>
    <row r="2102" ht="14.25" customHeight="1">
      <c r="A2102" s="140"/>
      <c r="B2102" s="141"/>
      <c r="C2102" s="141"/>
      <c r="D2102" s="141"/>
      <c r="E2102" s="141"/>
      <c r="F2102" s="141"/>
      <c r="G2102" s="141"/>
    </row>
    <row r="2103" ht="14.25" customHeight="1">
      <c r="A2103" s="140"/>
      <c r="B2103" s="141"/>
      <c r="C2103" s="141"/>
      <c r="D2103" s="141"/>
      <c r="E2103" s="141"/>
      <c r="F2103" s="141"/>
      <c r="G2103" s="141"/>
    </row>
    <row r="2104" ht="14.25" customHeight="1">
      <c r="A2104" s="140"/>
      <c r="B2104" s="141"/>
      <c r="C2104" s="141"/>
      <c r="D2104" s="141"/>
      <c r="E2104" s="141"/>
      <c r="F2104" s="141"/>
      <c r="G2104" s="141"/>
    </row>
    <row r="2105" ht="14.25" customHeight="1">
      <c r="A2105" s="140"/>
      <c r="B2105" s="141"/>
      <c r="C2105" s="141"/>
      <c r="D2105" s="141"/>
      <c r="E2105" s="141"/>
      <c r="F2105" s="141"/>
      <c r="G2105" s="141"/>
    </row>
    <row r="2106" ht="14.25" customHeight="1">
      <c r="A2106" s="140"/>
      <c r="B2106" s="141"/>
      <c r="C2106" s="141"/>
      <c r="D2106" s="141"/>
      <c r="E2106" s="141"/>
      <c r="F2106" s="141"/>
      <c r="G2106" s="141"/>
    </row>
    <row r="2107" ht="14.25" customHeight="1">
      <c r="A2107" s="140"/>
      <c r="B2107" s="141"/>
      <c r="C2107" s="141"/>
      <c r="D2107" s="141"/>
      <c r="E2107" s="141"/>
      <c r="F2107" s="141"/>
      <c r="G2107" s="141"/>
    </row>
    <row r="2108" ht="14.25" customHeight="1">
      <c r="A2108" s="140"/>
      <c r="B2108" s="141"/>
      <c r="C2108" s="141"/>
      <c r="D2108" s="141"/>
      <c r="E2108" s="141"/>
      <c r="F2108" s="141"/>
      <c r="G2108" s="141"/>
    </row>
    <row r="2109" ht="14.25" customHeight="1">
      <c r="A2109" s="140"/>
      <c r="B2109" s="141"/>
      <c r="C2109" s="141"/>
      <c r="D2109" s="141"/>
      <c r="E2109" s="141"/>
      <c r="F2109" s="141"/>
      <c r="G2109" s="141"/>
    </row>
    <row r="2110" ht="14.25" customHeight="1">
      <c r="A2110" s="140"/>
      <c r="B2110" s="141"/>
      <c r="C2110" s="141"/>
      <c r="D2110" s="141"/>
      <c r="E2110" s="141"/>
      <c r="F2110" s="141"/>
      <c r="G2110" s="141"/>
    </row>
    <row r="2111" ht="14.25" customHeight="1">
      <c r="A2111" s="140"/>
      <c r="B2111" s="141"/>
      <c r="C2111" s="141"/>
      <c r="D2111" s="141"/>
      <c r="E2111" s="141"/>
      <c r="F2111" s="141"/>
      <c r="G2111" s="141"/>
    </row>
    <row r="2112" ht="14.25" customHeight="1">
      <c r="A2112" s="140"/>
      <c r="B2112" s="141"/>
      <c r="C2112" s="141"/>
      <c r="D2112" s="141"/>
      <c r="E2112" s="141"/>
      <c r="F2112" s="141"/>
      <c r="G2112" s="141"/>
    </row>
    <row r="2113" ht="14.25" customHeight="1">
      <c r="A2113" s="140"/>
      <c r="B2113" s="141"/>
      <c r="C2113" s="141"/>
      <c r="D2113" s="141"/>
      <c r="E2113" s="141"/>
      <c r="F2113" s="141"/>
      <c r="G2113" s="141"/>
    </row>
    <row r="2114" ht="14.25" customHeight="1">
      <c r="A2114" s="140"/>
      <c r="B2114" s="141"/>
      <c r="C2114" s="141"/>
      <c r="D2114" s="141"/>
      <c r="E2114" s="141"/>
      <c r="F2114" s="141"/>
      <c r="G2114" s="141"/>
    </row>
    <row r="2115" ht="14.25" customHeight="1">
      <c r="A2115" s="140"/>
      <c r="B2115" s="141"/>
      <c r="C2115" s="141"/>
      <c r="D2115" s="141"/>
      <c r="E2115" s="141"/>
      <c r="F2115" s="141"/>
      <c r="G2115" s="141"/>
    </row>
    <row r="2116" ht="14.25" customHeight="1">
      <c r="A2116" s="140"/>
      <c r="B2116" s="141"/>
      <c r="C2116" s="141"/>
      <c r="D2116" s="141"/>
      <c r="E2116" s="141"/>
      <c r="F2116" s="141"/>
      <c r="G2116" s="141"/>
    </row>
    <row r="2117" ht="14.25" customHeight="1">
      <c r="A2117" s="140"/>
      <c r="B2117" s="141"/>
      <c r="C2117" s="141"/>
      <c r="D2117" s="141"/>
      <c r="E2117" s="141"/>
      <c r="F2117" s="141"/>
      <c r="G2117" s="141"/>
    </row>
    <row r="2118" ht="14.25" customHeight="1">
      <c r="A2118" s="140"/>
      <c r="B2118" s="141"/>
      <c r="C2118" s="141"/>
      <c r="D2118" s="141"/>
      <c r="E2118" s="141"/>
      <c r="F2118" s="141"/>
      <c r="G2118" s="141"/>
    </row>
    <row r="2119" ht="14.25" customHeight="1">
      <c r="A2119" s="140"/>
      <c r="B2119" s="141"/>
      <c r="C2119" s="141"/>
      <c r="D2119" s="141"/>
      <c r="E2119" s="141"/>
      <c r="F2119" s="141"/>
      <c r="G2119" s="141"/>
    </row>
    <row r="2120" ht="14.25" customHeight="1">
      <c r="A2120" s="140"/>
      <c r="B2120" s="141"/>
      <c r="C2120" s="141"/>
      <c r="D2120" s="141"/>
      <c r="E2120" s="141"/>
      <c r="F2120" s="141"/>
      <c r="G2120" s="141"/>
    </row>
    <row r="2121" ht="14.25" customHeight="1">
      <c r="A2121" s="140"/>
      <c r="B2121" s="141"/>
      <c r="C2121" s="141"/>
      <c r="D2121" s="141"/>
      <c r="E2121" s="141"/>
      <c r="F2121" s="141"/>
      <c r="G2121" s="141"/>
    </row>
    <row r="2122" ht="14.25" customHeight="1">
      <c r="A2122" s="140"/>
      <c r="B2122" s="141"/>
      <c r="C2122" s="141"/>
      <c r="D2122" s="141"/>
      <c r="E2122" s="141"/>
      <c r="F2122" s="141"/>
      <c r="G2122" s="141"/>
    </row>
    <row r="2123" ht="14.25" customHeight="1">
      <c r="A2123" s="140"/>
      <c r="B2123" s="141"/>
      <c r="C2123" s="141"/>
      <c r="D2123" s="141"/>
      <c r="E2123" s="141"/>
      <c r="F2123" s="141"/>
      <c r="G2123" s="141"/>
    </row>
    <row r="2124" ht="14.25" customHeight="1">
      <c r="A2124" s="140"/>
      <c r="B2124" s="141"/>
      <c r="C2124" s="141"/>
      <c r="D2124" s="141"/>
      <c r="E2124" s="141"/>
      <c r="F2124" s="141"/>
      <c r="G2124" s="141"/>
    </row>
    <row r="2125" ht="14.25" customHeight="1">
      <c r="A2125" s="140"/>
      <c r="B2125" s="141"/>
      <c r="C2125" s="141"/>
      <c r="D2125" s="141"/>
      <c r="E2125" s="141"/>
      <c r="F2125" s="141"/>
      <c r="G2125" s="141"/>
    </row>
    <row r="2126" ht="14.25" customHeight="1">
      <c r="A2126" s="140"/>
      <c r="B2126" s="141"/>
      <c r="C2126" s="141"/>
      <c r="D2126" s="141"/>
      <c r="E2126" s="141"/>
      <c r="F2126" s="141"/>
      <c r="G2126" s="141"/>
    </row>
    <row r="2127" ht="14.25" customHeight="1">
      <c r="A2127" s="140"/>
      <c r="B2127" s="141"/>
      <c r="C2127" s="141"/>
      <c r="D2127" s="141"/>
      <c r="E2127" s="141"/>
      <c r="F2127" s="141"/>
      <c r="G2127" s="141"/>
    </row>
    <row r="2128" ht="14.25" customHeight="1">
      <c r="A2128" s="140"/>
      <c r="B2128" s="141"/>
      <c r="C2128" s="141"/>
      <c r="D2128" s="141"/>
      <c r="E2128" s="141"/>
      <c r="F2128" s="141"/>
      <c r="G2128" s="141"/>
    </row>
    <row r="2129" ht="14.25" customHeight="1">
      <c r="A2129" s="140"/>
      <c r="B2129" s="141"/>
      <c r="C2129" s="141"/>
      <c r="D2129" s="141"/>
      <c r="E2129" s="141"/>
      <c r="F2129" s="141"/>
      <c r="G2129" s="141"/>
    </row>
    <row r="2130" ht="14.25" customHeight="1">
      <c r="A2130" s="140"/>
      <c r="B2130" s="141"/>
      <c r="C2130" s="141"/>
      <c r="D2130" s="141"/>
      <c r="E2130" s="141"/>
      <c r="F2130" s="141"/>
      <c r="G2130" s="141"/>
    </row>
    <row r="2131" ht="14.25" customHeight="1">
      <c r="A2131" s="140"/>
      <c r="B2131" s="141"/>
      <c r="C2131" s="141"/>
      <c r="D2131" s="141"/>
      <c r="E2131" s="141"/>
      <c r="F2131" s="141"/>
      <c r="G2131" s="141"/>
    </row>
    <row r="2132" ht="14.25" customHeight="1">
      <c r="A2132" s="140"/>
      <c r="B2132" s="141"/>
      <c r="C2132" s="141"/>
      <c r="D2132" s="141"/>
      <c r="E2132" s="141"/>
      <c r="F2132" s="141"/>
      <c r="G2132" s="141"/>
    </row>
    <row r="2133" ht="14.25" customHeight="1">
      <c r="A2133" s="140"/>
      <c r="B2133" s="141"/>
      <c r="C2133" s="141"/>
      <c r="D2133" s="141"/>
      <c r="E2133" s="141"/>
      <c r="F2133" s="141"/>
      <c r="G2133" s="141"/>
    </row>
    <row r="2134" ht="14.25" customHeight="1">
      <c r="A2134" s="140"/>
      <c r="B2134" s="141"/>
      <c r="C2134" s="141"/>
      <c r="D2134" s="141"/>
      <c r="E2134" s="141"/>
      <c r="F2134" s="141"/>
      <c r="G2134" s="141"/>
    </row>
    <row r="2135" ht="14.25" customHeight="1">
      <c r="A2135" s="140"/>
      <c r="B2135" s="141"/>
      <c r="C2135" s="141"/>
      <c r="D2135" s="141"/>
      <c r="E2135" s="141"/>
      <c r="F2135" s="141"/>
      <c r="G2135" s="141"/>
    </row>
    <row r="2136" ht="14.25" customHeight="1">
      <c r="A2136" s="140"/>
      <c r="B2136" s="141"/>
      <c r="C2136" s="141"/>
      <c r="D2136" s="141"/>
      <c r="E2136" s="141"/>
      <c r="F2136" s="141"/>
      <c r="G2136" s="141"/>
    </row>
    <row r="2137" ht="14.25" customHeight="1">
      <c r="A2137" s="140"/>
      <c r="B2137" s="141"/>
      <c r="C2137" s="141"/>
      <c r="D2137" s="141"/>
      <c r="E2137" s="141"/>
      <c r="F2137" s="141"/>
      <c r="G2137" s="141"/>
    </row>
    <row r="2138" ht="14.25" customHeight="1">
      <c r="A2138" s="140"/>
      <c r="B2138" s="141"/>
      <c r="C2138" s="141"/>
      <c r="D2138" s="141"/>
      <c r="E2138" s="141"/>
      <c r="F2138" s="141"/>
      <c r="G2138" s="141"/>
    </row>
    <row r="2139" ht="14.25" customHeight="1">
      <c r="A2139" s="140"/>
      <c r="B2139" s="141"/>
      <c r="C2139" s="141"/>
      <c r="D2139" s="141"/>
      <c r="E2139" s="141"/>
      <c r="F2139" s="141"/>
      <c r="G2139" s="141"/>
    </row>
    <row r="2140" ht="14.25" customHeight="1">
      <c r="A2140" s="140"/>
      <c r="B2140" s="141"/>
      <c r="C2140" s="141"/>
      <c r="D2140" s="141"/>
      <c r="E2140" s="141"/>
      <c r="F2140" s="141"/>
      <c r="G2140" s="141"/>
    </row>
    <row r="2141" ht="14.25" customHeight="1">
      <c r="A2141" s="140"/>
      <c r="B2141" s="141"/>
      <c r="C2141" s="141"/>
      <c r="D2141" s="141"/>
      <c r="E2141" s="141"/>
      <c r="F2141" s="141"/>
      <c r="G2141" s="141"/>
    </row>
    <row r="2142" ht="14.25" customHeight="1">
      <c r="A2142" s="140"/>
      <c r="B2142" s="141"/>
      <c r="C2142" s="141"/>
      <c r="D2142" s="141"/>
      <c r="E2142" s="141"/>
      <c r="F2142" s="141"/>
      <c r="G2142" s="141"/>
    </row>
    <row r="2143" ht="14.25" customHeight="1">
      <c r="A2143" s="140"/>
      <c r="B2143" s="141"/>
      <c r="C2143" s="141"/>
      <c r="D2143" s="141"/>
      <c r="E2143" s="141"/>
      <c r="F2143" s="141"/>
      <c r="G2143" s="141"/>
    </row>
    <row r="2144" ht="14.25" customHeight="1">
      <c r="A2144" s="140"/>
      <c r="B2144" s="141"/>
      <c r="C2144" s="141"/>
      <c r="D2144" s="141"/>
      <c r="E2144" s="141"/>
      <c r="F2144" s="141"/>
      <c r="G2144" s="141"/>
    </row>
    <row r="2145" ht="14.25" customHeight="1">
      <c r="A2145" s="140"/>
      <c r="B2145" s="141"/>
      <c r="C2145" s="141"/>
      <c r="D2145" s="141"/>
      <c r="E2145" s="141"/>
      <c r="F2145" s="141"/>
      <c r="G2145" s="141"/>
    </row>
    <row r="2146" ht="14.25" customHeight="1">
      <c r="A2146" s="140"/>
      <c r="B2146" s="141"/>
      <c r="C2146" s="141"/>
      <c r="D2146" s="141"/>
      <c r="E2146" s="141"/>
      <c r="F2146" s="141"/>
      <c r="G2146" s="141"/>
    </row>
    <row r="2147" ht="14.25" customHeight="1">
      <c r="A2147" s="140"/>
      <c r="B2147" s="141"/>
      <c r="C2147" s="141"/>
      <c r="D2147" s="141"/>
      <c r="E2147" s="141"/>
      <c r="F2147" s="141"/>
      <c r="G2147" s="141"/>
    </row>
    <row r="2148" ht="14.25" customHeight="1">
      <c r="A2148" s="140"/>
      <c r="B2148" s="141"/>
      <c r="C2148" s="141"/>
      <c r="D2148" s="141"/>
      <c r="E2148" s="141"/>
      <c r="F2148" s="141"/>
      <c r="G2148" s="141"/>
    </row>
    <row r="2149" ht="14.25" customHeight="1">
      <c r="A2149" s="140"/>
      <c r="B2149" s="141"/>
      <c r="C2149" s="141"/>
      <c r="D2149" s="141"/>
      <c r="E2149" s="141"/>
      <c r="F2149" s="141"/>
      <c r="G2149" s="141"/>
    </row>
    <row r="2150" ht="14.25" customHeight="1">
      <c r="A2150" s="140"/>
      <c r="B2150" s="141"/>
      <c r="C2150" s="141"/>
      <c r="D2150" s="141"/>
      <c r="E2150" s="141"/>
      <c r="F2150" s="141"/>
      <c r="G2150" s="141"/>
    </row>
    <row r="2151" ht="14.25" customHeight="1">
      <c r="A2151" s="140"/>
      <c r="B2151" s="141"/>
      <c r="C2151" s="141"/>
      <c r="D2151" s="141"/>
      <c r="E2151" s="141"/>
      <c r="F2151" s="141"/>
      <c r="G2151" s="141"/>
    </row>
    <row r="2152" ht="14.25" customHeight="1">
      <c r="A2152" s="140"/>
      <c r="B2152" s="141"/>
      <c r="C2152" s="141"/>
      <c r="D2152" s="141"/>
      <c r="E2152" s="141"/>
      <c r="F2152" s="141"/>
      <c r="G2152" s="141"/>
    </row>
    <row r="2153" ht="14.25" customHeight="1">
      <c r="A2153" s="140"/>
      <c r="B2153" s="141"/>
      <c r="C2153" s="141"/>
      <c r="D2153" s="141"/>
      <c r="E2153" s="141"/>
      <c r="F2153" s="141"/>
      <c r="G2153" s="141"/>
    </row>
    <row r="2154" ht="14.25" customHeight="1">
      <c r="A2154" s="140"/>
      <c r="B2154" s="141"/>
      <c r="C2154" s="141"/>
      <c r="D2154" s="141"/>
      <c r="E2154" s="141"/>
      <c r="F2154" s="141"/>
      <c r="G2154" s="141"/>
    </row>
    <row r="2155" ht="14.25" customHeight="1">
      <c r="A2155" s="140"/>
      <c r="B2155" s="141"/>
      <c r="C2155" s="141"/>
      <c r="D2155" s="141"/>
      <c r="E2155" s="141"/>
      <c r="F2155" s="141"/>
      <c r="G2155" s="141"/>
    </row>
    <row r="2156" ht="14.25" customHeight="1">
      <c r="A2156" s="140"/>
      <c r="B2156" s="141"/>
      <c r="C2156" s="141"/>
      <c r="D2156" s="141"/>
      <c r="E2156" s="141"/>
      <c r="F2156" s="141"/>
      <c r="G2156" s="141"/>
    </row>
    <row r="2157" ht="14.25" customHeight="1">
      <c r="A2157" s="140"/>
      <c r="B2157" s="141"/>
      <c r="C2157" s="141"/>
      <c r="D2157" s="141"/>
      <c r="E2157" s="141"/>
      <c r="F2157" s="141"/>
      <c r="G2157" s="141"/>
    </row>
    <row r="2158" ht="14.25" customHeight="1">
      <c r="A2158" s="140"/>
      <c r="B2158" s="141"/>
      <c r="C2158" s="141"/>
      <c r="D2158" s="141"/>
      <c r="E2158" s="141"/>
      <c r="F2158" s="141"/>
      <c r="G2158" s="141"/>
    </row>
    <row r="2159" ht="14.25" customHeight="1">
      <c r="A2159" s="140"/>
      <c r="B2159" s="141"/>
      <c r="C2159" s="141"/>
      <c r="D2159" s="141"/>
      <c r="E2159" s="141"/>
      <c r="F2159" s="141"/>
      <c r="G2159" s="141"/>
    </row>
    <row r="2160" ht="14.25" customHeight="1">
      <c r="A2160" s="140"/>
      <c r="B2160" s="141"/>
      <c r="C2160" s="141"/>
      <c r="D2160" s="141"/>
      <c r="E2160" s="141"/>
      <c r="F2160" s="141"/>
      <c r="G2160" s="141"/>
    </row>
    <row r="2161" ht="14.25" customHeight="1">
      <c r="A2161" s="140"/>
      <c r="B2161" s="141"/>
      <c r="C2161" s="141"/>
      <c r="D2161" s="141"/>
      <c r="E2161" s="141"/>
      <c r="F2161" s="141"/>
      <c r="G2161" s="141"/>
    </row>
    <row r="2162" ht="14.25" customHeight="1">
      <c r="A2162" s="140"/>
      <c r="B2162" s="141"/>
      <c r="C2162" s="141"/>
      <c r="D2162" s="141"/>
      <c r="E2162" s="141"/>
      <c r="F2162" s="141"/>
      <c r="G2162" s="141"/>
    </row>
    <row r="2163" ht="14.25" customHeight="1">
      <c r="A2163" s="140"/>
      <c r="B2163" s="141"/>
      <c r="C2163" s="141"/>
      <c r="D2163" s="141"/>
      <c r="E2163" s="141"/>
      <c r="F2163" s="141"/>
      <c r="G2163" s="141"/>
    </row>
    <row r="2164" ht="14.25" customHeight="1">
      <c r="A2164" s="140"/>
      <c r="B2164" s="141"/>
      <c r="C2164" s="141"/>
      <c r="D2164" s="141"/>
      <c r="E2164" s="141"/>
      <c r="F2164" s="141"/>
      <c r="G2164" s="141"/>
    </row>
    <row r="2165" ht="14.25" customHeight="1">
      <c r="A2165" s="140"/>
      <c r="B2165" s="141"/>
      <c r="C2165" s="141"/>
      <c r="D2165" s="141"/>
      <c r="E2165" s="141"/>
      <c r="F2165" s="141"/>
      <c r="G2165" s="141"/>
    </row>
    <row r="2166" ht="14.25" customHeight="1">
      <c r="A2166" s="140"/>
      <c r="B2166" s="141"/>
      <c r="C2166" s="141"/>
      <c r="D2166" s="141"/>
      <c r="E2166" s="141"/>
      <c r="F2166" s="141"/>
      <c r="G2166" s="141"/>
    </row>
    <row r="2167" ht="14.25" customHeight="1">
      <c r="A2167" s="140"/>
      <c r="B2167" s="141"/>
      <c r="C2167" s="141"/>
      <c r="D2167" s="141"/>
      <c r="E2167" s="141"/>
      <c r="F2167" s="141"/>
      <c r="G2167" s="141"/>
    </row>
    <row r="2168" ht="14.25" customHeight="1">
      <c r="A2168" s="140"/>
      <c r="B2168" s="141"/>
      <c r="C2168" s="141"/>
      <c r="D2168" s="141"/>
      <c r="E2168" s="141"/>
      <c r="F2168" s="141"/>
      <c r="G2168" s="141"/>
    </row>
    <row r="2169" ht="14.25" customHeight="1">
      <c r="A2169" s="140"/>
      <c r="B2169" s="141"/>
      <c r="C2169" s="141"/>
      <c r="D2169" s="141"/>
      <c r="E2169" s="141"/>
      <c r="F2169" s="141"/>
      <c r="G2169" s="141"/>
    </row>
    <row r="2170" ht="14.25" customHeight="1">
      <c r="A2170" s="140"/>
      <c r="B2170" s="141"/>
      <c r="C2170" s="141"/>
      <c r="D2170" s="141"/>
      <c r="E2170" s="141"/>
      <c r="F2170" s="141"/>
      <c r="G2170" s="141"/>
    </row>
    <row r="2171" ht="14.25" customHeight="1">
      <c r="A2171" s="140"/>
      <c r="B2171" s="141"/>
      <c r="C2171" s="141"/>
      <c r="D2171" s="141"/>
      <c r="E2171" s="141"/>
      <c r="F2171" s="141"/>
      <c r="G2171" s="141"/>
    </row>
    <row r="2172" ht="14.25" customHeight="1">
      <c r="A2172" s="140"/>
      <c r="B2172" s="141"/>
      <c r="C2172" s="141"/>
      <c r="D2172" s="141"/>
      <c r="E2172" s="141"/>
      <c r="F2172" s="141"/>
      <c r="G2172" s="141"/>
    </row>
    <row r="2173" ht="14.25" customHeight="1">
      <c r="A2173" s="140"/>
      <c r="B2173" s="141"/>
      <c r="C2173" s="141"/>
      <c r="D2173" s="141"/>
      <c r="E2173" s="141"/>
      <c r="F2173" s="141"/>
      <c r="G2173" s="141"/>
    </row>
    <row r="2174" ht="14.25" customHeight="1">
      <c r="A2174" s="140"/>
      <c r="B2174" s="141"/>
      <c r="C2174" s="141"/>
      <c r="D2174" s="141"/>
      <c r="E2174" s="141"/>
      <c r="F2174" s="141"/>
      <c r="G2174" s="141"/>
    </row>
    <row r="2175" ht="14.25" customHeight="1">
      <c r="A2175" s="140"/>
      <c r="B2175" s="141"/>
      <c r="C2175" s="141"/>
      <c r="D2175" s="141"/>
      <c r="E2175" s="141"/>
      <c r="F2175" s="141"/>
      <c r="G2175" s="141"/>
    </row>
    <row r="2176" ht="14.25" customHeight="1">
      <c r="A2176" s="140"/>
      <c r="B2176" s="141"/>
      <c r="C2176" s="141"/>
      <c r="D2176" s="141"/>
      <c r="E2176" s="141"/>
      <c r="F2176" s="141"/>
      <c r="G2176" s="141"/>
    </row>
    <row r="2177" ht="14.25" customHeight="1">
      <c r="A2177" s="140"/>
      <c r="B2177" s="141"/>
      <c r="C2177" s="141"/>
      <c r="D2177" s="141"/>
      <c r="E2177" s="141"/>
      <c r="F2177" s="141"/>
      <c r="G2177" s="141"/>
    </row>
    <row r="2178" ht="14.25" customHeight="1">
      <c r="A2178" s="140"/>
      <c r="B2178" s="141"/>
      <c r="C2178" s="141"/>
      <c r="D2178" s="141"/>
      <c r="E2178" s="141"/>
      <c r="F2178" s="141"/>
      <c r="G2178" s="141"/>
    </row>
    <row r="2179" ht="14.25" customHeight="1">
      <c r="A2179" s="140"/>
      <c r="B2179" s="141"/>
      <c r="C2179" s="141"/>
      <c r="D2179" s="141"/>
      <c r="E2179" s="141"/>
      <c r="F2179" s="141"/>
      <c r="G2179" s="141"/>
    </row>
    <row r="2180" ht="14.25" customHeight="1">
      <c r="A2180" s="140"/>
      <c r="B2180" s="141"/>
      <c r="C2180" s="141"/>
      <c r="D2180" s="141"/>
      <c r="E2180" s="141"/>
      <c r="F2180" s="141"/>
      <c r="G2180" s="141"/>
    </row>
    <row r="2181" ht="14.25" customHeight="1">
      <c r="A2181" s="140"/>
      <c r="B2181" s="141"/>
      <c r="C2181" s="141"/>
      <c r="D2181" s="141"/>
      <c r="E2181" s="141"/>
      <c r="F2181" s="141"/>
      <c r="G2181" s="141"/>
    </row>
    <row r="2182" ht="14.25" customHeight="1">
      <c r="A2182" s="140"/>
      <c r="B2182" s="141"/>
      <c r="C2182" s="141"/>
      <c r="D2182" s="141"/>
      <c r="E2182" s="141"/>
      <c r="F2182" s="141"/>
      <c r="G2182" s="141"/>
    </row>
    <row r="2183" ht="14.25" customHeight="1">
      <c r="A2183" s="140"/>
      <c r="B2183" s="141"/>
      <c r="C2183" s="141"/>
      <c r="D2183" s="141"/>
      <c r="E2183" s="141"/>
      <c r="F2183" s="141"/>
      <c r="G2183" s="141"/>
    </row>
    <row r="2184" ht="14.25" customHeight="1">
      <c r="A2184" s="140"/>
      <c r="B2184" s="141"/>
      <c r="C2184" s="141"/>
      <c r="D2184" s="141"/>
      <c r="E2184" s="141"/>
      <c r="F2184" s="141"/>
      <c r="G2184" s="141"/>
    </row>
    <row r="2185" ht="14.25" customHeight="1">
      <c r="A2185" s="140"/>
      <c r="B2185" s="141"/>
      <c r="C2185" s="141"/>
      <c r="D2185" s="141"/>
      <c r="E2185" s="141"/>
      <c r="F2185" s="141"/>
      <c r="G2185" s="141"/>
    </row>
    <row r="2186" ht="14.25" customHeight="1">
      <c r="A2186" s="140"/>
      <c r="B2186" s="141"/>
      <c r="C2186" s="141"/>
      <c r="D2186" s="141"/>
      <c r="E2186" s="141"/>
      <c r="F2186" s="141"/>
      <c r="G2186" s="141"/>
    </row>
    <row r="2187" ht="14.25" customHeight="1">
      <c r="A2187" s="140"/>
      <c r="B2187" s="141"/>
      <c r="C2187" s="141"/>
      <c r="D2187" s="141"/>
      <c r="E2187" s="141"/>
      <c r="F2187" s="141"/>
      <c r="G2187" s="141"/>
    </row>
    <row r="2188" ht="14.25" customHeight="1">
      <c r="A2188" s="140"/>
      <c r="B2188" s="141"/>
      <c r="C2188" s="141"/>
      <c r="D2188" s="141"/>
      <c r="E2188" s="141"/>
      <c r="F2188" s="141"/>
      <c r="G2188" s="141"/>
    </row>
    <row r="2189" ht="14.25" customHeight="1">
      <c r="A2189" s="140"/>
      <c r="B2189" s="141"/>
      <c r="C2189" s="141"/>
      <c r="D2189" s="141"/>
      <c r="E2189" s="141"/>
      <c r="F2189" s="141"/>
      <c r="G2189" s="141"/>
    </row>
    <row r="2190" ht="14.25" customHeight="1">
      <c r="A2190" s="140"/>
      <c r="B2190" s="141"/>
      <c r="C2190" s="141"/>
      <c r="D2190" s="141"/>
      <c r="E2190" s="141"/>
      <c r="F2190" s="141"/>
      <c r="G2190" s="141"/>
    </row>
    <row r="2191" ht="14.25" customHeight="1">
      <c r="A2191" s="140"/>
      <c r="B2191" s="141"/>
      <c r="C2191" s="141"/>
      <c r="D2191" s="141"/>
      <c r="E2191" s="141"/>
      <c r="F2191" s="141"/>
      <c r="G2191" s="141"/>
    </row>
    <row r="2192" ht="14.25" customHeight="1">
      <c r="A2192" s="140"/>
      <c r="B2192" s="141"/>
      <c r="C2192" s="141"/>
      <c r="D2192" s="141"/>
      <c r="E2192" s="141"/>
      <c r="F2192" s="141"/>
      <c r="G2192" s="141"/>
    </row>
    <row r="2193" ht="14.25" customHeight="1">
      <c r="A2193" s="140"/>
      <c r="B2193" s="141"/>
      <c r="C2193" s="141"/>
      <c r="D2193" s="141"/>
      <c r="E2193" s="141"/>
      <c r="F2193" s="141"/>
      <c r="G2193" s="141"/>
    </row>
    <row r="2194" ht="14.25" customHeight="1">
      <c r="A2194" s="140"/>
      <c r="B2194" s="141"/>
      <c r="C2194" s="141"/>
      <c r="D2194" s="141"/>
      <c r="E2194" s="141"/>
      <c r="F2194" s="141"/>
      <c r="G2194" s="141"/>
    </row>
    <row r="2195" ht="14.25" customHeight="1">
      <c r="A2195" s="140"/>
      <c r="B2195" s="141"/>
      <c r="C2195" s="141"/>
      <c r="D2195" s="141"/>
      <c r="E2195" s="141"/>
      <c r="F2195" s="141"/>
      <c r="G2195" s="141"/>
    </row>
    <row r="2196" ht="14.25" customHeight="1">
      <c r="A2196" s="140"/>
      <c r="B2196" s="141"/>
      <c r="C2196" s="141"/>
      <c r="D2196" s="141"/>
      <c r="E2196" s="141"/>
      <c r="F2196" s="141"/>
      <c r="G2196" s="141"/>
    </row>
    <row r="2197" ht="14.25" customHeight="1">
      <c r="A2197" s="140"/>
      <c r="B2197" s="141"/>
      <c r="C2197" s="141"/>
      <c r="D2197" s="141"/>
      <c r="E2197" s="141"/>
      <c r="F2197" s="141"/>
      <c r="G2197" s="141"/>
    </row>
    <row r="2198" ht="14.25" customHeight="1">
      <c r="A2198" s="140"/>
      <c r="B2198" s="141"/>
      <c r="C2198" s="141"/>
      <c r="D2198" s="141"/>
      <c r="E2198" s="141"/>
      <c r="F2198" s="141"/>
      <c r="G2198" s="141"/>
    </row>
    <row r="2199" ht="14.25" customHeight="1">
      <c r="A2199" s="140"/>
      <c r="B2199" s="141"/>
      <c r="C2199" s="141"/>
      <c r="D2199" s="141"/>
      <c r="E2199" s="141"/>
      <c r="F2199" s="141"/>
      <c r="G2199" s="141"/>
    </row>
    <row r="2200" ht="14.25" customHeight="1">
      <c r="A2200" s="140"/>
      <c r="B2200" s="141"/>
      <c r="C2200" s="141"/>
      <c r="D2200" s="141"/>
      <c r="E2200" s="141"/>
      <c r="F2200" s="141"/>
      <c r="G2200" s="141"/>
    </row>
    <row r="2201" ht="14.25" customHeight="1">
      <c r="A2201" s="140"/>
      <c r="B2201" s="141"/>
      <c r="C2201" s="141"/>
      <c r="D2201" s="141"/>
      <c r="E2201" s="141"/>
      <c r="F2201" s="141"/>
      <c r="G2201" s="141"/>
    </row>
    <row r="2202" ht="14.25" customHeight="1">
      <c r="A2202" s="140"/>
      <c r="B2202" s="141"/>
      <c r="C2202" s="141"/>
      <c r="D2202" s="141"/>
      <c r="E2202" s="141"/>
      <c r="F2202" s="141"/>
      <c r="G2202" s="141"/>
    </row>
    <row r="2203" ht="14.25" customHeight="1">
      <c r="A2203" s="140"/>
      <c r="B2203" s="141"/>
      <c r="C2203" s="141"/>
      <c r="D2203" s="141"/>
      <c r="E2203" s="141"/>
      <c r="F2203" s="141"/>
      <c r="G2203" s="141"/>
    </row>
    <row r="2204" ht="14.25" customHeight="1">
      <c r="A2204" s="140"/>
      <c r="B2204" s="141"/>
      <c r="C2204" s="141"/>
      <c r="D2204" s="141"/>
      <c r="E2204" s="141"/>
      <c r="F2204" s="141"/>
      <c r="G2204" s="141"/>
    </row>
    <row r="2205" ht="14.25" customHeight="1">
      <c r="A2205" s="140"/>
      <c r="B2205" s="141"/>
      <c r="C2205" s="141"/>
      <c r="D2205" s="141"/>
      <c r="E2205" s="141"/>
      <c r="F2205" s="141"/>
      <c r="G2205" s="141"/>
    </row>
    <row r="2206" ht="14.25" customHeight="1">
      <c r="A2206" s="140"/>
      <c r="B2206" s="141"/>
      <c r="C2206" s="141"/>
      <c r="D2206" s="141"/>
      <c r="E2206" s="141"/>
      <c r="F2206" s="141"/>
      <c r="G2206" s="141"/>
    </row>
    <row r="2207" ht="14.25" customHeight="1">
      <c r="A2207" s="140"/>
      <c r="B2207" s="141"/>
      <c r="C2207" s="141"/>
      <c r="D2207" s="141"/>
      <c r="E2207" s="141"/>
      <c r="F2207" s="141"/>
      <c r="G2207" s="141"/>
    </row>
    <row r="2208" ht="14.25" customHeight="1">
      <c r="A2208" s="140"/>
      <c r="B2208" s="141"/>
      <c r="C2208" s="141"/>
      <c r="D2208" s="141"/>
      <c r="E2208" s="141"/>
      <c r="F2208" s="141"/>
      <c r="G2208" s="141"/>
    </row>
    <row r="2209" ht="14.25" customHeight="1">
      <c r="A2209" s="140"/>
      <c r="B2209" s="141"/>
      <c r="C2209" s="141"/>
      <c r="D2209" s="141"/>
      <c r="E2209" s="141"/>
      <c r="F2209" s="141"/>
      <c r="G2209" s="141"/>
    </row>
    <row r="2210" ht="14.25" customHeight="1">
      <c r="A2210" s="140"/>
      <c r="B2210" s="141"/>
      <c r="C2210" s="141"/>
      <c r="D2210" s="141"/>
      <c r="E2210" s="141"/>
      <c r="F2210" s="141"/>
      <c r="G2210" s="141"/>
    </row>
    <row r="2211" ht="14.25" customHeight="1">
      <c r="A2211" s="140"/>
      <c r="B2211" s="141"/>
      <c r="C2211" s="141"/>
      <c r="D2211" s="141"/>
      <c r="E2211" s="141"/>
      <c r="F2211" s="141"/>
      <c r="G2211" s="141"/>
    </row>
    <row r="2212" ht="14.25" customHeight="1">
      <c r="A2212" s="140"/>
      <c r="B2212" s="141"/>
      <c r="C2212" s="141"/>
      <c r="D2212" s="141"/>
      <c r="E2212" s="141"/>
      <c r="F2212" s="141"/>
      <c r="G2212" s="141"/>
    </row>
    <row r="2213" ht="14.25" customHeight="1">
      <c r="A2213" s="140"/>
      <c r="B2213" s="141"/>
      <c r="C2213" s="141"/>
      <c r="D2213" s="141"/>
      <c r="E2213" s="141"/>
      <c r="F2213" s="141"/>
      <c r="G2213" s="141"/>
    </row>
    <row r="2214" ht="14.25" customHeight="1">
      <c r="A2214" s="140"/>
      <c r="B2214" s="141"/>
      <c r="C2214" s="141"/>
      <c r="D2214" s="141"/>
      <c r="E2214" s="141"/>
      <c r="F2214" s="141"/>
      <c r="G2214" s="141"/>
    </row>
    <row r="2215" ht="14.25" customHeight="1">
      <c r="A2215" s="140"/>
      <c r="B2215" s="141"/>
      <c r="C2215" s="141"/>
      <c r="D2215" s="141"/>
      <c r="E2215" s="141"/>
      <c r="F2215" s="141"/>
      <c r="G2215" s="141"/>
    </row>
    <row r="2216" ht="14.25" customHeight="1">
      <c r="A2216" s="140"/>
      <c r="B2216" s="141"/>
      <c r="C2216" s="141"/>
      <c r="D2216" s="141"/>
      <c r="E2216" s="141"/>
      <c r="F2216" s="141"/>
      <c r="G2216" s="141"/>
    </row>
    <row r="2217" ht="14.25" customHeight="1">
      <c r="A2217" s="140"/>
      <c r="B2217" s="141"/>
      <c r="C2217" s="141"/>
      <c r="D2217" s="141"/>
      <c r="E2217" s="141"/>
      <c r="F2217" s="141"/>
      <c r="G2217" s="141"/>
    </row>
    <row r="2218" ht="14.25" customHeight="1">
      <c r="A2218" s="140"/>
      <c r="B2218" s="141"/>
      <c r="C2218" s="141"/>
      <c r="D2218" s="141"/>
      <c r="E2218" s="141"/>
      <c r="F2218" s="141"/>
      <c r="G2218" s="141"/>
    </row>
    <row r="2219" ht="14.25" customHeight="1">
      <c r="A2219" s="140"/>
      <c r="B2219" s="141"/>
      <c r="C2219" s="141"/>
      <c r="D2219" s="141"/>
      <c r="E2219" s="141"/>
      <c r="F2219" s="141"/>
      <c r="G2219" s="141"/>
    </row>
    <row r="2220" ht="14.25" customHeight="1">
      <c r="A2220" s="140"/>
      <c r="B2220" s="141"/>
      <c r="C2220" s="141"/>
      <c r="D2220" s="141"/>
      <c r="E2220" s="141"/>
      <c r="F2220" s="141"/>
      <c r="G2220" s="141"/>
    </row>
    <row r="2221" ht="14.25" customHeight="1">
      <c r="A2221" s="140"/>
      <c r="B2221" s="141"/>
      <c r="C2221" s="141"/>
      <c r="D2221" s="141"/>
      <c r="E2221" s="141"/>
      <c r="F2221" s="141"/>
      <c r="G2221" s="141"/>
    </row>
    <row r="2222" ht="14.25" customHeight="1">
      <c r="A2222" s="140"/>
      <c r="B2222" s="141"/>
      <c r="C2222" s="141"/>
      <c r="D2222" s="141"/>
      <c r="E2222" s="141"/>
      <c r="F2222" s="141"/>
      <c r="G2222" s="141"/>
    </row>
    <row r="2223" ht="14.25" customHeight="1">
      <c r="A2223" s="140"/>
      <c r="B2223" s="141"/>
      <c r="C2223" s="141"/>
      <c r="D2223" s="141"/>
      <c r="E2223" s="141"/>
      <c r="F2223" s="141"/>
      <c r="G2223" s="141"/>
    </row>
    <row r="2224" ht="14.25" customHeight="1">
      <c r="A2224" s="140"/>
      <c r="B2224" s="141"/>
      <c r="C2224" s="141"/>
      <c r="D2224" s="141"/>
      <c r="E2224" s="141"/>
      <c r="F2224" s="141"/>
      <c r="G2224" s="141"/>
    </row>
    <row r="2225" ht="14.25" customHeight="1">
      <c r="A2225" s="140"/>
      <c r="B2225" s="141"/>
      <c r="C2225" s="141"/>
      <c r="D2225" s="141"/>
      <c r="E2225" s="141"/>
      <c r="F2225" s="141"/>
      <c r="G2225" s="141"/>
    </row>
    <row r="2226" ht="14.25" customHeight="1">
      <c r="A2226" s="140"/>
      <c r="B2226" s="141"/>
      <c r="C2226" s="141"/>
      <c r="D2226" s="141"/>
      <c r="E2226" s="141"/>
      <c r="F2226" s="141"/>
      <c r="G2226" s="141"/>
    </row>
    <row r="2227" ht="14.25" customHeight="1">
      <c r="A2227" s="140"/>
      <c r="B2227" s="141"/>
      <c r="C2227" s="141"/>
      <c r="D2227" s="141"/>
      <c r="E2227" s="141"/>
      <c r="F2227" s="141"/>
      <c r="G2227" s="141"/>
    </row>
    <row r="2228" ht="14.25" customHeight="1">
      <c r="A2228" s="140"/>
      <c r="B2228" s="141"/>
      <c r="C2228" s="141"/>
      <c r="D2228" s="141"/>
      <c r="E2228" s="141"/>
      <c r="F2228" s="141"/>
      <c r="G2228" s="141"/>
    </row>
    <row r="2229" ht="14.25" customHeight="1">
      <c r="A2229" s="140"/>
      <c r="B2229" s="141"/>
      <c r="C2229" s="141"/>
      <c r="D2229" s="141"/>
      <c r="E2229" s="141"/>
      <c r="F2229" s="141"/>
      <c r="G2229" s="141"/>
    </row>
    <row r="2230" ht="14.25" customHeight="1">
      <c r="A2230" s="140"/>
      <c r="B2230" s="141"/>
      <c r="C2230" s="141"/>
      <c r="D2230" s="141"/>
      <c r="E2230" s="141"/>
      <c r="F2230" s="141"/>
      <c r="G2230" s="141"/>
    </row>
    <row r="2231" ht="14.25" customHeight="1">
      <c r="A2231" s="140"/>
      <c r="B2231" s="141"/>
      <c r="C2231" s="141"/>
      <c r="D2231" s="141"/>
      <c r="E2231" s="141"/>
      <c r="F2231" s="141"/>
      <c r="G2231" s="141"/>
    </row>
    <row r="2232" ht="14.25" customHeight="1">
      <c r="A2232" s="140"/>
      <c r="B2232" s="141"/>
      <c r="C2232" s="141"/>
      <c r="D2232" s="141"/>
      <c r="E2232" s="141"/>
      <c r="F2232" s="141"/>
      <c r="G2232" s="141"/>
    </row>
    <row r="2233" ht="14.25" customHeight="1">
      <c r="A2233" s="140"/>
      <c r="B2233" s="141"/>
      <c r="C2233" s="141"/>
      <c r="D2233" s="141"/>
      <c r="E2233" s="141"/>
      <c r="F2233" s="141"/>
      <c r="G2233" s="141"/>
    </row>
    <row r="2234" ht="14.25" customHeight="1">
      <c r="A2234" s="140"/>
      <c r="B2234" s="141"/>
      <c r="C2234" s="141"/>
      <c r="D2234" s="141"/>
      <c r="E2234" s="141"/>
      <c r="F2234" s="141"/>
      <c r="G2234" s="141"/>
    </row>
    <row r="2235" ht="14.25" customHeight="1">
      <c r="A2235" s="140"/>
      <c r="B2235" s="141"/>
      <c r="C2235" s="141"/>
      <c r="D2235" s="141"/>
      <c r="E2235" s="141"/>
      <c r="F2235" s="141"/>
      <c r="G2235" s="141"/>
    </row>
    <row r="2236" ht="14.25" customHeight="1">
      <c r="A2236" s="140"/>
      <c r="B2236" s="141"/>
      <c r="C2236" s="141"/>
      <c r="D2236" s="141"/>
      <c r="E2236" s="141"/>
      <c r="F2236" s="141"/>
      <c r="G2236" s="141"/>
    </row>
    <row r="2237" ht="14.25" customHeight="1">
      <c r="A2237" s="140"/>
      <c r="B2237" s="141"/>
      <c r="C2237" s="141"/>
      <c r="D2237" s="141"/>
      <c r="E2237" s="141"/>
      <c r="F2237" s="141"/>
      <c r="G2237" s="141"/>
    </row>
    <row r="2238" ht="14.25" customHeight="1">
      <c r="A2238" s="140"/>
      <c r="B2238" s="141"/>
      <c r="C2238" s="141"/>
      <c r="D2238" s="141"/>
      <c r="E2238" s="141"/>
      <c r="F2238" s="141"/>
      <c r="G2238" s="141"/>
    </row>
    <row r="2239" ht="14.25" customHeight="1">
      <c r="A2239" s="140"/>
      <c r="B2239" s="141"/>
      <c r="C2239" s="141"/>
      <c r="D2239" s="141"/>
      <c r="E2239" s="141"/>
      <c r="F2239" s="141"/>
      <c r="G2239" s="141"/>
    </row>
    <row r="2240" ht="14.25" customHeight="1">
      <c r="A2240" s="140"/>
      <c r="B2240" s="141"/>
      <c r="C2240" s="141"/>
      <c r="D2240" s="141"/>
      <c r="E2240" s="141"/>
      <c r="F2240" s="141"/>
      <c r="G2240" s="141"/>
    </row>
    <row r="2241" ht="14.25" customHeight="1">
      <c r="A2241" s="140"/>
      <c r="B2241" s="141"/>
      <c r="C2241" s="141"/>
      <c r="D2241" s="141"/>
      <c r="E2241" s="141"/>
      <c r="F2241" s="141"/>
      <c r="G2241" s="141"/>
    </row>
    <row r="2242" ht="14.25" customHeight="1">
      <c r="A2242" s="140"/>
      <c r="B2242" s="141"/>
      <c r="C2242" s="141"/>
      <c r="D2242" s="141"/>
      <c r="E2242" s="141"/>
      <c r="F2242" s="141"/>
      <c r="G2242" s="141"/>
    </row>
    <row r="2243" ht="14.25" customHeight="1">
      <c r="A2243" s="140"/>
      <c r="B2243" s="141"/>
      <c r="C2243" s="141"/>
      <c r="D2243" s="141"/>
      <c r="E2243" s="141"/>
      <c r="F2243" s="141"/>
      <c r="G2243" s="141"/>
    </row>
    <row r="2244" ht="14.25" customHeight="1">
      <c r="A2244" s="140"/>
      <c r="B2244" s="141"/>
      <c r="C2244" s="141"/>
      <c r="D2244" s="141"/>
      <c r="E2244" s="141"/>
      <c r="F2244" s="141"/>
      <c r="G2244" s="141"/>
    </row>
    <row r="2245" ht="14.25" customHeight="1">
      <c r="A2245" s="140"/>
      <c r="B2245" s="141"/>
      <c r="C2245" s="141"/>
      <c r="D2245" s="141"/>
      <c r="E2245" s="141"/>
      <c r="F2245" s="141"/>
      <c r="G2245" s="141"/>
    </row>
    <row r="2246" ht="14.25" customHeight="1">
      <c r="A2246" s="140"/>
      <c r="B2246" s="141"/>
      <c r="C2246" s="141"/>
      <c r="D2246" s="141"/>
      <c r="E2246" s="141"/>
      <c r="F2246" s="141"/>
      <c r="G2246" s="141"/>
    </row>
    <row r="2247" ht="14.25" customHeight="1">
      <c r="A2247" s="140"/>
      <c r="B2247" s="141"/>
      <c r="C2247" s="141"/>
      <c r="D2247" s="141"/>
      <c r="E2247" s="141"/>
      <c r="F2247" s="141"/>
      <c r="G2247" s="141"/>
    </row>
    <row r="2248" ht="14.25" customHeight="1">
      <c r="A2248" s="140"/>
      <c r="B2248" s="141"/>
      <c r="C2248" s="141"/>
      <c r="D2248" s="141"/>
      <c r="E2248" s="141"/>
      <c r="F2248" s="141"/>
      <c r="G2248" s="141"/>
    </row>
    <row r="2249" ht="14.25" customHeight="1">
      <c r="A2249" s="140"/>
      <c r="B2249" s="141"/>
      <c r="C2249" s="141"/>
      <c r="D2249" s="141"/>
      <c r="E2249" s="141"/>
      <c r="F2249" s="141"/>
      <c r="G2249" s="141"/>
    </row>
    <row r="2250" ht="14.25" customHeight="1">
      <c r="A2250" s="140"/>
      <c r="B2250" s="141"/>
      <c r="C2250" s="141"/>
      <c r="D2250" s="141"/>
      <c r="E2250" s="141"/>
      <c r="F2250" s="141"/>
      <c r="G2250" s="141"/>
    </row>
    <row r="2251" ht="14.25" customHeight="1">
      <c r="A2251" s="140"/>
      <c r="B2251" s="141"/>
      <c r="C2251" s="141"/>
      <c r="D2251" s="141"/>
      <c r="E2251" s="141"/>
      <c r="F2251" s="141"/>
      <c r="G2251" s="141"/>
    </row>
    <row r="2252" ht="14.25" customHeight="1">
      <c r="A2252" s="140"/>
      <c r="B2252" s="141"/>
      <c r="C2252" s="141"/>
      <c r="D2252" s="141"/>
      <c r="E2252" s="141"/>
      <c r="F2252" s="141"/>
      <c r="G2252" s="141"/>
    </row>
    <row r="2253" ht="14.25" customHeight="1">
      <c r="A2253" s="140"/>
      <c r="B2253" s="141"/>
      <c r="C2253" s="141"/>
      <c r="D2253" s="141"/>
      <c r="E2253" s="141"/>
      <c r="F2253" s="141"/>
      <c r="G2253" s="141"/>
    </row>
    <row r="2254" ht="14.25" customHeight="1">
      <c r="A2254" s="140"/>
      <c r="B2254" s="141"/>
      <c r="C2254" s="141"/>
      <c r="D2254" s="141"/>
      <c r="E2254" s="141"/>
      <c r="F2254" s="141"/>
      <c r="G2254" s="141"/>
    </row>
    <row r="2255" ht="14.25" customHeight="1">
      <c r="A2255" s="140"/>
      <c r="B2255" s="141"/>
      <c r="C2255" s="141"/>
      <c r="D2255" s="141"/>
      <c r="E2255" s="141"/>
      <c r="F2255" s="141"/>
      <c r="G2255" s="141"/>
    </row>
    <row r="2256" ht="14.25" customHeight="1">
      <c r="A2256" s="140"/>
      <c r="B2256" s="141"/>
      <c r="C2256" s="141"/>
      <c r="D2256" s="141"/>
      <c r="E2256" s="141"/>
      <c r="F2256" s="141"/>
      <c r="G2256" s="141"/>
    </row>
    <row r="2257" ht="14.25" customHeight="1">
      <c r="A2257" s="140"/>
      <c r="B2257" s="141"/>
      <c r="C2257" s="141"/>
      <c r="D2257" s="141"/>
      <c r="E2257" s="141"/>
      <c r="F2257" s="141"/>
      <c r="G2257" s="141"/>
    </row>
    <row r="2258" ht="14.25" customHeight="1">
      <c r="A2258" s="140"/>
      <c r="B2258" s="141"/>
      <c r="C2258" s="141"/>
      <c r="D2258" s="141"/>
      <c r="E2258" s="141"/>
      <c r="F2258" s="141"/>
      <c r="G2258" s="141"/>
    </row>
    <row r="2259" ht="14.25" customHeight="1">
      <c r="A2259" s="140"/>
      <c r="B2259" s="141"/>
      <c r="C2259" s="141"/>
      <c r="D2259" s="141"/>
      <c r="E2259" s="141"/>
      <c r="F2259" s="141"/>
      <c r="G2259" s="141"/>
    </row>
    <row r="2260" ht="14.25" customHeight="1">
      <c r="A2260" s="140"/>
      <c r="B2260" s="141"/>
      <c r="C2260" s="141"/>
      <c r="D2260" s="141"/>
      <c r="E2260" s="141"/>
      <c r="F2260" s="141"/>
      <c r="G2260" s="141"/>
    </row>
    <row r="2261" ht="14.25" customHeight="1">
      <c r="A2261" s="140"/>
      <c r="B2261" s="141"/>
      <c r="C2261" s="141"/>
      <c r="D2261" s="141"/>
      <c r="E2261" s="141"/>
      <c r="F2261" s="141"/>
      <c r="G2261" s="141"/>
    </row>
    <row r="2262" ht="14.25" customHeight="1">
      <c r="A2262" s="140"/>
      <c r="B2262" s="141"/>
      <c r="C2262" s="141"/>
      <c r="D2262" s="141"/>
      <c r="E2262" s="141"/>
      <c r="F2262" s="141"/>
      <c r="G2262" s="141"/>
    </row>
    <row r="2263" ht="14.25" customHeight="1">
      <c r="A2263" s="140"/>
      <c r="B2263" s="141"/>
      <c r="C2263" s="141"/>
      <c r="D2263" s="141"/>
      <c r="E2263" s="141"/>
      <c r="F2263" s="141"/>
      <c r="G2263" s="141"/>
    </row>
    <row r="2264" ht="14.25" customHeight="1">
      <c r="A2264" s="140"/>
      <c r="B2264" s="141"/>
      <c r="C2264" s="141"/>
      <c r="D2264" s="141"/>
      <c r="E2264" s="141"/>
      <c r="F2264" s="141"/>
      <c r="G2264" s="141"/>
    </row>
    <row r="2265" ht="14.25" customHeight="1">
      <c r="A2265" s="140"/>
      <c r="B2265" s="141"/>
      <c r="C2265" s="141"/>
      <c r="D2265" s="141"/>
      <c r="E2265" s="141"/>
      <c r="F2265" s="141"/>
      <c r="G2265" s="141"/>
    </row>
    <row r="2266" ht="14.25" customHeight="1">
      <c r="A2266" s="140"/>
      <c r="B2266" s="141"/>
      <c r="C2266" s="141"/>
      <c r="D2266" s="141"/>
      <c r="E2266" s="141"/>
      <c r="F2266" s="141"/>
      <c r="G2266" s="141"/>
    </row>
    <row r="2267" ht="14.25" customHeight="1">
      <c r="A2267" s="140"/>
      <c r="B2267" s="141"/>
      <c r="C2267" s="141"/>
      <c r="D2267" s="141"/>
      <c r="E2267" s="141"/>
      <c r="F2267" s="141"/>
      <c r="G2267" s="141"/>
    </row>
    <row r="2268" ht="14.25" customHeight="1">
      <c r="A2268" s="140"/>
      <c r="B2268" s="141"/>
      <c r="C2268" s="141"/>
      <c r="D2268" s="141"/>
      <c r="E2268" s="141"/>
      <c r="F2268" s="141"/>
      <c r="G2268" s="141"/>
    </row>
    <row r="2269" ht="14.25" customHeight="1">
      <c r="A2269" s="140"/>
      <c r="B2269" s="141"/>
      <c r="C2269" s="141"/>
      <c r="D2269" s="141"/>
      <c r="E2269" s="141"/>
      <c r="F2269" s="141"/>
      <c r="G2269" s="141"/>
    </row>
    <row r="2270" ht="14.25" customHeight="1">
      <c r="A2270" s="140"/>
      <c r="B2270" s="141"/>
      <c r="C2270" s="141"/>
      <c r="D2270" s="141"/>
      <c r="E2270" s="141"/>
      <c r="F2270" s="141"/>
      <c r="G2270" s="141"/>
    </row>
    <row r="2271" ht="14.25" customHeight="1">
      <c r="A2271" s="140"/>
      <c r="B2271" s="141"/>
      <c r="C2271" s="141"/>
      <c r="D2271" s="141"/>
      <c r="E2271" s="141"/>
      <c r="F2271" s="141"/>
      <c r="G2271" s="141"/>
    </row>
    <row r="2272" ht="14.25" customHeight="1">
      <c r="A2272" s="140"/>
      <c r="B2272" s="141"/>
      <c r="C2272" s="141"/>
      <c r="D2272" s="141"/>
      <c r="E2272" s="141"/>
      <c r="F2272" s="141"/>
      <c r="G2272" s="141"/>
    </row>
    <row r="2273" ht="14.25" customHeight="1">
      <c r="A2273" s="140"/>
      <c r="B2273" s="141"/>
      <c r="C2273" s="141"/>
      <c r="D2273" s="141"/>
      <c r="E2273" s="141"/>
      <c r="F2273" s="141"/>
      <c r="G2273" s="141"/>
    </row>
    <row r="2274" ht="14.25" customHeight="1">
      <c r="A2274" s="140"/>
      <c r="B2274" s="141"/>
      <c r="C2274" s="141"/>
      <c r="D2274" s="141"/>
      <c r="E2274" s="141"/>
      <c r="F2274" s="141"/>
      <c r="G2274" s="141"/>
    </row>
    <row r="2275" ht="14.25" customHeight="1">
      <c r="A2275" s="140"/>
      <c r="B2275" s="141"/>
      <c r="C2275" s="141"/>
      <c r="D2275" s="141"/>
      <c r="E2275" s="141"/>
      <c r="F2275" s="141"/>
      <c r="G2275" s="141"/>
    </row>
    <row r="2276" ht="14.25" customHeight="1">
      <c r="A2276" s="140"/>
      <c r="B2276" s="141"/>
      <c r="C2276" s="141"/>
      <c r="D2276" s="141"/>
      <c r="E2276" s="141"/>
      <c r="F2276" s="141"/>
      <c r="G2276" s="141"/>
    </row>
    <row r="2277" ht="14.25" customHeight="1">
      <c r="A2277" s="140"/>
      <c r="B2277" s="141"/>
      <c r="C2277" s="141"/>
      <c r="D2277" s="141"/>
      <c r="E2277" s="141"/>
      <c r="F2277" s="141"/>
      <c r="G2277" s="141"/>
    </row>
    <row r="2278" ht="14.25" customHeight="1">
      <c r="A2278" s="140"/>
      <c r="B2278" s="141"/>
      <c r="C2278" s="141"/>
      <c r="D2278" s="141"/>
      <c r="E2278" s="141"/>
      <c r="F2278" s="141"/>
      <c r="G2278" s="141"/>
    </row>
    <row r="2279" ht="14.25" customHeight="1">
      <c r="A2279" s="140"/>
      <c r="B2279" s="141"/>
      <c r="C2279" s="141"/>
      <c r="D2279" s="141"/>
      <c r="E2279" s="141"/>
      <c r="F2279" s="141"/>
      <c r="G2279" s="141"/>
    </row>
    <row r="2280" ht="14.25" customHeight="1">
      <c r="A2280" s="140"/>
      <c r="B2280" s="141"/>
      <c r="C2280" s="141"/>
      <c r="D2280" s="141"/>
      <c r="E2280" s="141"/>
      <c r="F2280" s="141"/>
      <c r="G2280" s="141"/>
    </row>
    <row r="2281" ht="14.25" customHeight="1">
      <c r="A2281" s="140"/>
      <c r="B2281" s="141"/>
      <c r="C2281" s="141"/>
      <c r="D2281" s="141"/>
      <c r="E2281" s="141"/>
      <c r="F2281" s="141"/>
      <c r="G2281" s="141"/>
    </row>
    <row r="2282" ht="14.25" customHeight="1">
      <c r="A2282" s="140"/>
      <c r="B2282" s="141"/>
      <c r="C2282" s="141"/>
      <c r="D2282" s="141"/>
      <c r="E2282" s="141"/>
      <c r="F2282" s="141"/>
      <c r="G2282" s="141"/>
    </row>
    <row r="2283" ht="14.25" customHeight="1">
      <c r="A2283" s="140"/>
      <c r="B2283" s="141"/>
      <c r="C2283" s="141"/>
      <c r="D2283" s="141"/>
      <c r="E2283" s="141"/>
      <c r="F2283" s="141"/>
      <c r="G2283" s="141"/>
    </row>
    <row r="2284" ht="14.25" customHeight="1">
      <c r="A2284" s="140"/>
      <c r="B2284" s="141"/>
      <c r="C2284" s="141"/>
      <c r="D2284" s="141"/>
      <c r="E2284" s="141"/>
      <c r="F2284" s="141"/>
      <c r="G2284" s="141"/>
    </row>
    <row r="2285" ht="14.25" customHeight="1">
      <c r="A2285" s="140"/>
      <c r="B2285" s="141"/>
      <c r="C2285" s="141"/>
      <c r="D2285" s="141"/>
      <c r="E2285" s="141"/>
      <c r="F2285" s="141"/>
      <c r="G2285" s="141"/>
    </row>
    <row r="2286" ht="14.25" customHeight="1">
      <c r="A2286" s="140"/>
      <c r="B2286" s="141"/>
      <c r="C2286" s="141"/>
      <c r="D2286" s="141"/>
      <c r="E2286" s="141"/>
      <c r="F2286" s="141"/>
      <c r="G2286" s="141"/>
    </row>
    <row r="2287" ht="14.25" customHeight="1">
      <c r="A2287" s="140"/>
      <c r="B2287" s="141"/>
      <c r="C2287" s="141"/>
      <c r="D2287" s="141"/>
      <c r="E2287" s="141"/>
      <c r="F2287" s="141"/>
      <c r="G2287" s="141"/>
    </row>
    <row r="2288" ht="14.25" customHeight="1">
      <c r="A2288" s="140"/>
      <c r="B2288" s="141"/>
      <c r="C2288" s="141"/>
      <c r="D2288" s="141"/>
      <c r="E2288" s="141"/>
      <c r="F2288" s="141"/>
      <c r="G2288" s="141"/>
    </row>
    <row r="2289" ht="14.25" customHeight="1">
      <c r="A2289" s="140"/>
      <c r="B2289" s="141"/>
      <c r="C2289" s="141"/>
      <c r="D2289" s="141"/>
      <c r="E2289" s="141"/>
      <c r="F2289" s="141"/>
      <c r="G2289" s="141"/>
    </row>
    <row r="2290" ht="14.25" customHeight="1">
      <c r="A2290" s="140"/>
      <c r="B2290" s="141"/>
      <c r="C2290" s="141"/>
      <c r="D2290" s="141"/>
      <c r="E2290" s="141"/>
      <c r="F2290" s="141"/>
      <c r="G2290" s="141"/>
    </row>
    <row r="2291" ht="14.25" customHeight="1">
      <c r="A2291" s="140"/>
      <c r="B2291" s="141"/>
      <c r="C2291" s="141"/>
      <c r="D2291" s="141"/>
      <c r="E2291" s="141"/>
      <c r="F2291" s="141"/>
      <c r="G2291" s="141"/>
    </row>
    <row r="2292" ht="14.25" customHeight="1">
      <c r="A2292" s="140"/>
      <c r="B2292" s="141"/>
      <c r="C2292" s="141"/>
      <c r="D2292" s="141"/>
      <c r="E2292" s="141"/>
      <c r="F2292" s="141"/>
      <c r="G2292" s="141"/>
    </row>
    <row r="2293" ht="14.25" customHeight="1">
      <c r="A2293" s="140"/>
      <c r="B2293" s="141"/>
      <c r="C2293" s="141"/>
      <c r="D2293" s="141"/>
      <c r="E2293" s="141"/>
      <c r="F2293" s="141"/>
      <c r="G2293" s="141"/>
    </row>
    <row r="2294" ht="14.25" customHeight="1">
      <c r="A2294" s="140"/>
      <c r="B2294" s="141"/>
      <c r="C2294" s="141"/>
      <c r="D2294" s="141"/>
      <c r="E2294" s="141"/>
      <c r="F2294" s="141"/>
      <c r="G2294" s="141"/>
    </row>
    <row r="2295" ht="14.25" customHeight="1">
      <c r="A2295" s="140"/>
      <c r="B2295" s="141"/>
      <c r="C2295" s="141"/>
      <c r="D2295" s="141"/>
      <c r="E2295" s="141"/>
      <c r="F2295" s="141"/>
      <c r="G2295" s="141"/>
    </row>
    <row r="2296" ht="14.25" customHeight="1">
      <c r="A2296" s="140"/>
      <c r="B2296" s="141"/>
      <c r="C2296" s="141"/>
      <c r="D2296" s="141"/>
      <c r="E2296" s="141"/>
      <c r="F2296" s="141"/>
      <c r="G2296" s="141"/>
    </row>
    <row r="2297" ht="14.25" customHeight="1">
      <c r="A2297" s="140"/>
      <c r="B2297" s="141"/>
      <c r="C2297" s="141"/>
      <c r="D2297" s="141"/>
      <c r="E2297" s="141"/>
      <c r="F2297" s="141"/>
      <c r="G2297" s="141"/>
    </row>
    <row r="2298" ht="14.25" customHeight="1">
      <c r="A2298" s="140"/>
      <c r="B2298" s="141"/>
      <c r="C2298" s="141"/>
      <c r="D2298" s="141"/>
      <c r="E2298" s="141"/>
      <c r="F2298" s="141"/>
      <c r="G2298" s="141"/>
    </row>
    <row r="2299" ht="14.25" customHeight="1">
      <c r="A2299" s="140"/>
      <c r="B2299" s="141"/>
      <c r="C2299" s="141"/>
      <c r="D2299" s="141"/>
      <c r="E2299" s="141"/>
      <c r="F2299" s="141"/>
      <c r="G2299" s="141"/>
    </row>
    <row r="2300" ht="14.25" customHeight="1">
      <c r="A2300" s="140"/>
      <c r="B2300" s="141"/>
      <c r="C2300" s="141"/>
      <c r="D2300" s="141"/>
      <c r="E2300" s="141"/>
      <c r="F2300" s="141"/>
      <c r="G2300" s="141"/>
    </row>
    <row r="2301" ht="14.25" customHeight="1">
      <c r="A2301" s="140"/>
      <c r="B2301" s="141"/>
      <c r="C2301" s="141"/>
      <c r="D2301" s="141"/>
      <c r="E2301" s="141"/>
      <c r="F2301" s="141"/>
      <c r="G2301" s="141"/>
    </row>
    <row r="2302" ht="14.25" customHeight="1">
      <c r="A2302" s="140"/>
      <c r="B2302" s="141"/>
      <c r="C2302" s="141"/>
      <c r="D2302" s="141"/>
      <c r="E2302" s="141"/>
      <c r="F2302" s="141"/>
      <c r="G2302" s="141"/>
    </row>
    <row r="2303" ht="14.25" customHeight="1">
      <c r="A2303" s="140"/>
      <c r="B2303" s="141"/>
      <c r="C2303" s="141"/>
      <c r="D2303" s="141"/>
      <c r="E2303" s="141"/>
      <c r="F2303" s="141"/>
      <c r="G2303" s="141"/>
    </row>
    <row r="2304" ht="14.25" customHeight="1">
      <c r="A2304" s="140"/>
      <c r="B2304" s="141"/>
      <c r="C2304" s="141"/>
      <c r="D2304" s="141"/>
      <c r="E2304" s="141"/>
      <c r="F2304" s="141"/>
      <c r="G2304" s="141"/>
    </row>
    <row r="2305" ht="14.25" customHeight="1">
      <c r="A2305" s="140"/>
      <c r="B2305" s="141"/>
      <c r="C2305" s="141"/>
      <c r="D2305" s="141"/>
      <c r="E2305" s="141"/>
      <c r="F2305" s="141"/>
      <c r="G2305" s="141"/>
    </row>
    <row r="2306" ht="14.25" customHeight="1">
      <c r="A2306" s="140"/>
      <c r="B2306" s="141"/>
      <c r="C2306" s="141"/>
      <c r="D2306" s="141"/>
      <c r="E2306" s="141"/>
      <c r="F2306" s="141"/>
      <c r="G2306" s="141"/>
    </row>
    <row r="2307" ht="14.25" customHeight="1">
      <c r="A2307" s="140"/>
      <c r="B2307" s="141"/>
      <c r="C2307" s="141"/>
      <c r="D2307" s="141"/>
      <c r="E2307" s="141"/>
      <c r="F2307" s="141"/>
      <c r="G2307" s="141"/>
    </row>
    <row r="2308" ht="14.25" customHeight="1">
      <c r="A2308" s="140"/>
      <c r="B2308" s="141"/>
      <c r="C2308" s="141"/>
      <c r="D2308" s="141"/>
      <c r="E2308" s="141"/>
      <c r="F2308" s="141"/>
      <c r="G2308" s="141"/>
    </row>
    <row r="2309" ht="14.25" customHeight="1">
      <c r="A2309" s="140"/>
      <c r="B2309" s="141"/>
      <c r="C2309" s="141"/>
      <c r="D2309" s="141"/>
      <c r="E2309" s="141"/>
      <c r="F2309" s="141"/>
      <c r="G2309" s="141"/>
    </row>
    <row r="2310" ht="14.25" customHeight="1">
      <c r="A2310" s="140"/>
      <c r="B2310" s="141"/>
      <c r="C2310" s="141"/>
      <c r="D2310" s="141"/>
      <c r="E2310" s="141"/>
      <c r="F2310" s="141"/>
      <c r="G2310" s="141"/>
    </row>
    <row r="2311" ht="14.25" customHeight="1">
      <c r="A2311" s="140"/>
      <c r="B2311" s="141"/>
      <c r="C2311" s="141"/>
      <c r="D2311" s="141"/>
      <c r="E2311" s="141"/>
      <c r="F2311" s="141"/>
      <c r="G2311" s="141"/>
    </row>
    <row r="2312" ht="14.25" customHeight="1">
      <c r="A2312" s="140"/>
      <c r="B2312" s="141"/>
      <c r="C2312" s="141"/>
      <c r="D2312" s="141"/>
      <c r="E2312" s="141"/>
      <c r="F2312" s="141"/>
      <c r="G2312" s="141"/>
    </row>
    <row r="2313" ht="14.25" customHeight="1">
      <c r="A2313" s="140"/>
      <c r="B2313" s="141"/>
      <c r="C2313" s="141"/>
      <c r="D2313" s="141"/>
      <c r="E2313" s="141"/>
      <c r="F2313" s="141"/>
      <c r="G2313" s="141"/>
    </row>
    <row r="2314" ht="14.25" customHeight="1">
      <c r="A2314" s="140"/>
      <c r="B2314" s="141"/>
      <c r="C2314" s="141"/>
      <c r="D2314" s="141"/>
      <c r="E2314" s="141"/>
      <c r="F2314" s="141"/>
      <c r="G2314" s="141"/>
    </row>
    <row r="2315" ht="14.25" customHeight="1">
      <c r="A2315" s="140"/>
      <c r="B2315" s="141"/>
      <c r="C2315" s="141"/>
      <c r="D2315" s="141"/>
      <c r="E2315" s="141"/>
      <c r="F2315" s="141"/>
      <c r="G2315" s="141"/>
    </row>
    <row r="2316" ht="14.25" customHeight="1">
      <c r="A2316" s="140"/>
      <c r="B2316" s="141"/>
      <c r="C2316" s="141"/>
      <c r="D2316" s="141"/>
      <c r="E2316" s="141"/>
      <c r="F2316" s="141"/>
      <c r="G2316" s="141"/>
    </row>
    <row r="2317" ht="14.25" customHeight="1">
      <c r="A2317" s="140"/>
      <c r="B2317" s="141"/>
      <c r="C2317" s="141"/>
      <c r="D2317" s="141"/>
      <c r="E2317" s="141"/>
      <c r="F2317" s="141"/>
      <c r="G2317" s="141"/>
    </row>
    <row r="2318" ht="14.25" customHeight="1">
      <c r="A2318" s="140"/>
      <c r="B2318" s="141"/>
      <c r="C2318" s="141"/>
      <c r="D2318" s="141"/>
      <c r="E2318" s="141"/>
      <c r="F2318" s="141"/>
      <c r="G2318" s="141"/>
    </row>
    <row r="2319" ht="14.25" customHeight="1">
      <c r="A2319" s="140"/>
      <c r="B2319" s="141"/>
      <c r="C2319" s="141"/>
      <c r="D2319" s="141"/>
      <c r="E2319" s="141"/>
      <c r="F2319" s="141"/>
      <c r="G2319" s="141"/>
    </row>
    <row r="2320" ht="14.25" customHeight="1">
      <c r="A2320" s="140"/>
      <c r="B2320" s="141"/>
      <c r="C2320" s="141"/>
      <c r="D2320" s="141"/>
      <c r="E2320" s="141"/>
      <c r="F2320" s="141"/>
      <c r="G2320" s="141"/>
    </row>
    <row r="2321" ht="14.25" customHeight="1">
      <c r="A2321" s="140"/>
      <c r="B2321" s="141"/>
      <c r="C2321" s="141"/>
      <c r="D2321" s="141"/>
      <c r="E2321" s="141"/>
      <c r="F2321" s="141"/>
      <c r="G2321" s="141"/>
    </row>
    <row r="2322" ht="14.25" customHeight="1">
      <c r="A2322" s="140"/>
      <c r="B2322" s="141"/>
      <c r="C2322" s="141"/>
      <c r="D2322" s="141"/>
      <c r="E2322" s="141"/>
      <c r="F2322" s="141"/>
      <c r="G2322" s="141"/>
    </row>
    <row r="2323" ht="14.25" customHeight="1">
      <c r="A2323" s="140"/>
      <c r="B2323" s="141"/>
      <c r="C2323" s="141"/>
      <c r="D2323" s="141"/>
      <c r="E2323" s="141"/>
      <c r="F2323" s="141"/>
      <c r="G2323" s="141"/>
    </row>
    <row r="2324" ht="14.25" customHeight="1">
      <c r="A2324" s="140"/>
      <c r="B2324" s="141"/>
      <c r="C2324" s="141"/>
      <c r="D2324" s="141"/>
      <c r="E2324" s="141"/>
      <c r="F2324" s="141"/>
      <c r="G2324" s="141"/>
    </row>
    <row r="2325" ht="14.25" customHeight="1">
      <c r="A2325" s="140"/>
      <c r="B2325" s="141"/>
      <c r="C2325" s="141"/>
      <c r="D2325" s="141"/>
      <c r="E2325" s="141"/>
      <c r="F2325" s="141"/>
      <c r="G2325" s="141"/>
    </row>
    <row r="2326" ht="14.25" customHeight="1">
      <c r="A2326" s="140"/>
      <c r="B2326" s="141"/>
      <c r="C2326" s="141"/>
      <c r="D2326" s="141"/>
      <c r="E2326" s="141"/>
      <c r="F2326" s="141"/>
      <c r="G2326" s="141"/>
    </row>
    <row r="2327" ht="14.25" customHeight="1">
      <c r="A2327" s="140"/>
      <c r="B2327" s="141"/>
      <c r="C2327" s="141"/>
      <c r="D2327" s="141"/>
      <c r="E2327" s="141"/>
      <c r="F2327" s="141"/>
      <c r="G2327" s="141"/>
    </row>
    <row r="2328" ht="14.25" customHeight="1">
      <c r="A2328" s="140"/>
      <c r="B2328" s="141"/>
      <c r="C2328" s="141"/>
      <c r="D2328" s="141"/>
      <c r="E2328" s="141"/>
      <c r="F2328" s="141"/>
      <c r="G2328" s="141"/>
    </row>
    <row r="2329" ht="14.25" customHeight="1">
      <c r="A2329" s="140"/>
      <c r="B2329" s="141"/>
      <c r="C2329" s="141"/>
      <c r="D2329" s="141"/>
      <c r="E2329" s="141"/>
      <c r="F2329" s="141"/>
      <c r="G2329" s="141"/>
    </row>
    <row r="2330" ht="14.25" customHeight="1">
      <c r="A2330" s="140"/>
      <c r="B2330" s="141"/>
      <c r="C2330" s="141"/>
      <c r="D2330" s="141"/>
      <c r="E2330" s="141"/>
      <c r="F2330" s="141"/>
      <c r="G2330" s="141"/>
    </row>
    <row r="2331" ht="14.25" customHeight="1">
      <c r="A2331" s="140"/>
      <c r="B2331" s="141"/>
      <c r="C2331" s="141"/>
      <c r="D2331" s="141"/>
      <c r="E2331" s="141"/>
      <c r="F2331" s="141"/>
      <c r="G2331" s="141"/>
    </row>
    <row r="2332" ht="14.25" customHeight="1">
      <c r="A2332" s="140"/>
      <c r="B2332" s="141"/>
      <c r="C2332" s="141"/>
      <c r="D2332" s="141"/>
      <c r="E2332" s="141"/>
      <c r="F2332" s="141"/>
      <c r="G2332" s="141"/>
    </row>
    <row r="2333" ht="14.25" customHeight="1">
      <c r="A2333" s="140"/>
      <c r="B2333" s="141"/>
      <c r="C2333" s="141"/>
      <c r="D2333" s="141"/>
      <c r="E2333" s="141"/>
      <c r="F2333" s="141"/>
      <c r="G2333" s="141"/>
    </row>
    <row r="2334" ht="14.25" customHeight="1">
      <c r="A2334" s="140"/>
      <c r="B2334" s="141"/>
      <c r="C2334" s="141"/>
      <c r="D2334" s="141"/>
      <c r="E2334" s="141"/>
      <c r="F2334" s="141"/>
      <c r="G2334" s="141"/>
    </row>
    <row r="2335" ht="14.25" customHeight="1">
      <c r="A2335" s="140"/>
      <c r="B2335" s="141"/>
      <c r="C2335" s="141"/>
      <c r="D2335" s="141"/>
      <c r="E2335" s="141"/>
      <c r="F2335" s="141"/>
      <c r="G2335" s="141"/>
    </row>
    <row r="2336" ht="14.25" customHeight="1">
      <c r="A2336" s="140"/>
      <c r="B2336" s="141"/>
      <c r="C2336" s="141"/>
      <c r="D2336" s="141"/>
      <c r="E2336" s="141"/>
      <c r="F2336" s="141"/>
      <c r="G2336" s="141"/>
    </row>
    <row r="2337" ht="14.25" customHeight="1">
      <c r="A2337" s="140"/>
      <c r="B2337" s="141"/>
      <c r="C2337" s="141"/>
      <c r="D2337" s="141"/>
      <c r="E2337" s="141"/>
      <c r="F2337" s="141"/>
      <c r="G2337" s="141"/>
    </row>
    <row r="2338" ht="14.25" customHeight="1">
      <c r="A2338" s="140"/>
      <c r="B2338" s="141"/>
      <c r="C2338" s="141"/>
      <c r="D2338" s="141"/>
      <c r="E2338" s="141"/>
      <c r="F2338" s="141"/>
      <c r="G2338" s="141"/>
    </row>
    <row r="2339" ht="14.25" customHeight="1">
      <c r="A2339" s="140"/>
      <c r="B2339" s="141"/>
      <c r="C2339" s="141"/>
      <c r="D2339" s="141"/>
      <c r="E2339" s="141"/>
      <c r="F2339" s="141"/>
      <c r="G2339" s="141"/>
    </row>
    <row r="2340" ht="14.25" customHeight="1">
      <c r="A2340" s="140"/>
      <c r="B2340" s="141"/>
      <c r="C2340" s="141"/>
      <c r="D2340" s="141"/>
      <c r="E2340" s="141"/>
      <c r="F2340" s="141"/>
      <c r="G2340" s="141"/>
    </row>
    <row r="2341" ht="14.25" customHeight="1">
      <c r="A2341" s="140"/>
      <c r="B2341" s="141"/>
      <c r="C2341" s="141"/>
      <c r="D2341" s="141"/>
      <c r="E2341" s="141"/>
      <c r="F2341" s="141"/>
      <c r="G2341" s="141"/>
    </row>
    <row r="2342" ht="14.25" customHeight="1">
      <c r="A2342" s="140"/>
      <c r="B2342" s="141"/>
      <c r="C2342" s="141"/>
      <c r="D2342" s="141"/>
      <c r="E2342" s="141"/>
      <c r="F2342" s="141"/>
      <c r="G2342" s="141"/>
    </row>
    <row r="2343" ht="14.25" customHeight="1">
      <c r="A2343" s="140"/>
      <c r="B2343" s="141"/>
      <c r="C2343" s="141"/>
      <c r="D2343" s="141"/>
      <c r="E2343" s="141"/>
      <c r="F2343" s="141"/>
      <c r="G2343" s="141"/>
    </row>
    <row r="2344" ht="14.25" customHeight="1">
      <c r="A2344" s="140"/>
      <c r="B2344" s="141"/>
      <c r="C2344" s="141"/>
      <c r="D2344" s="141"/>
      <c r="E2344" s="141"/>
      <c r="F2344" s="141"/>
      <c r="G2344" s="141"/>
    </row>
    <row r="2345" ht="14.25" customHeight="1">
      <c r="A2345" s="140"/>
      <c r="B2345" s="141"/>
      <c r="C2345" s="141"/>
      <c r="D2345" s="141"/>
      <c r="E2345" s="141"/>
      <c r="F2345" s="141"/>
      <c r="G2345" s="141"/>
    </row>
    <row r="2346" ht="14.25" customHeight="1">
      <c r="A2346" s="140"/>
      <c r="B2346" s="141"/>
      <c r="C2346" s="141"/>
      <c r="D2346" s="141"/>
      <c r="E2346" s="141"/>
      <c r="F2346" s="141"/>
      <c r="G2346" s="141"/>
    </row>
    <row r="2347" ht="14.25" customHeight="1">
      <c r="A2347" s="140"/>
      <c r="B2347" s="141"/>
      <c r="C2347" s="141"/>
      <c r="D2347" s="141"/>
      <c r="E2347" s="141"/>
      <c r="F2347" s="141"/>
      <c r="G2347" s="141"/>
    </row>
    <row r="2348" ht="14.25" customHeight="1">
      <c r="A2348" s="140"/>
      <c r="B2348" s="141"/>
      <c r="C2348" s="141"/>
      <c r="D2348" s="141"/>
      <c r="E2348" s="141"/>
      <c r="F2348" s="141"/>
      <c r="G2348" s="141"/>
    </row>
    <row r="2349" ht="14.25" customHeight="1">
      <c r="A2349" s="140"/>
      <c r="B2349" s="141"/>
      <c r="C2349" s="141"/>
      <c r="D2349" s="141"/>
      <c r="E2349" s="141"/>
      <c r="F2349" s="141"/>
      <c r="G2349" s="141"/>
    </row>
    <row r="2350" ht="14.25" customHeight="1">
      <c r="A2350" s="140"/>
      <c r="B2350" s="141"/>
      <c r="C2350" s="141"/>
      <c r="D2350" s="141"/>
      <c r="E2350" s="141"/>
      <c r="F2350" s="141"/>
      <c r="G2350" s="141"/>
    </row>
    <row r="2351" ht="14.25" customHeight="1">
      <c r="A2351" s="140"/>
      <c r="B2351" s="141"/>
      <c r="C2351" s="141"/>
      <c r="D2351" s="141"/>
      <c r="E2351" s="141"/>
      <c r="F2351" s="141"/>
      <c r="G2351" s="141"/>
    </row>
    <row r="2352" ht="14.25" customHeight="1">
      <c r="A2352" s="140"/>
      <c r="B2352" s="141"/>
      <c r="C2352" s="141"/>
      <c r="D2352" s="141"/>
      <c r="E2352" s="141"/>
      <c r="F2352" s="141"/>
      <c r="G2352" s="141"/>
    </row>
    <row r="2353" ht="14.25" customHeight="1">
      <c r="A2353" s="140"/>
      <c r="B2353" s="141"/>
      <c r="C2353" s="141"/>
      <c r="D2353" s="141"/>
      <c r="E2353" s="141"/>
      <c r="F2353" s="141"/>
      <c r="G2353" s="141"/>
    </row>
    <row r="2354" ht="14.25" customHeight="1">
      <c r="A2354" s="140"/>
      <c r="B2354" s="141"/>
      <c r="C2354" s="141"/>
      <c r="D2354" s="141"/>
      <c r="E2354" s="141"/>
      <c r="F2354" s="141"/>
      <c r="G2354" s="141"/>
    </row>
    <row r="2355" ht="14.25" customHeight="1">
      <c r="A2355" s="140"/>
      <c r="B2355" s="141"/>
      <c r="C2355" s="141"/>
      <c r="D2355" s="141"/>
      <c r="E2355" s="141"/>
      <c r="F2355" s="141"/>
      <c r="G2355" s="141"/>
    </row>
    <row r="2356" ht="14.25" customHeight="1">
      <c r="A2356" s="140"/>
      <c r="B2356" s="141"/>
      <c r="C2356" s="141"/>
      <c r="D2356" s="141"/>
      <c r="E2356" s="141"/>
      <c r="F2356" s="141"/>
      <c r="G2356" s="141"/>
    </row>
    <row r="2357" ht="14.25" customHeight="1">
      <c r="A2357" s="140"/>
      <c r="B2357" s="141"/>
      <c r="C2357" s="141"/>
      <c r="D2357" s="141"/>
      <c r="E2357" s="141"/>
      <c r="F2357" s="141"/>
      <c r="G2357" s="141"/>
    </row>
    <row r="2358" ht="14.25" customHeight="1">
      <c r="A2358" s="140"/>
      <c r="B2358" s="141"/>
      <c r="C2358" s="141"/>
      <c r="D2358" s="141"/>
      <c r="E2358" s="141"/>
      <c r="F2358" s="141"/>
      <c r="G2358" s="141"/>
    </row>
    <row r="2359" ht="14.25" customHeight="1">
      <c r="A2359" s="140"/>
      <c r="B2359" s="141"/>
      <c r="C2359" s="141"/>
      <c r="D2359" s="141"/>
      <c r="E2359" s="141"/>
      <c r="F2359" s="141"/>
      <c r="G2359" s="141"/>
    </row>
    <row r="2360" ht="14.25" customHeight="1">
      <c r="A2360" s="140"/>
      <c r="B2360" s="141"/>
      <c r="C2360" s="141"/>
      <c r="D2360" s="141"/>
      <c r="E2360" s="141"/>
      <c r="F2360" s="141"/>
      <c r="G2360" s="141"/>
    </row>
    <row r="2361" ht="14.25" customHeight="1">
      <c r="A2361" s="140"/>
      <c r="B2361" s="141"/>
      <c r="C2361" s="141"/>
      <c r="D2361" s="141"/>
      <c r="E2361" s="141"/>
      <c r="F2361" s="141"/>
      <c r="G2361" s="141"/>
    </row>
    <row r="2362" ht="14.25" customHeight="1">
      <c r="A2362" s="140"/>
      <c r="B2362" s="141"/>
      <c r="C2362" s="141"/>
      <c r="D2362" s="141"/>
      <c r="E2362" s="141"/>
      <c r="F2362" s="141"/>
      <c r="G2362" s="141"/>
    </row>
    <row r="2363" ht="14.25" customHeight="1">
      <c r="A2363" s="140"/>
      <c r="B2363" s="141"/>
      <c r="C2363" s="141"/>
      <c r="D2363" s="141"/>
      <c r="E2363" s="141"/>
      <c r="F2363" s="141"/>
      <c r="G2363" s="141"/>
    </row>
    <row r="2364" ht="14.25" customHeight="1">
      <c r="A2364" s="140"/>
      <c r="B2364" s="141"/>
      <c r="C2364" s="141"/>
      <c r="D2364" s="141"/>
      <c r="E2364" s="141"/>
      <c r="F2364" s="141"/>
      <c r="G2364" s="141"/>
    </row>
    <row r="2365" ht="14.25" customHeight="1">
      <c r="A2365" s="140"/>
      <c r="B2365" s="141"/>
      <c r="C2365" s="141"/>
      <c r="D2365" s="141"/>
      <c r="E2365" s="141"/>
      <c r="F2365" s="141"/>
      <c r="G2365" s="141"/>
    </row>
    <row r="2366" ht="14.25" customHeight="1">
      <c r="A2366" s="140"/>
      <c r="B2366" s="141"/>
      <c r="C2366" s="141"/>
      <c r="D2366" s="141"/>
      <c r="E2366" s="141"/>
      <c r="F2366" s="141"/>
      <c r="G2366" s="141"/>
    </row>
    <row r="2367" ht="14.25" customHeight="1">
      <c r="A2367" s="140"/>
      <c r="B2367" s="141"/>
      <c r="C2367" s="141"/>
      <c r="D2367" s="141"/>
      <c r="E2367" s="141"/>
      <c r="F2367" s="141"/>
      <c r="G2367" s="141"/>
    </row>
    <row r="2368" ht="14.25" customHeight="1">
      <c r="A2368" s="140"/>
      <c r="B2368" s="141"/>
      <c r="C2368" s="141"/>
      <c r="D2368" s="141"/>
      <c r="E2368" s="141"/>
      <c r="F2368" s="141"/>
      <c r="G2368" s="141"/>
    </row>
    <row r="2369" ht="14.25" customHeight="1">
      <c r="A2369" s="140"/>
      <c r="B2369" s="141"/>
      <c r="C2369" s="141"/>
      <c r="D2369" s="141"/>
      <c r="E2369" s="141"/>
      <c r="F2369" s="141"/>
      <c r="G2369" s="141"/>
    </row>
    <row r="2370" ht="14.25" customHeight="1">
      <c r="A2370" s="140"/>
      <c r="B2370" s="141"/>
      <c r="C2370" s="141"/>
      <c r="D2370" s="141"/>
      <c r="E2370" s="141"/>
      <c r="F2370" s="141"/>
      <c r="G2370" s="141"/>
    </row>
    <row r="2371" ht="14.25" customHeight="1">
      <c r="A2371" s="140"/>
      <c r="B2371" s="141"/>
      <c r="C2371" s="141"/>
      <c r="D2371" s="141"/>
      <c r="E2371" s="141"/>
      <c r="F2371" s="141"/>
      <c r="G2371" s="141"/>
    </row>
    <row r="2372" ht="14.25" customHeight="1">
      <c r="A2372" s="140"/>
      <c r="B2372" s="141"/>
      <c r="C2372" s="141"/>
      <c r="D2372" s="141"/>
      <c r="E2372" s="141"/>
      <c r="F2372" s="141"/>
      <c r="G2372" s="141"/>
    </row>
    <row r="2373" ht="14.25" customHeight="1">
      <c r="A2373" s="140"/>
      <c r="B2373" s="141"/>
      <c r="C2373" s="141"/>
      <c r="D2373" s="141"/>
      <c r="E2373" s="141"/>
      <c r="F2373" s="141"/>
      <c r="G2373" s="141"/>
    </row>
    <row r="2374" ht="14.25" customHeight="1">
      <c r="A2374" s="140"/>
      <c r="B2374" s="141"/>
      <c r="C2374" s="141"/>
      <c r="D2374" s="141"/>
      <c r="E2374" s="141"/>
      <c r="F2374" s="141"/>
      <c r="G2374" s="141"/>
    </row>
    <row r="2375" ht="14.25" customHeight="1">
      <c r="A2375" s="140"/>
      <c r="B2375" s="141"/>
      <c r="C2375" s="141"/>
      <c r="D2375" s="141"/>
      <c r="E2375" s="141"/>
      <c r="F2375" s="141"/>
      <c r="G2375" s="141"/>
    </row>
    <row r="2376" ht="14.25" customHeight="1">
      <c r="A2376" s="140"/>
      <c r="B2376" s="141"/>
      <c r="C2376" s="141"/>
      <c r="D2376" s="141"/>
      <c r="E2376" s="141"/>
      <c r="F2376" s="141"/>
      <c r="G2376" s="141"/>
    </row>
    <row r="2377" ht="14.25" customHeight="1">
      <c r="A2377" s="140"/>
      <c r="B2377" s="141"/>
      <c r="C2377" s="141"/>
      <c r="D2377" s="141"/>
      <c r="E2377" s="141"/>
      <c r="F2377" s="141"/>
      <c r="G2377" s="141"/>
    </row>
    <row r="2378" ht="14.25" customHeight="1">
      <c r="A2378" s="140"/>
      <c r="B2378" s="141"/>
      <c r="C2378" s="141"/>
      <c r="D2378" s="141"/>
      <c r="E2378" s="141"/>
      <c r="F2378" s="141"/>
      <c r="G2378" s="141"/>
    </row>
    <row r="2379" ht="14.25" customHeight="1">
      <c r="A2379" s="140"/>
      <c r="B2379" s="141"/>
      <c r="C2379" s="141"/>
      <c r="D2379" s="141"/>
      <c r="E2379" s="141"/>
      <c r="F2379" s="141"/>
      <c r="G2379" s="141"/>
    </row>
    <row r="2380" ht="14.25" customHeight="1">
      <c r="A2380" s="140"/>
      <c r="B2380" s="141"/>
      <c r="C2380" s="141"/>
      <c r="D2380" s="141"/>
      <c r="E2380" s="141"/>
      <c r="F2380" s="141"/>
      <c r="G2380" s="141"/>
    </row>
    <row r="2381" ht="14.25" customHeight="1">
      <c r="A2381" s="140"/>
      <c r="B2381" s="141"/>
      <c r="C2381" s="141"/>
      <c r="D2381" s="141"/>
      <c r="E2381" s="141"/>
      <c r="F2381" s="141"/>
      <c r="G2381" s="141"/>
    </row>
    <row r="2382" ht="14.25" customHeight="1">
      <c r="A2382" s="140"/>
      <c r="B2382" s="141"/>
      <c r="C2382" s="141"/>
      <c r="D2382" s="141"/>
      <c r="E2382" s="141"/>
      <c r="F2382" s="141"/>
      <c r="G2382" s="141"/>
    </row>
    <row r="2383" ht="14.25" customHeight="1">
      <c r="A2383" s="140"/>
      <c r="B2383" s="141"/>
      <c r="C2383" s="141"/>
      <c r="D2383" s="141"/>
      <c r="E2383" s="141"/>
      <c r="F2383" s="141"/>
      <c r="G2383" s="141"/>
    </row>
    <row r="2384" ht="14.25" customHeight="1">
      <c r="A2384" s="140"/>
      <c r="B2384" s="141"/>
      <c r="C2384" s="141"/>
      <c r="D2384" s="141"/>
      <c r="E2384" s="141"/>
      <c r="F2384" s="141"/>
      <c r="G2384" s="141"/>
    </row>
    <row r="2385" ht="14.25" customHeight="1">
      <c r="A2385" s="140"/>
      <c r="B2385" s="141"/>
      <c r="C2385" s="141"/>
      <c r="D2385" s="141"/>
      <c r="E2385" s="141"/>
      <c r="F2385" s="141"/>
      <c r="G2385" s="141"/>
    </row>
    <row r="2386" ht="14.25" customHeight="1">
      <c r="A2386" s="140"/>
      <c r="B2386" s="141"/>
      <c r="C2386" s="141"/>
      <c r="D2386" s="141"/>
      <c r="E2386" s="141"/>
      <c r="F2386" s="141"/>
      <c r="G2386" s="141"/>
    </row>
    <row r="2387" ht="14.25" customHeight="1">
      <c r="A2387" s="140"/>
      <c r="B2387" s="141"/>
      <c r="C2387" s="141"/>
      <c r="D2387" s="141"/>
      <c r="E2387" s="141"/>
      <c r="F2387" s="141"/>
      <c r="G2387" s="141"/>
    </row>
    <row r="2388" ht="14.25" customHeight="1">
      <c r="A2388" s="140"/>
      <c r="B2388" s="141"/>
      <c r="C2388" s="141"/>
      <c r="D2388" s="141"/>
      <c r="E2388" s="141"/>
      <c r="F2388" s="141"/>
      <c r="G2388" s="141"/>
    </row>
    <row r="2389" ht="14.25" customHeight="1">
      <c r="A2389" s="140"/>
      <c r="B2389" s="141"/>
      <c r="C2389" s="141"/>
      <c r="D2389" s="141"/>
      <c r="E2389" s="141"/>
      <c r="F2389" s="141"/>
      <c r="G2389" s="141"/>
    </row>
    <row r="2390" ht="14.25" customHeight="1">
      <c r="A2390" s="140"/>
      <c r="B2390" s="141"/>
      <c r="C2390" s="141"/>
      <c r="D2390" s="141"/>
      <c r="E2390" s="141"/>
      <c r="F2390" s="141"/>
      <c r="G2390" s="141"/>
    </row>
    <row r="2391" ht="14.25" customHeight="1">
      <c r="A2391" s="140"/>
      <c r="B2391" s="141"/>
      <c r="C2391" s="141"/>
      <c r="D2391" s="141"/>
      <c r="E2391" s="141"/>
      <c r="F2391" s="141"/>
      <c r="G2391" s="141"/>
    </row>
    <row r="2392" ht="14.25" customHeight="1">
      <c r="A2392" s="140"/>
      <c r="B2392" s="141"/>
      <c r="C2392" s="141"/>
      <c r="D2392" s="141"/>
      <c r="E2392" s="141"/>
      <c r="F2392" s="141"/>
      <c r="G2392" s="141"/>
    </row>
    <row r="2393" ht="14.25" customHeight="1">
      <c r="A2393" s="140"/>
      <c r="B2393" s="141"/>
      <c r="C2393" s="141"/>
      <c r="D2393" s="141"/>
      <c r="E2393" s="141"/>
      <c r="F2393" s="141"/>
      <c r="G2393" s="141"/>
    </row>
    <row r="2394" ht="14.25" customHeight="1">
      <c r="A2394" s="140"/>
      <c r="B2394" s="141"/>
      <c r="C2394" s="141"/>
      <c r="D2394" s="141"/>
      <c r="E2394" s="141"/>
      <c r="F2394" s="141"/>
      <c r="G2394" s="141"/>
    </row>
    <row r="2395" ht="14.25" customHeight="1">
      <c r="A2395" s="140"/>
      <c r="B2395" s="141"/>
      <c r="C2395" s="141"/>
      <c r="D2395" s="141"/>
      <c r="E2395" s="141"/>
      <c r="F2395" s="141"/>
      <c r="G2395" s="141"/>
    </row>
    <row r="2396" ht="14.25" customHeight="1">
      <c r="A2396" s="140"/>
      <c r="B2396" s="141"/>
      <c r="C2396" s="141"/>
      <c r="D2396" s="141"/>
      <c r="E2396" s="141"/>
      <c r="F2396" s="141"/>
      <c r="G2396" s="141"/>
    </row>
    <row r="2397" ht="14.25" customHeight="1">
      <c r="A2397" s="140"/>
      <c r="B2397" s="141"/>
      <c r="C2397" s="141"/>
      <c r="D2397" s="141"/>
      <c r="E2397" s="141"/>
      <c r="F2397" s="141"/>
      <c r="G2397" s="141"/>
    </row>
    <row r="2398" ht="14.25" customHeight="1">
      <c r="A2398" s="140"/>
      <c r="B2398" s="141"/>
      <c r="C2398" s="141"/>
      <c r="D2398" s="141"/>
      <c r="E2398" s="141"/>
      <c r="F2398" s="141"/>
      <c r="G2398" s="141"/>
    </row>
    <row r="2399" ht="14.25" customHeight="1">
      <c r="A2399" s="140"/>
      <c r="B2399" s="141"/>
      <c r="C2399" s="141"/>
      <c r="D2399" s="141"/>
      <c r="E2399" s="141"/>
      <c r="F2399" s="141"/>
      <c r="G2399" s="141"/>
    </row>
    <row r="2400" ht="14.25" customHeight="1">
      <c r="A2400" s="140"/>
      <c r="B2400" s="141"/>
      <c r="C2400" s="141"/>
      <c r="D2400" s="141"/>
      <c r="E2400" s="141"/>
      <c r="F2400" s="141"/>
      <c r="G2400" s="141"/>
    </row>
    <row r="2401" ht="14.25" customHeight="1">
      <c r="A2401" s="140"/>
      <c r="B2401" s="141"/>
      <c r="C2401" s="141"/>
      <c r="D2401" s="141"/>
      <c r="E2401" s="141"/>
      <c r="F2401" s="141"/>
      <c r="G2401" s="141"/>
    </row>
    <row r="2402" ht="14.25" customHeight="1">
      <c r="A2402" s="140"/>
      <c r="B2402" s="141"/>
      <c r="C2402" s="141"/>
      <c r="D2402" s="141"/>
      <c r="E2402" s="141"/>
      <c r="F2402" s="141"/>
      <c r="G2402" s="141"/>
    </row>
    <row r="2403" ht="14.25" customHeight="1">
      <c r="A2403" s="140"/>
      <c r="B2403" s="141"/>
      <c r="C2403" s="141"/>
      <c r="D2403" s="141"/>
      <c r="E2403" s="141"/>
      <c r="F2403" s="141"/>
      <c r="G2403" s="141"/>
    </row>
    <row r="2404" ht="14.25" customHeight="1">
      <c r="A2404" s="140"/>
      <c r="B2404" s="141"/>
      <c r="C2404" s="141"/>
      <c r="D2404" s="141"/>
      <c r="E2404" s="141"/>
      <c r="F2404" s="141"/>
      <c r="G2404" s="141"/>
    </row>
    <row r="2405" ht="14.25" customHeight="1">
      <c r="A2405" s="140"/>
      <c r="B2405" s="141"/>
      <c r="C2405" s="141"/>
      <c r="D2405" s="141"/>
      <c r="E2405" s="141"/>
      <c r="F2405" s="141"/>
      <c r="G2405" s="141"/>
    </row>
    <row r="2406" ht="14.25" customHeight="1">
      <c r="A2406" s="140"/>
      <c r="B2406" s="141"/>
      <c r="C2406" s="141"/>
      <c r="D2406" s="141"/>
      <c r="E2406" s="141"/>
      <c r="F2406" s="141"/>
      <c r="G2406" s="141"/>
    </row>
    <row r="2407" ht="14.25" customHeight="1">
      <c r="A2407" s="140"/>
      <c r="B2407" s="141"/>
      <c r="C2407" s="141"/>
      <c r="D2407" s="141"/>
      <c r="E2407" s="141"/>
      <c r="F2407" s="141"/>
      <c r="G2407" s="141"/>
    </row>
    <row r="2408" ht="14.25" customHeight="1">
      <c r="A2408" s="140"/>
      <c r="B2408" s="141"/>
      <c r="C2408" s="141"/>
      <c r="D2408" s="141"/>
      <c r="E2408" s="141"/>
      <c r="F2408" s="141"/>
      <c r="G2408" s="141"/>
    </row>
    <row r="2409" ht="14.25" customHeight="1">
      <c r="A2409" s="140"/>
      <c r="B2409" s="141"/>
      <c r="C2409" s="141"/>
      <c r="D2409" s="141"/>
      <c r="E2409" s="141"/>
      <c r="F2409" s="141"/>
      <c r="G2409" s="141"/>
    </row>
    <row r="2410" ht="14.25" customHeight="1">
      <c r="A2410" s="140"/>
      <c r="B2410" s="141"/>
      <c r="C2410" s="141"/>
      <c r="D2410" s="141"/>
      <c r="E2410" s="141"/>
      <c r="F2410" s="141"/>
      <c r="G2410" s="141"/>
    </row>
    <row r="2411" ht="14.25" customHeight="1">
      <c r="A2411" s="140"/>
      <c r="B2411" s="141"/>
      <c r="C2411" s="141"/>
      <c r="D2411" s="141"/>
      <c r="E2411" s="141"/>
      <c r="F2411" s="141"/>
      <c r="G2411" s="141"/>
    </row>
    <row r="2412" ht="14.25" customHeight="1">
      <c r="A2412" s="140"/>
      <c r="B2412" s="141"/>
      <c r="C2412" s="141"/>
      <c r="D2412" s="141"/>
      <c r="E2412" s="141"/>
      <c r="F2412" s="141"/>
      <c r="G2412" s="141"/>
    </row>
    <row r="2413" ht="14.25" customHeight="1">
      <c r="A2413" s="140"/>
      <c r="B2413" s="141"/>
      <c r="C2413" s="141"/>
      <c r="D2413" s="141"/>
      <c r="E2413" s="141"/>
      <c r="F2413" s="141"/>
      <c r="G2413" s="141"/>
    </row>
    <row r="2414" ht="14.25" customHeight="1">
      <c r="A2414" s="140"/>
      <c r="B2414" s="141"/>
      <c r="C2414" s="141"/>
      <c r="D2414" s="141"/>
      <c r="E2414" s="141"/>
      <c r="F2414" s="141"/>
      <c r="G2414" s="141"/>
    </row>
    <row r="2415" ht="14.25" customHeight="1">
      <c r="A2415" s="140"/>
      <c r="B2415" s="141"/>
      <c r="C2415" s="141"/>
      <c r="D2415" s="141"/>
      <c r="E2415" s="141"/>
      <c r="F2415" s="141"/>
      <c r="G2415" s="141"/>
    </row>
    <row r="2416" ht="14.25" customHeight="1">
      <c r="A2416" s="140"/>
      <c r="B2416" s="141"/>
      <c r="C2416" s="141"/>
      <c r="D2416" s="141"/>
      <c r="E2416" s="141"/>
      <c r="F2416" s="141"/>
      <c r="G2416" s="141"/>
    </row>
    <row r="2417" ht="14.25" customHeight="1">
      <c r="A2417" s="140"/>
      <c r="B2417" s="141"/>
      <c r="C2417" s="141"/>
      <c r="D2417" s="141"/>
      <c r="E2417" s="141"/>
      <c r="F2417" s="141"/>
      <c r="G2417" s="141"/>
    </row>
    <row r="2418" ht="14.25" customHeight="1">
      <c r="A2418" s="140"/>
      <c r="B2418" s="141"/>
      <c r="C2418" s="141"/>
      <c r="D2418" s="141"/>
      <c r="E2418" s="141"/>
      <c r="F2418" s="141"/>
      <c r="G2418" s="141"/>
    </row>
    <row r="2419" ht="14.25" customHeight="1">
      <c r="A2419" s="140"/>
      <c r="B2419" s="141"/>
      <c r="C2419" s="141"/>
      <c r="D2419" s="141"/>
      <c r="E2419" s="141"/>
      <c r="F2419" s="141"/>
      <c r="G2419" s="141"/>
    </row>
    <row r="2420" ht="14.25" customHeight="1">
      <c r="A2420" s="140"/>
      <c r="B2420" s="141"/>
      <c r="C2420" s="141"/>
      <c r="D2420" s="141"/>
      <c r="E2420" s="141"/>
      <c r="F2420" s="141"/>
      <c r="G2420" s="141"/>
    </row>
    <row r="2421" ht="14.25" customHeight="1">
      <c r="A2421" s="140"/>
      <c r="B2421" s="141"/>
      <c r="C2421" s="141"/>
      <c r="D2421" s="141"/>
      <c r="E2421" s="141"/>
      <c r="F2421" s="141"/>
      <c r="G2421" s="141"/>
    </row>
    <row r="2422" ht="14.25" customHeight="1">
      <c r="A2422" s="140"/>
      <c r="B2422" s="141"/>
      <c r="C2422" s="141"/>
      <c r="D2422" s="141"/>
      <c r="E2422" s="141"/>
      <c r="F2422" s="141"/>
      <c r="G2422" s="141"/>
    </row>
    <row r="2423" ht="14.25" customHeight="1">
      <c r="A2423" s="140"/>
      <c r="B2423" s="141"/>
      <c r="C2423" s="141"/>
      <c r="D2423" s="141"/>
      <c r="E2423" s="141"/>
      <c r="F2423" s="141"/>
      <c r="G2423" s="141"/>
    </row>
    <row r="2424" ht="14.25" customHeight="1">
      <c r="A2424" s="140"/>
      <c r="B2424" s="141"/>
      <c r="C2424" s="141"/>
      <c r="D2424" s="141"/>
      <c r="E2424" s="141"/>
      <c r="F2424" s="141"/>
      <c r="G2424" s="141"/>
    </row>
    <row r="2425" ht="14.25" customHeight="1">
      <c r="A2425" s="140"/>
      <c r="B2425" s="141"/>
      <c r="C2425" s="141"/>
      <c r="D2425" s="141"/>
      <c r="E2425" s="141"/>
      <c r="F2425" s="141"/>
      <c r="G2425" s="141"/>
    </row>
    <row r="2426" ht="14.25" customHeight="1">
      <c r="A2426" s="140"/>
      <c r="B2426" s="141"/>
      <c r="C2426" s="141"/>
      <c r="D2426" s="141"/>
      <c r="E2426" s="141"/>
      <c r="F2426" s="141"/>
      <c r="G2426" s="141"/>
    </row>
    <row r="2427" ht="14.25" customHeight="1">
      <c r="A2427" s="140"/>
      <c r="B2427" s="141"/>
      <c r="C2427" s="141"/>
      <c r="D2427" s="141"/>
      <c r="E2427" s="141"/>
      <c r="F2427" s="141"/>
      <c r="G2427" s="141"/>
    </row>
    <row r="2428" ht="14.25" customHeight="1">
      <c r="A2428" s="140"/>
      <c r="B2428" s="141"/>
      <c r="C2428" s="141"/>
      <c r="D2428" s="141"/>
      <c r="E2428" s="141"/>
      <c r="F2428" s="141"/>
      <c r="G2428" s="141"/>
    </row>
    <row r="2429" ht="14.25" customHeight="1">
      <c r="A2429" s="140"/>
      <c r="B2429" s="141"/>
      <c r="C2429" s="141"/>
      <c r="D2429" s="141"/>
      <c r="E2429" s="141"/>
      <c r="F2429" s="141"/>
      <c r="G2429" s="141"/>
    </row>
    <row r="2430" ht="14.25" customHeight="1">
      <c r="A2430" s="140"/>
      <c r="B2430" s="141"/>
      <c r="C2430" s="141"/>
      <c r="D2430" s="141"/>
      <c r="E2430" s="141"/>
      <c r="F2430" s="141"/>
      <c r="G2430" s="141"/>
    </row>
    <row r="2431" ht="14.25" customHeight="1">
      <c r="A2431" s="140"/>
      <c r="B2431" s="141"/>
      <c r="C2431" s="141"/>
      <c r="D2431" s="141"/>
      <c r="E2431" s="141"/>
      <c r="F2431" s="141"/>
      <c r="G2431" s="141"/>
    </row>
    <row r="2432" ht="14.25" customHeight="1">
      <c r="A2432" s="140"/>
      <c r="B2432" s="141"/>
      <c r="C2432" s="141"/>
      <c r="D2432" s="141"/>
      <c r="E2432" s="141"/>
      <c r="F2432" s="141"/>
      <c r="G2432" s="141"/>
    </row>
    <row r="2433" ht="14.25" customHeight="1">
      <c r="A2433" s="140"/>
      <c r="B2433" s="141"/>
      <c r="C2433" s="141"/>
      <c r="D2433" s="141"/>
      <c r="E2433" s="141"/>
      <c r="F2433" s="141"/>
      <c r="G2433" s="141"/>
    </row>
    <row r="2434" ht="14.25" customHeight="1">
      <c r="A2434" s="140"/>
      <c r="B2434" s="141"/>
      <c r="C2434" s="141"/>
      <c r="D2434" s="141"/>
      <c r="E2434" s="141"/>
      <c r="F2434" s="141"/>
      <c r="G2434" s="141"/>
    </row>
    <row r="2435" ht="14.25" customHeight="1">
      <c r="A2435" s="140"/>
      <c r="B2435" s="141"/>
      <c r="C2435" s="141"/>
      <c r="D2435" s="141"/>
      <c r="E2435" s="141"/>
      <c r="F2435" s="141"/>
      <c r="G2435" s="141"/>
    </row>
    <row r="2436" ht="14.25" customHeight="1">
      <c r="A2436" s="140"/>
      <c r="B2436" s="141"/>
      <c r="C2436" s="141"/>
      <c r="D2436" s="141"/>
      <c r="E2436" s="141"/>
      <c r="F2436" s="141"/>
      <c r="G2436" s="141"/>
    </row>
    <row r="2437" ht="14.25" customHeight="1">
      <c r="A2437" s="140"/>
      <c r="B2437" s="141"/>
      <c r="C2437" s="141"/>
      <c r="D2437" s="141"/>
      <c r="E2437" s="141"/>
      <c r="F2437" s="141"/>
      <c r="G2437" s="141"/>
    </row>
    <row r="2438" ht="14.25" customHeight="1">
      <c r="A2438" s="140"/>
      <c r="B2438" s="141"/>
      <c r="C2438" s="141"/>
      <c r="D2438" s="141"/>
      <c r="E2438" s="141"/>
      <c r="F2438" s="141"/>
      <c r="G2438" s="141"/>
    </row>
    <row r="2439" ht="14.25" customHeight="1">
      <c r="A2439" s="140"/>
      <c r="B2439" s="141"/>
      <c r="C2439" s="141"/>
      <c r="D2439" s="141"/>
      <c r="E2439" s="141"/>
      <c r="F2439" s="141"/>
      <c r="G2439" s="141"/>
    </row>
    <row r="2440" ht="14.25" customHeight="1">
      <c r="A2440" s="140"/>
      <c r="B2440" s="141"/>
      <c r="C2440" s="141"/>
      <c r="D2440" s="141"/>
      <c r="E2440" s="141"/>
      <c r="F2440" s="141"/>
      <c r="G2440" s="141"/>
    </row>
    <row r="2441" ht="14.25" customHeight="1">
      <c r="A2441" s="140"/>
      <c r="B2441" s="141"/>
      <c r="C2441" s="141"/>
      <c r="D2441" s="141"/>
      <c r="E2441" s="141"/>
      <c r="F2441" s="141"/>
      <c r="G2441" s="141"/>
    </row>
    <row r="2442" ht="14.25" customHeight="1">
      <c r="A2442" s="140"/>
      <c r="B2442" s="141"/>
      <c r="C2442" s="141"/>
      <c r="D2442" s="141"/>
      <c r="E2442" s="141"/>
      <c r="F2442" s="141"/>
      <c r="G2442" s="141"/>
    </row>
    <row r="2443" ht="14.25" customHeight="1">
      <c r="A2443" s="140"/>
      <c r="B2443" s="141"/>
      <c r="C2443" s="141"/>
      <c r="D2443" s="141"/>
      <c r="E2443" s="141"/>
      <c r="F2443" s="141"/>
      <c r="G2443" s="141"/>
    </row>
    <row r="2444" ht="14.25" customHeight="1">
      <c r="A2444" s="140"/>
      <c r="B2444" s="141"/>
      <c r="C2444" s="141"/>
      <c r="D2444" s="141"/>
      <c r="E2444" s="141"/>
      <c r="F2444" s="141"/>
      <c r="G2444" s="141"/>
    </row>
    <row r="2445" ht="14.25" customHeight="1">
      <c r="A2445" s="140"/>
      <c r="B2445" s="141"/>
      <c r="C2445" s="141"/>
      <c r="D2445" s="141"/>
      <c r="E2445" s="141"/>
      <c r="F2445" s="141"/>
      <c r="G2445" s="141"/>
    </row>
    <row r="2446" ht="14.25" customHeight="1">
      <c r="A2446" s="140"/>
      <c r="B2446" s="141"/>
      <c r="C2446" s="141"/>
      <c r="D2446" s="141"/>
      <c r="E2446" s="141"/>
      <c r="F2446" s="141"/>
      <c r="G2446" s="141"/>
    </row>
    <row r="2447" ht="14.25" customHeight="1">
      <c r="A2447" s="140"/>
      <c r="B2447" s="141"/>
      <c r="C2447" s="141"/>
      <c r="D2447" s="141"/>
      <c r="E2447" s="141"/>
      <c r="F2447" s="141"/>
      <c r="G2447" s="141"/>
    </row>
    <row r="2448" ht="14.25" customHeight="1">
      <c r="A2448" s="140"/>
      <c r="B2448" s="141"/>
      <c r="C2448" s="141"/>
      <c r="D2448" s="141"/>
      <c r="E2448" s="141"/>
      <c r="F2448" s="141"/>
      <c r="G2448" s="141"/>
    </row>
    <row r="2449" ht="14.25" customHeight="1">
      <c r="A2449" s="140"/>
      <c r="B2449" s="141"/>
      <c r="C2449" s="141"/>
      <c r="D2449" s="141"/>
      <c r="E2449" s="141"/>
      <c r="F2449" s="141"/>
      <c r="G2449" s="141"/>
    </row>
    <row r="2450" ht="14.25" customHeight="1">
      <c r="A2450" s="140"/>
      <c r="B2450" s="141"/>
      <c r="C2450" s="141"/>
      <c r="D2450" s="141"/>
      <c r="E2450" s="141"/>
      <c r="F2450" s="141"/>
      <c r="G2450" s="141"/>
    </row>
    <row r="2451" ht="14.25" customHeight="1">
      <c r="A2451" s="140"/>
      <c r="B2451" s="141"/>
      <c r="C2451" s="141"/>
      <c r="D2451" s="141"/>
      <c r="E2451" s="141"/>
      <c r="F2451" s="141"/>
      <c r="G2451" s="141"/>
    </row>
    <row r="2452" ht="14.25" customHeight="1">
      <c r="A2452" s="140"/>
      <c r="B2452" s="141"/>
      <c r="C2452" s="141"/>
      <c r="D2452" s="141"/>
      <c r="E2452" s="141"/>
      <c r="F2452" s="141"/>
      <c r="G2452" s="141"/>
    </row>
    <row r="2453" ht="14.25" customHeight="1">
      <c r="A2453" s="140"/>
      <c r="B2453" s="141"/>
      <c r="C2453" s="141"/>
      <c r="D2453" s="141"/>
      <c r="E2453" s="141"/>
      <c r="F2453" s="141"/>
      <c r="G2453" s="141"/>
    </row>
    <row r="2454" ht="14.25" customHeight="1">
      <c r="A2454" s="140"/>
      <c r="B2454" s="141"/>
      <c r="C2454" s="141"/>
      <c r="D2454" s="141"/>
      <c r="E2454" s="141"/>
      <c r="F2454" s="141"/>
      <c r="G2454" s="141"/>
    </row>
    <row r="2455" ht="14.25" customHeight="1">
      <c r="A2455" s="140"/>
      <c r="B2455" s="141"/>
      <c r="C2455" s="141"/>
      <c r="D2455" s="141"/>
      <c r="E2455" s="141"/>
      <c r="F2455" s="141"/>
      <c r="G2455" s="141"/>
    </row>
    <row r="2456" ht="14.25" customHeight="1">
      <c r="A2456" s="140"/>
      <c r="B2456" s="141"/>
      <c r="C2456" s="141"/>
      <c r="D2456" s="141"/>
      <c r="E2456" s="141"/>
      <c r="F2456" s="141"/>
      <c r="G2456" s="141"/>
    </row>
    <row r="2457" ht="14.25" customHeight="1">
      <c r="A2457" s="140"/>
      <c r="B2457" s="141"/>
      <c r="C2457" s="141"/>
      <c r="D2457" s="141"/>
      <c r="E2457" s="141"/>
      <c r="F2457" s="141"/>
      <c r="G2457" s="141"/>
    </row>
    <row r="2458" ht="14.25" customHeight="1">
      <c r="A2458" s="140"/>
      <c r="B2458" s="141"/>
      <c r="C2458" s="141"/>
      <c r="D2458" s="141"/>
      <c r="E2458" s="141"/>
      <c r="F2458" s="141"/>
      <c r="G2458" s="141"/>
    </row>
    <row r="2459" ht="14.25" customHeight="1">
      <c r="A2459" s="140"/>
      <c r="B2459" s="141"/>
      <c r="C2459" s="141"/>
      <c r="D2459" s="141"/>
      <c r="E2459" s="141"/>
      <c r="F2459" s="141"/>
      <c r="G2459" s="141"/>
    </row>
    <row r="2460" ht="14.25" customHeight="1">
      <c r="A2460" s="140"/>
      <c r="B2460" s="141"/>
      <c r="C2460" s="141"/>
      <c r="D2460" s="141"/>
      <c r="E2460" s="141"/>
      <c r="F2460" s="141"/>
      <c r="G2460" s="141"/>
    </row>
    <row r="2461" ht="14.25" customHeight="1">
      <c r="A2461" s="140"/>
      <c r="B2461" s="141"/>
      <c r="C2461" s="141"/>
      <c r="D2461" s="141"/>
      <c r="E2461" s="141"/>
      <c r="F2461" s="141"/>
      <c r="G2461" s="141"/>
    </row>
    <row r="2462" ht="14.25" customHeight="1">
      <c r="A2462" s="140"/>
      <c r="B2462" s="141"/>
      <c r="C2462" s="141"/>
      <c r="D2462" s="141"/>
      <c r="E2462" s="141"/>
      <c r="F2462" s="141"/>
      <c r="G2462" s="141"/>
    </row>
    <row r="2463" ht="14.25" customHeight="1">
      <c r="A2463" s="140"/>
      <c r="B2463" s="141"/>
      <c r="C2463" s="141"/>
      <c r="D2463" s="141"/>
      <c r="E2463" s="141"/>
      <c r="F2463" s="141"/>
      <c r="G2463" s="141"/>
    </row>
    <row r="2464" ht="14.25" customHeight="1">
      <c r="A2464" s="140"/>
      <c r="B2464" s="141"/>
      <c r="C2464" s="141"/>
      <c r="D2464" s="141"/>
      <c r="E2464" s="141"/>
      <c r="F2464" s="141"/>
      <c r="G2464" s="141"/>
    </row>
    <row r="2465" ht="14.25" customHeight="1">
      <c r="A2465" s="140"/>
      <c r="B2465" s="141"/>
      <c r="C2465" s="141"/>
      <c r="D2465" s="141"/>
      <c r="E2465" s="141"/>
      <c r="F2465" s="141"/>
      <c r="G2465" s="141"/>
    </row>
    <row r="2466" ht="14.25" customHeight="1">
      <c r="A2466" s="140"/>
      <c r="B2466" s="141"/>
      <c r="C2466" s="141"/>
      <c r="D2466" s="141"/>
      <c r="E2466" s="141"/>
      <c r="F2466" s="141"/>
      <c r="G2466" s="141"/>
    </row>
    <row r="2467" ht="14.25" customHeight="1">
      <c r="A2467" s="140"/>
      <c r="B2467" s="141"/>
      <c r="C2467" s="141"/>
      <c r="D2467" s="141"/>
      <c r="E2467" s="141"/>
      <c r="F2467" s="141"/>
      <c r="G2467" s="141"/>
    </row>
    <row r="2468" ht="14.25" customHeight="1">
      <c r="A2468" s="140"/>
      <c r="B2468" s="141"/>
      <c r="C2468" s="141"/>
      <c r="D2468" s="141"/>
      <c r="E2468" s="141"/>
      <c r="F2468" s="141"/>
      <c r="G2468" s="141"/>
    </row>
    <row r="2469" ht="14.25" customHeight="1">
      <c r="A2469" s="140"/>
      <c r="B2469" s="141"/>
      <c r="C2469" s="141"/>
      <c r="D2469" s="141"/>
      <c r="E2469" s="141"/>
      <c r="F2469" s="141"/>
      <c r="G2469" s="141"/>
    </row>
    <row r="2470" ht="14.25" customHeight="1">
      <c r="A2470" s="140"/>
      <c r="B2470" s="141"/>
      <c r="C2470" s="141"/>
      <c r="D2470" s="141"/>
      <c r="E2470" s="141"/>
      <c r="F2470" s="141"/>
      <c r="G2470" s="141"/>
    </row>
    <row r="2471" ht="14.25" customHeight="1">
      <c r="A2471" s="140"/>
      <c r="B2471" s="141"/>
      <c r="C2471" s="141"/>
      <c r="D2471" s="141"/>
      <c r="E2471" s="141"/>
      <c r="F2471" s="141"/>
      <c r="G2471" s="141"/>
    </row>
    <row r="2472" ht="14.25" customHeight="1">
      <c r="A2472" s="140"/>
      <c r="B2472" s="141"/>
      <c r="C2472" s="141"/>
      <c r="D2472" s="141"/>
      <c r="E2472" s="141"/>
      <c r="F2472" s="141"/>
      <c r="G2472" s="141"/>
    </row>
    <row r="2473" ht="14.25" customHeight="1">
      <c r="A2473" s="140"/>
      <c r="B2473" s="141"/>
      <c r="C2473" s="141"/>
      <c r="D2473" s="141"/>
      <c r="E2473" s="141"/>
      <c r="F2473" s="141"/>
      <c r="G2473" s="141"/>
    </row>
    <row r="2474" ht="14.25" customHeight="1">
      <c r="A2474" s="140"/>
      <c r="B2474" s="141"/>
      <c r="C2474" s="141"/>
      <c r="D2474" s="141"/>
      <c r="E2474" s="141"/>
      <c r="F2474" s="141"/>
      <c r="G2474" s="141"/>
    </row>
    <row r="2475" ht="14.25" customHeight="1">
      <c r="A2475" s="140"/>
      <c r="B2475" s="141"/>
      <c r="C2475" s="141"/>
      <c r="D2475" s="141"/>
      <c r="E2475" s="141"/>
      <c r="F2475" s="141"/>
      <c r="G2475" s="141"/>
    </row>
    <row r="2476" ht="14.25" customHeight="1">
      <c r="A2476" s="140"/>
      <c r="B2476" s="141"/>
      <c r="C2476" s="141"/>
      <c r="D2476" s="141"/>
      <c r="E2476" s="141"/>
      <c r="F2476" s="141"/>
      <c r="G2476" s="141"/>
    </row>
    <row r="2477" ht="14.25" customHeight="1">
      <c r="A2477" s="140"/>
      <c r="B2477" s="141"/>
      <c r="C2477" s="141"/>
      <c r="D2477" s="141"/>
      <c r="E2477" s="141"/>
      <c r="F2477" s="141"/>
      <c r="G2477" s="141"/>
    </row>
    <row r="2478" ht="14.25" customHeight="1">
      <c r="A2478" s="140"/>
      <c r="B2478" s="141"/>
      <c r="C2478" s="141"/>
      <c r="D2478" s="141"/>
      <c r="E2478" s="141"/>
      <c r="F2478" s="141"/>
      <c r="G2478" s="141"/>
    </row>
    <row r="2479" ht="14.25" customHeight="1">
      <c r="A2479" s="140"/>
      <c r="B2479" s="141"/>
      <c r="C2479" s="141"/>
      <c r="D2479" s="141"/>
      <c r="E2479" s="141"/>
      <c r="F2479" s="141"/>
      <c r="G2479" s="141"/>
    </row>
    <row r="2480" ht="14.25" customHeight="1">
      <c r="A2480" s="140"/>
      <c r="B2480" s="141"/>
      <c r="C2480" s="141"/>
      <c r="D2480" s="141"/>
      <c r="E2480" s="141"/>
      <c r="F2480" s="141"/>
      <c r="G2480" s="141"/>
    </row>
    <row r="2481" ht="14.25" customHeight="1">
      <c r="A2481" s="140"/>
      <c r="B2481" s="141"/>
      <c r="C2481" s="141"/>
      <c r="D2481" s="141"/>
      <c r="E2481" s="141"/>
      <c r="F2481" s="141"/>
      <c r="G2481" s="141"/>
    </row>
    <row r="2482" ht="14.25" customHeight="1">
      <c r="A2482" s="140"/>
      <c r="B2482" s="141"/>
      <c r="C2482" s="141"/>
      <c r="D2482" s="141"/>
      <c r="E2482" s="141"/>
      <c r="F2482" s="141"/>
      <c r="G2482" s="141"/>
    </row>
    <row r="2483" ht="14.25" customHeight="1">
      <c r="A2483" s="140"/>
      <c r="B2483" s="141"/>
      <c r="C2483" s="141"/>
      <c r="D2483" s="141"/>
      <c r="E2483" s="141"/>
      <c r="F2483" s="141"/>
      <c r="G2483" s="141"/>
    </row>
    <row r="2484" ht="14.25" customHeight="1">
      <c r="A2484" s="140"/>
      <c r="B2484" s="141"/>
      <c r="C2484" s="141"/>
      <c r="D2484" s="141"/>
      <c r="E2484" s="141"/>
      <c r="F2484" s="141"/>
      <c r="G2484" s="141"/>
    </row>
    <row r="2485" ht="14.25" customHeight="1">
      <c r="A2485" s="140"/>
      <c r="B2485" s="141"/>
      <c r="C2485" s="141"/>
      <c r="D2485" s="141"/>
      <c r="E2485" s="141"/>
      <c r="F2485" s="141"/>
      <c r="G2485" s="141"/>
    </row>
    <row r="2486" ht="14.25" customHeight="1">
      <c r="A2486" s="140"/>
      <c r="B2486" s="141"/>
      <c r="C2486" s="141"/>
      <c r="D2486" s="141"/>
      <c r="E2486" s="141"/>
      <c r="F2486" s="141"/>
      <c r="G2486" s="141"/>
    </row>
    <row r="2487" ht="14.25" customHeight="1">
      <c r="A2487" s="140"/>
      <c r="B2487" s="141"/>
      <c r="C2487" s="141"/>
      <c r="D2487" s="141"/>
      <c r="E2487" s="141"/>
      <c r="F2487" s="141"/>
      <c r="G2487" s="141"/>
    </row>
    <row r="2488" ht="14.25" customHeight="1">
      <c r="A2488" s="140"/>
      <c r="B2488" s="141"/>
      <c r="C2488" s="141"/>
      <c r="D2488" s="141"/>
      <c r="E2488" s="141"/>
      <c r="F2488" s="141"/>
      <c r="G2488" s="141"/>
    </row>
    <row r="2489" ht="14.25" customHeight="1">
      <c r="A2489" s="140"/>
      <c r="B2489" s="141"/>
      <c r="C2489" s="141"/>
      <c r="D2489" s="141"/>
      <c r="E2489" s="141"/>
      <c r="F2489" s="141"/>
      <c r="G2489" s="141"/>
    </row>
    <row r="2490" ht="14.25" customHeight="1">
      <c r="A2490" s="140"/>
      <c r="B2490" s="141"/>
      <c r="C2490" s="141"/>
      <c r="D2490" s="141"/>
      <c r="E2490" s="141"/>
      <c r="F2490" s="141"/>
      <c r="G2490" s="141"/>
    </row>
    <row r="2491" ht="14.25" customHeight="1">
      <c r="A2491" s="140"/>
      <c r="B2491" s="141"/>
      <c r="C2491" s="141"/>
      <c r="D2491" s="141"/>
      <c r="E2491" s="141"/>
      <c r="F2491" s="141"/>
      <c r="G2491" s="141"/>
    </row>
    <row r="2492" ht="14.25" customHeight="1">
      <c r="A2492" s="140"/>
      <c r="B2492" s="141"/>
      <c r="C2492" s="141"/>
      <c r="D2492" s="141"/>
      <c r="E2492" s="141"/>
      <c r="F2492" s="141"/>
      <c r="G2492" s="141"/>
    </row>
    <row r="2493" ht="14.25" customHeight="1">
      <c r="A2493" s="140"/>
      <c r="B2493" s="141"/>
      <c r="C2493" s="141"/>
      <c r="D2493" s="141"/>
      <c r="E2493" s="141"/>
      <c r="F2493" s="141"/>
      <c r="G2493" s="141"/>
    </row>
    <row r="2494" ht="14.25" customHeight="1">
      <c r="A2494" s="140"/>
      <c r="B2494" s="141"/>
      <c r="C2494" s="141"/>
      <c r="D2494" s="141"/>
      <c r="E2494" s="141"/>
      <c r="F2494" s="141"/>
      <c r="G2494" s="141"/>
    </row>
    <row r="2495" ht="14.25" customHeight="1">
      <c r="A2495" s="140"/>
      <c r="B2495" s="141"/>
      <c r="C2495" s="141"/>
      <c r="D2495" s="141"/>
      <c r="E2495" s="141"/>
      <c r="F2495" s="141"/>
      <c r="G2495" s="141"/>
    </row>
    <row r="2496" ht="14.25" customHeight="1">
      <c r="A2496" s="140"/>
      <c r="B2496" s="141"/>
      <c r="C2496" s="141"/>
      <c r="D2496" s="141"/>
      <c r="E2496" s="141"/>
      <c r="F2496" s="141"/>
      <c r="G2496" s="141"/>
    </row>
    <row r="2497" ht="14.25" customHeight="1">
      <c r="A2497" s="140"/>
      <c r="B2497" s="141"/>
      <c r="C2497" s="141"/>
      <c r="D2497" s="141"/>
      <c r="E2497" s="141"/>
      <c r="F2497" s="141"/>
      <c r="G2497" s="141"/>
    </row>
    <row r="2498" ht="14.25" customHeight="1">
      <c r="A2498" s="140"/>
      <c r="B2498" s="141"/>
      <c r="C2498" s="141"/>
      <c r="D2498" s="141"/>
      <c r="E2498" s="141"/>
      <c r="F2498" s="141"/>
      <c r="G2498" s="141"/>
    </row>
    <row r="2499" ht="14.25" customHeight="1">
      <c r="A2499" s="140"/>
      <c r="B2499" s="141"/>
      <c r="C2499" s="141"/>
      <c r="D2499" s="141"/>
      <c r="E2499" s="141"/>
      <c r="F2499" s="141"/>
      <c r="G2499" s="141"/>
    </row>
    <row r="2500" ht="14.25" customHeight="1">
      <c r="A2500" s="140"/>
      <c r="B2500" s="141"/>
      <c r="C2500" s="141"/>
      <c r="D2500" s="141"/>
      <c r="E2500" s="141"/>
      <c r="F2500" s="141"/>
      <c r="G2500" s="141"/>
    </row>
    <row r="2501" ht="14.25" customHeight="1">
      <c r="A2501" s="140"/>
      <c r="B2501" s="141"/>
      <c r="C2501" s="141"/>
      <c r="D2501" s="141"/>
      <c r="E2501" s="141"/>
      <c r="F2501" s="141"/>
      <c r="G2501" s="141"/>
    </row>
    <row r="2502" ht="14.25" customHeight="1">
      <c r="A2502" s="140"/>
      <c r="B2502" s="141"/>
      <c r="C2502" s="141"/>
      <c r="D2502" s="141"/>
      <c r="E2502" s="141"/>
      <c r="F2502" s="141"/>
      <c r="G2502" s="141"/>
    </row>
    <row r="2503" ht="14.25" customHeight="1">
      <c r="A2503" s="140"/>
      <c r="B2503" s="141"/>
      <c r="C2503" s="141"/>
      <c r="D2503" s="141"/>
      <c r="E2503" s="141"/>
      <c r="F2503" s="141"/>
      <c r="G2503" s="141"/>
    </row>
    <row r="2504" ht="14.25" customHeight="1">
      <c r="A2504" s="140"/>
      <c r="B2504" s="141"/>
      <c r="C2504" s="141"/>
      <c r="D2504" s="141"/>
      <c r="E2504" s="141"/>
      <c r="F2504" s="141"/>
      <c r="G2504" s="141"/>
    </row>
    <row r="2505" ht="14.25" customHeight="1">
      <c r="A2505" s="140"/>
      <c r="B2505" s="141"/>
      <c r="C2505" s="141"/>
      <c r="D2505" s="141"/>
      <c r="E2505" s="141"/>
      <c r="F2505" s="141"/>
      <c r="G2505" s="141"/>
    </row>
    <row r="2506" ht="14.25" customHeight="1">
      <c r="A2506" s="140"/>
      <c r="B2506" s="141"/>
      <c r="C2506" s="141"/>
      <c r="D2506" s="141"/>
      <c r="E2506" s="141"/>
      <c r="F2506" s="141"/>
      <c r="G2506" s="141"/>
    </row>
    <row r="2507" ht="14.25" customHeight="1">
      <c r="A2507" s="140"/>
      <c r="B2507" s="141"/>
      <c r="C2507" s="141"/>
      <c r="D2507" s="141"/>
      <c r="E2507" s="141"/>
      <c r="F2507" s="141"/>
      <c r="G2507" s="141"/>
    </row>
    <row r="2508" ht="14.25" customHeight="1">
      <c r="A2508" s="140"/>
      <c r="B2508" s="141"/>
      <c r="C2508" s="141"/>
      <c r="D2508" s="141"/>
      <c r="E2508" s="141"/>
      <c r="F2508" s="141"/>
      <c r="G2508" s="141"/>
    </row>
    <row r="2509" ht="14.25" customHeight="1">
      <c r="A2509" s="140"/>
      <c r="B2509" s="141"/>
      <c r="C2509" s="141"/>
      <c r="D2509" s="141"/>
      <c r="E2509" s="141"/>
      <c r="F2509" s="141"/>
      <c r="G2509" s="141"/>
    </row>
    <row r="2510" ht="14.25" customHeight="1">
      <c r="A2510" s="140"/>
      <c r="B2510" s="141"/>
      <c r="C2510" s="141"/>
      <c r="D2510" s="141"/>
      <c r="E2510" s="141"/>
      <c r="F2510" s="141"/>
      <c r="G2510" s="141"/>
    </row>
    <row r="2511" ht="14.25" customHeight="1">
      <c r="A2511" s="140"/>
      <c r="B2511" s="141"/>
      <c r="C2511" s="141"/>
      <c r="D2511" s="141"/>
      <c r="E2511" s="141"/>
      <c r="F2511" s="141"/>
      <c r="G2511" s="141"/>
    </row>
    <row r="2512" ht="14.25" customHeight="1">
      <c r="A2512" s="140"/>
      <c r="B2512" s="141"/>
      <c r="C2512" s="141"/>
      <c r="D2512" s="141"/>
      <c r="E2512" s="141"/>
      <c r="F2512" s="141"/>
      <c r="G2512" s="141"/>
    </row>
    <row r="2513" ht="14.25" customHeight="1">
      <c r="A2513" s="140"/>
      <c r="B2513" s="141"/>
      <c r="C2513" s="141"/>
      <c r="D2513" s="141"/>
      <c r="E2513" s="141"/>
      <c r="F2513" s="141"/>
      <c r="G2513" s="141"/>
    </row>
    <row r="2514" ht="14.25" customHeight="1">
      <c r="A2514" s="140"/>
      <c r="B2514" s="141"/>
      <c r="C2514" s="141"/>
      <c r="D2514" s="141"/>
      <c r="E2514" s="141"/>
      <c r="F2514" s="141"/>
      <c r="G2514" s="141"/>
    </row>
    <row r="2515" ht="14.25" customHeight="1">
      <c r="A2515" s="140"/>
      <c r="B2515" s="141"/>
      <c r="C2515" s="141"/>
      <c r="D2515" s="141"/>
      <c r="E2515" s="141"/>
      <c r="F2515" s="141"/>
      <c r="G2515" s="141"/>
    </row>
    <row r="2516" ht="14.25" customHeight="1">
      <c r="A2516" s="140"/>
      <c r="B2516" s="141"/>
      <c r="C2516" s="141"/>
      <c r="D2516" s="141"/>
      <c r="E2516" s="141"/>
      <c r="F2516" s="141"/>
      <c r="G2516" s="141"/>
    </row>
    <row r="2517" ht="14.25" customHeight="1">
      <c r="A2517" s="140"/>
      <c r="B2517" s="141"/>
      <c r="C2517" s="141"/>
      <c r="D2517" s="141"/>
      <c r="E2517" s="141"/>
      <c r="F2517" s="141"/>
      <c r="G2517" s="141"/>
    </row>
    <row r="2518" ht="14.25" customHeight="1">
      <c r="A2518" s="140"/>
      <c r="B2518" s="141"/>
      <c r="C2518" s="141"/>
      <c r="D2518" s="141"/>
      <c r="E2518" s="141"/>
      <c r="F2518" s="141"/>
      <c r="G2518" s="141"/>
    </row>
    <row r="2519" ht="14.25" customHeight="1">
      <c r="A2519" s="140"/>
      <c r="B2519" s="141"/>
      <c r="C2519" s="141"/>
      <c r="D2519" s="141"/>
      <c r="E2519" s="141"/>
      <c r="F2519" s="141"/>
      <c r="G2519" s="141"/>
    </row>
    <row r="2520" ht="14.25" customHeight="1">
      <c r="A2520" s="140"/>
      <c r="B2520" s="141"/>
      <c r="C2520" s="141"/>
      <c r="D2520" s="141"/>
      <c r="E2520" s="141"/>
      <c r="F2520" s="141"/>
      <c r="G2520" s="141"/>
    </row>
    <row r="2521" ht="14.25" customHeight="1">
      <c r="A2521" s="140"/>
      <c r="B2521" s="141"/>
      <c r="C2521" s="141"/>
      <c r="D2521" s="141"/>
      <c r="E2521" s="141"/>
      <c r="F2521" s="141"/>
      <c r="G2521" s="141"/>
    </row>
    <row r="2522" ht="14.25" customHeight="1">
      <c r="A2522" s="140"/>
      <c r="B2522" s="141"/>
      <c r="C2522" s="141"/>
      <c r="D2522" s="141"/>
      <c r="E2522" s="141"/>
      <c r="F2522" s="141"/>
      <c r="G2522" s="141"/>
    </row>
    <row r="2523" ht="14.25" customHeight="1">
      <c r="A2523" s="140"/>
      <c r="B2523" s="141"/>
      <c r="C2523" s="141"/>
      <c r="D2523" s="141"/>
      <c r="E2523" s="141"/>
      <c r="F2523" s="141"/>
      <c r="G2523" s="141"/>
    </row>
    <row r="2524" ht="14.25" customHeight="1">
      <c r="A2524" s="140"/>
      <c r="B2524" s="141"/>
      <c r="C2524" s="141"/>
      <c r="D2524" s="141"/>
      <c r="E2524" s="141"/>
      <c r="F2524" s="141"/>
      <c r="G2524" s="141"/>
    </row>
    <row r="2525" ht="14.25" customHeight="1">
      <c r="A2525" s="140"/>
      <c r="B2525" s="141"/>
      <c r="C2525" s="141"/>
      <c r="D2525" s="141"/>
      <c r="E2525" s="141"/>
      <c r="F2525" s="141"/>
      <c r="G2525" s="141"/>
    </row>
    <row r="2526" ht="14.25" customHeight="1">
      <c r="A2526" s="140"/>
      <c r="B2526" s="141"/>
      <c r="C2526" s="141"/>
      <c r="D2526" s="141"/>
      <c r="E2526" s="141"/>
      <c r="F2526" s="141"/>
      <c r="G2526" s="141"/>
    </row>
    <row r="2527" ht="14.25" customHeight="1">
      <c r="A2527" s="140"/>
      <c r="B2527" s="141"/>
      <c r="C2527" s="141"/>
      <c r="D2527" s="141"/>
      <c r="E2527" s="141"/>
      <c r="F2527" s="141"/>
      <c r="G2527" s="141"/>
    </row>
    <row r="2528" ht="14.25" customHeight="1">
      <c r="A2528" s="140"/>
      <c r="B2528" s="141"/>
      <c r="C2528" s="141"/>
      <c r="D2528" s="141"/>
      <c r="E2528" s="141"/>
      <c r="F2528" s="141"/>
      <c r="G2528" s="141"/>
    </row>
    <row r="2529" ht="14.25" customHeight="1">
      <c r="A2529" s="140"/>
      <c r="B2529" s="141"/>
      <c r="C2529" s="141"/>
      <c r="D2529" s="141"/>
      <c r="E2529" s="141"/>
      <c r="F2529" s="141"/>
      <c r="G2529" s="141"/>
    </row>
    <row r="2530" ht="14.25" customHeight="1">
      <c r="A2530" s="140"/>
      <c r="B2530" s="141"/>
      <c r="C2530" s="141"/>
      <c r="D2530" s="141"/>
      <c r="E2530" s="141"/>
      <c r="F2530" s="141"/>
      <c r="G2530" s="141"/>
    </row>
    <row r="2531" ht="14.25" customHeight="1">
      <c r="A2531" s="140"/>
      <c r="B2531" s="141"/>
      <c r="C2531" s="141"/>
      <c r="D2531" s="141"/>
      <c r="E2531" s="141"/>
      <c r="F2531" s="141"/>
      <c r="G2531" s="141"/>
    </row>
    <row r="2532" ht="14.25" customHeight="1">
      <c r="A2532" s="140"/>
      <c r="B2532" s="141"/>
      <c r="C2532" s="141"/>
      <c r="D2532" s="141"/>
      <c r="E2532" s="141"/>
      <c r="F2532" s="141"/>
      <c r="G2532" s="141"/>
    </row>
    <row r="2533" ht="14.25" customHeight="1">
      <c r="A2533" s="140"/>
      <c r="B2533" s="141"/>
      <c r="C2533" s="141"/>
      <c r="D2533" s="141"/>
      <c r="E2533" s="141"/>
      <c r="F2533" s="141"/>
      <c r="G2533" s="141"/>
    </row>
    <row r="2534" ht="14.25" customHeight="1">
      <c r="A2534" s="140"/>
      <c r="B2534" s="141"/>
      <c r="C2534" s="141"/>
      <c r="D2534" s="141"/>
      <c r="E2534" s="141"/>
      <c r="F2534" s="141"/>
      <c r="G2534" s="141"/>
    </row>
    <row r="2535" ht="14.25" customHeight="1">
      <c r="A2535" s="140"/>
      <c r="B2535" s="141"/>
      <c r="C2535" s="141"/>
      <c r="D2535" s="141"/>
      <c r="E2535" s="141"/>
      <c r="F2535" s="141"/>
      <c r="G2535" s="141"/>
    </row>
    <row r="2536" ht="14.25" customHeight="1">
      <c r="A2536" s="140"/>
      <c r="B2536" s="141"/>
      <c r="C2536" s="141"/>
      <c r="D2536" s="141"/>
      <c r="E2536" s="141"/>
      <c r="F2536" s="141"/>
      <c r="G2536" s="141"/>
    </row>
    <row r="2537" ht="14.25" customHeight="1">
      <c r="A2537" s="140"/>
      <c r="B2537" s="141"/>
      <c r="C2537" s="141"/>
      <c r="D2537" s="141"/>
      <c r="E2537" s="141"/>
      <c r="F2537" s="141"/>
      <c r="G2537" s="141"/>
    </row>
    <row r="2538" ht="14.25" customHeight="1">
      <c r="A2538" s="140"/>
      <c r="B2538" s="141"/>
      <c r="C2538" s="141"/>
      <c r="D2538" s="141"/>
      <c r="E2538" s="141"/>
      <c r="F2538" s="141"/>
      <c r="G2538" s="141"/>
    </row>
    <row r="2539" ht="14.25" customHeight="1">
      <c r="A2539" s="140"/>
      <c r="B2539" s="141"/>
      <c r="C2539" s="141"/>
      <c r="D2539" s="141"/>
      <c r="E2539" s="141"/>
      <c r="F2539" s="141"/>
      <c r="G2539" s="141"/>
    </row>
    <row r="2540" ht="14.25" customHeight="1">
      <c r="A2540" s="140"/>
      <c r="B2540" s="141"/>
      <c r="C2540" s="141"/>
      <c r="D2540" s="141"/>
      <c r="E2540" s="141"/>
      <c r="F2540" s="141"/>
      <c r="G2540" s="141"/>
    </row>
    <row r="2541" ht="14.25" customHeight="1">
      <c r="A2541" s="140"/>
      <c r="B2541" s="141"/>
      <c r="C2541" s="141"/>
      <c r="D2541" s="141"/>
      <c r="E2541" s="141"/>
      <c r="F2541" s="141"/>
      <c r="G2541" s="141"/>
    </row>
    <row r="2542" ht="14.25" customHeight="1">
      <c r="A2542" s="140"/>
      <c r="B2542" s="141"/>
      <c r="C2542" s="141"/>
      <c r="D2542" s="141"/>
      <c r="E2542" s="141"/>
      <c r="F2542" s="141"/>
      <c r="G2542" s="141"/>
    </row>
    <row r="2543" ht="14.25" customHeight="1">
      <c r="A2543" s="140"/>
      <c r="B2543" s="141"/>
      <c r="C2543" s="141"/>
      <c r="D2543" s="141"/>
      <c r="E2543" s="141"/>
      <c r="F2543" s="141"/>
      <c r="G2543" s="141"/>
    </row>
    <row r="2544" ht="14.25" customHeight="1">
      <c r="A2544" s="140"/>
      <c r="B2544" s="141"/>
      <c r="C2544" s="141"/>
      <c r="D2544" s="141"/>
      <c r="E2544" s="141"/>
      <c r="F2544" s="141"/>
      <c r="G2544" s="141"/>
    </row>
    <row r="2545" ht="14.25" customHeight="1">
      <c r="A2545" s="140"/>
      <c r="B2545" s="141"/>
      <c r="C2545" s="141"/>
      <c r="D2545" s="141"/>
      <c r="E2545" s="141"/>
      <c r="F2545" s="141"/>
      <c r="G2545" s="141"/>
    </row>
    <row r="2546" ht="14.25" customHeight="1">
      <c r="A2546" s="140"/>
      <c r="B2546" s="141"/>
      <c r="C2546" s="141"/>
      <c r="D2546" s="141"/>
      <c r="E2546" s="141"/>
      <c r="F2546" s="141"/>
      <c r="G2546" s="141"/>
    </row>
    <row r="2547" ht="14.25" customHeight="1">
      <c r="A2547" s="140"/>
      <c r="B2547" s="141"/>
      <c r="C2547" s="141"/>
      <c r="D2547" s="141"/>
      <c r="E2547" s="141"/>
      <c r="F2547" s="141"/>
      <c r="G2547" s="141"/>
    </row>
    <row r="2548" ht="14.25" customHeight="1">
      <c r="A2548" s="140"/>
      <c r="B2548" s="141"/>
      <c r="C2548" s="141"/>
      <c r="D2548" s="141"/>
      <c r="E2548" s="141"/>
      <c r="F2548" s="141"/>
      <c r="G2548" s="141"/>
    </row>
    <row r="2549" ht="14.25" customHeight="1">
      <c r="A2549" s="140"/>
      <c r="B2549" s="141"/>
      <c r="C2549" s="141"/>
      <c r="D2549" s="141"/>
      <c r="E2549" s="141"/>
      <c r="F2549" s="141"/>
      <c r="G2549" s="141"/>
    </row>
    <row r="2550" ht="14.25" customHeight="1">
      <c r="A2550" s="140"/>
      <c r="B2550" s="141"/>
      <c r="C2550" s="141"/>
      <c r="D2550" s="141"/>
      <c r="E2550" s="141"/>
      <c r="F2550" s="141"/>
      <c r="G2550" s="141"/>
    </row>
    <row r="2551" ht="14.25" customHeight="1">
      <c r="A2551" s="140"/>
      <c r="B2551" s="141"/>
      <c r="C2551" s="141"/>
      <c r="D2551" s="141"/>
      <c r="E2551" s="141"/>
      <c r="F2551" s="141"/>
      <c r="G2551" s="141"/>
    </row>
    <row r="2552" ht="14.25" customHeight="1">
      <c r="A2552" s="140"/>
      <c r="B2552" s="141"/>
      <c r="C2552" s="141"/>
      <c r="D2552" s="141"/>
      <c r="E2552" s="141"/>
      <c r="F2552" s="141"/>
      <c r="G2552" s="141"/>
    </row>
    <row r="2553" ht="14.25" customHeight="1">
      <c r="A2553" s="140"/>
      <c r="B2553" s="141"/>
      <c r="C2553" s="141"/>
      <c r="D2553" s="141"/>
      <c r="E2553" s="141"/>
      <c r="F2553" s="141"/>
      <c r="G2553" s="141"/>
    </row>
    <row r="2554" ht="14.25" customHeight="1">
      <c r="A2554" s="140"/>
      <c r="B2554" s="141"/>
      <c r="C2554" s="141"/>
      <c r="D2554" s="141"/>
      <c r="E2554" s="141"/>
      <c r="F2554" s="141"/>
      <c r="G2554" s="141"/>
    </row>
    <row r="2555" ht="14.25" customHeight="1">
      <c r="A2555" s="140"/>
      <c r="B2555" s="141"/>
      <c r="C2555" s="141"/>
      <c r="D2555" s="141"/>
      <c r="E2555" s="141"/>
      <c r="F2555" s="141"/>
      <c r="G2555" s="141"/>
    </row>
    <row r="2556" ht="14.25" customHeight="1">
      <c r="A2556" s="140"/>
      <c r="B2556" s="141"/>
      <c r="C2556" s="141"/>
      <c r="D2556" s="141"/>
      <c r="E2556" s="141"/>
      <c r="F2556" s="141"/>
      <c r="G2556" s="141"/>
    </row>
    <row r="2557" ht="14.25" customHeight="1">
      <c r="A2557" s="140"/>
      <c r="B2557" s="141"/>
      <c r="C2557" s="141"/>
      <c r="D2557" s="141"/>
      <c r="E2557" s="141"/>
      <c r="F2557" s="141"/>
      <c r="G2557" s="141"/>
    </row>
    <row r="2558" ht="14.25" customHeight="1">
      <c r="A2558" s="140"/>
      <c r="B2558" s="141"/>
      <c r="C2558" s="141"/>
      <c r="D2558" s="141"/>
      <c r="E2558" s="141"/>
      <c r="F2558" s="141"/>
      <c r="G2558" s="141"/>
    </row>
    <row r="2559" ht="14.25" customHeight="1">
      <c r="A2559" s="140"/>
      <c r="B2559" s="141"/>
      <c r="C2559" s="141"/>
      <c r="D2559" s="141"/>
      <c r="E2559" s="141"/>
      <c r="F2559" s="141"/>
      <c r="G2559" s="141"/>
    </row>
    <row r="2560" ht="14.25" customHeight="1">
      <c r="A2560" s="140"/>
      <c r="B2560" s="141"/>
      <c r="C2560" s="141"/>
      <c r="D2560" s="141"/>
      <c r="E2560" s="141"/>
      <c r="F2560" s="141"/>
      <c r="G2560" s="141"/>
    </row>
    <row r="2561" ht="14.25" customHeight="1">
      <c r="A2561" s="140"/>
      <c r="B2561" s="141"/>
      <c r="C2561" s="141"/>
      <c r="D2561" s="141"/>
      <c r="E2561" s="141"/>
      <c r="F2561" s="141"/>
      <c r="G2561" s="141"/>
    </row>
    <row r="2562" ht="14.25" customHeight="1">
      <c r="A2562" s="140"/>
      <c r="B2562" s="141"/>
      <c r="C2562" s="141"/>
      <c r="D2562" s="141"/>
      <c r="E2562" s="141"/>
      <c r="F2562" s="141"/>
      <c r="G2562" s="141"/>
    </row>
    <row r="2563" ht="14.25" customHeight="1">
      <c r="A2563" s="140"/>
      <c r="B2563" s="141"/>
      <c r="C2563" s="141"/>
      <c r="D2563" s="141"/>
      <c r="E2563" s="141"/>
      <c r="F2563" s="141"/>
      <c r="G2563" s="141"/>
    </row>
    <row r="2564" ht="14.25" customHeight="1">
      <c r="A2564" s="140"/>
      <c r="B2564" s="141"/>
      <c r="C2564" s="141"/>
      <c r="D2564" s="141"/>
      <c r="E2564" s="141"/>
      <c r="F2564" s="141"/>
      <c r="G2564" s="141"/>
    </row>
    <row r="2565" ht="14.25" customHeight="1">
      <c r="A2565" s="140"/>
      <c r="B2565" s="141"/>
      <c r="C2565" s="141"/>
      <c r="D2565" s="141"/>
      <c r="E2565" s="141"/>
      <c r="F2565" s="141"/>
      <c r="G2565" s="141"/>
    </row>
    <row r="2566" ht="14.25" customHeight="1">
      <c r="A2566" s="140"/>
      <c r="B2566" s="141"/>
      <c r="C2566" s="141"/>
      <c r="D2566" s="141"/>
      <c r="E2566" s="141"/>
      <c r="F2566" s="141"/>
      <c r="G2566" s="141"/>
    </row>
    <row r="2567" ht="14.25" customHeight="1">
      <c r="A2567" s="140"/>
      <c r="B2567" s="141"/>
      <c r="C2567" s="141"/>
      <c r="D2567" s="141"/>
      <c r="E2567" s="141"/>
      <c r="F2567" s="141"/>
      <c r="G2567" s="141"/>
    </row>
    <row r="2568" ht="14.25" customHeight="1">
      <c r="A2568" s="140"/>
      <c r="B2568" s="141"/>
      <c r="C2568" s="141"/>
      <c r="D2568" s="141"/>
      <c r="E2568" s="141"/>
      <c r="F2568" s="141"/>
      <c r="G2568" s="141"/>
    </row>
    <row r="2569" ht="14.25" customHeight="1">
      <c r="A2569" s="140"/>
      <c r="B2569" s="141"/>
      <c r="C2569" s="141"/>
      <c r="D2569" s="141"/>
      <c r="E2569" s="141"/>
      <c r="F2569" s="141"/>
      <c r="G2569" s="141"/>
    </row>
    <row r="2570" ht="14.25" customHeight="1">
      <c r="A2570" s="140"/>
      <c r="B2570" s="141"/>
      <c r="C2570" s="141"/>
      <c r="D2570" s="141"/>
      <c r="E2570" s="141"/>
      <c r="F2570" s="141"/>
      <c r="G2570" s="141"/>
    </row>
    <row r="2571" ht="14.25" customHeight="1">
      <c r="A2571" s="140"/>
      <c r="B2571" s="141"/>
      <c r="C2571" s="141"/>
      <c r="D2571" s="141"/>
      <c r="E2571" s="141"/>
      <c r="F2571" s="141"/>
      <c r="G2571" s="141"/>
    </row>
    <row r="2572" ht="14.25" customHeight="1">
      <c r="A2572" s="140"/>
      <c r="B2572" s="141"/>
      <c r="C2572" s="141"/>
      <c r="D2572" s="141"/>
      <c r="E2572" s="141"/>
      <c r="F2572" s="141"/>
      <c r="G2572" s="141"/>
    </row>
    <row r="2573" ht="14.25" customHeight="1">
      <c r="A2573" s="140"/>
      <c r="B2573" s="141"/>
      <c r="C2573" s="141"/>
      <c r="D2573" s="141"/>
      <c r="E2573" s="141"/>
      <c r="F2573" s="141"/>
      <c r="G2573" s="141"/>
    </row>
    <row r="2574" ht="14.25" customHeight="1">
      <c r="A2574" s="140"/>
      <c r="B2574" s="141"/>
      <c r="C2574" s="141"/>
      <c r="D2574" s="141"/>
      <c r="E2574" s="141"/>
      <c r="F2574" s="141"/>
      <c r="G2574" s="141"/>
    </row>
    <row r="2575" ht="14.25" customHeight="1">
      <c r="A2575" s="140"/>
      <c r="B2575" s="141"/>
      <c r="C2575" s="141"/>
      <c r="D2575" s="141"/>
      <c r="E2575" s="141"/>
      <c r="F2575" s="141"/>
      <c r="G2575" s="141"/>
    </row>
    <row r="2576" ht="14.25" customHeight="1">
      <c r="A2576" s="140"/>
      <c r="B2576" s="141"/>
      <c r="C2576" s="141"/>
      <c r="D2576" s="141"/>
      <c r="E2576" s="141"/>
      <c r="F2576" s="141"/>
      <c r="G2576" s="141"/>
    </row>
    <row r="2577" ht="14.25" customHeight="1">
      <c r="A2577" s="140"/>
      <c r="B2577" s="141"/>
      <c r="C2577" s="141"/>
      <c r="D2577" s="141"/>
      <c r="E2577" s="141"/>
      <c r="F2577" s="141"/>
      <c r="G2577" s="141"/>
    </row>
    <row r="2578" ht="14.25" customHeight="1">
      <c r="A2578" s="140"/>
      <c r="B2578" s="141"/>
      <c r="C2578" s="141"/>
      <c r="D2578" s="141"/>
      <c r="E2578" s="141"/>
      <c r="F2578" s="141"/>
      <c r="G2578" s="141"/>
    </row>
    <row r="2579" ht="14.25" customHeight="1">
      <c r="A2579" s="140"/>
      <c r="B2579" s="141"/>
      <c r="C2579" s="141"/>
      <c r="D2579" s="141"/>
      <c r="E2579" s="141"/>
      <c r="F2579" s="141"/>
      <c r="G2579" s="141"/>
    </row>
    <row r="2580" ht="14.25" customHeight="1">
      <c r="A2580" s="140"/>
      <c r="B2580" s="141"/>
      <c r="C2580" s="141"/>
      <c r="D2580" s="141"/>
      <c r="E2580" s="141"/>
      <c r="F2580" s="141"/>
      <c r="G2580" s="141"/>
    </row>
    <row r="2581" ht="14.25" customHeight="1">
      <c r="A2581" s="140"/>
      <c r="B2581" s="141"/>
      <c r="C2581" s="141"/>
      <c r="D2581" s="141"/>
      <c r="E2581" s="141"/>
      <c r="F2581" s="141"/>
      <c r="G2581" s="141"/>
    </row>
    <row r="2582" ht="14.25" customHeight="1">
      <c r="A2582" s="140"/>
      <c r="B2582" s="141"/>
      <c r="C2582" s="141"/>
      <c r="D2582" s="141"/>
      <c r="E2582" s="141"/>
      <c r="F2582" s="141"/>
      <c r="G2582" s="141"/>
    </row>
    <row r="2583" ht="14.25" customHeight="1">
      <c r="A2583" s="140"/>
      <c r="B2583" s="141"/>
      <c r="C2583" s="141"/>
      <c r="D2583" s="141"/>
      <c r="E2583" s="141"/>
      <c r="F2583" s="141"/>
      <c r="G2583" s="141"/>
    </row>
    <row r="2584" ht="14.25" customHeight="1">
      <c r="A2584" s="140"/>
      <c r="B2584" s="141"/>
      <c r="C2584" s="141"/>
      <c r="D2584" s="141"/>
      <c r="E2584" s="141"/>
      <c r="F2584" s="141"/>
      <c r="G2584" s="141"/>
    </row>
    <row r="2585" ht="14.25" customHeight="1">
      <c r="A2585" s="140"/>
      <c r="B2585" s="141"/>
      <c r="C2585" s="141"/>
      <c r="D2585" s="141"/>
      <c r="E2585" s="141"/>
      <c r="F2585" s="141"/>
      <c r="G2585" s="141"/>
    </row>
    <row r="2586" ht="14.25" customHeight="1">
      <c r="A2586" s="140"/>
      <c r="B2586" s="141"/>
      <c r="C2586" s="141"/>
      <c r="D2586" s="141"/>
      <c r="E2586" s="141"/>
      <c r="F2586" s="141"/>
      <c r="G2586" s="141"/>
    </row>
    <row r="2587" ht="14.25" customHeight="1">
      <c r="A2587" s="140"/>
      <c r="B2587" s="141"/>
      <c r="C2587" s="141"/>
      <c r="D2587" s="141"/>
      <c r="E2587" s="141"/>
      <c r="F2587" s="141"/>
      <c r="G2587" s="141"/>
    </row>
    <row r="2588" ht="14.25" customHeight="1">
      <c r="A2588" s="140"/>
      <c r="B2588" s="141"/>
      <c r="C2588" s="141"/>
      <c r="D2588" s="141"/>
      <c r="E2588" s="141"/>
      <c r="F2588" s="141"/>
      <c r="G2588" s="141"/>
    </row>
    <row r="2589" ht="14.25" customHeight="1">
      <c r="A2589" s="140"/>
      <c r="B2589" s="141"/>
      <c r="C2589" s="141"/>
      <c r="D2589" s="141"/>
      <c r="E2589" s="141"/>
      <c r="F2589" s="141"/>
      <c r="G2589" s="141"/>
    </row>
    <row r="2590" ht="14.25" customHeight="1">
      <c r="A2590" s="140"/>
      <c r="B2590" s="141"/>
      <c r="C2590" s="141"/>
      <c r="D2590" s="141"/>
      <c r="E2590" s="141"/>
      <c r="F2590" s="141"/>
      <c r="G2590" s="141"/>
    </row>
    <row r="2591" ht="14.25" customHeight="1">
      <c r="A2591" s="140"/>
      <c r="B2591" s="141"/>
      <c r="C2591" s="141"/>
      <c r="D2591" s="141"/>
      <c r="E2591" s="141"/>
      <c r="F2591" s="141"/>
      <c r="G2591" s="141"/>
    </row>
    <row r="2592" ht="14.25" customHeight="1">
      <c r="A2592" s="140"/>
      <c r="B2592" s="141"/>
      <c r="C2592" s="141"/>
      <c r="D2592" s="141"/>
      <c r="E2592" s="141"/>
      <c r="F2592" s="141"/>
      <c r="G2592" s="141"/>
    </row>
    <row r="2593" ht="14.25" customHeight="1">
      <c r="A2593" s="140"/>
      <c r="B2593" s="141"/>
      <c r="C2593" s="141"/>
      <c r="D2593" s="141"/>
      <c r="E2593" s="141"/>
      <c r="F2593" s="141"/>
      <c r="G2593" s="141"/>
    </row>
    <row r="2594" ht="14.25" customHeight="1">
      <c r="A2594" s="140"/>
      <c r="B2594" s="141"/>
      <c r="C2594" s="141"/>
      <c r="D2594" s="141"/>
      <c r="E2594" s="141"/>
      <c r="F2594" s="141"/>
      <c r="G2594" s="141"/>
    </row>
    <row r="2595" ht="14.25" customHeight="1">
      <c r="A2595" s="140"/>
      <c r="B2595" s="141"/>
      <c r="C2595" s="141"/>
      <c r="D2595" s="141"/>
      <c r="E2595" s="141"/>
      <c r="F2595" s="141"/>
      <c r="G2595" s="141"/>
    </row>
    <row r="2596" ht="14.25" customHeight="1">
      <c r="A2596" s="140"/>
      <c r="B2596" s="141"/>
      <c r="C2596" s="141"/>
      <c r="D2596" s="141"/>
      <c r="E2596" s="141"/>
      <c r="F2596" s="141"/>
      <c r="G2596" s="141"/>
    </row>
    <row r="2597" ht="14.25" customHeight="1">
      <c r="A2597" s="140"/>
      <c r="B2597" s="141"/>
      <c r="C2597" s="141"/>
      <c r="D2597" s="141"/>
      <c r="E2597" s="141"/>
      <c r="F2597" s="141"/>
      <c r="G2597" s="141"/>
    </row>
    <row r="2598" ht="14.25" customHeight="1">
      <c r="A2598" s="140"/>
      <c r="B2598" s="141"/>
      <c r="C2598" s="141"/>
      <c r="D2598" s="141"/>
      <c r="E2598" s="141"/>
      <c r="F2598" s="141"/>
      <c r="G2598" s="141"/>
    </row>
    <row r="2599" ht="14.25" customHeight="1">
      <c r="A2599" s="140"/>
      <c r="B2599" s="141"/>
      <c r="C2599" s="141"/>
      <c r="D2599" s="141"/>
      <c r="E2599" s="141"/>
      <c r="F2599" s="141"/>
      <c r="G2599" s="141"/>
    </row>
    <row r="2600" ht="14.25" customHeight="1">
      <c r="A2600" s="140"/>
      <c r="B2600" s="141"/>
      <c r="C2600" s="141"/>
      <c r="D2600" s="141"/>
      <c r="E2600" s="141"/>
      <c r="F2600" s="141"/>
      <c r="G2600" s="141"/>
    </row>
    <row r="2601" ht="14.25" customHeight="1">
      <c r="A2601" s="140"/>
      <c r="B2601" s="141"/>
      <c r="C2601" s="141"/>
      <c r="D2601" s="141"/>
      <c r="E2601" s="141"/>
      <c r="F2601" s="141"/>
      <c r="G2601" s="141"/>
    </row>
    <row r="2602" ht="14.25" customHeight="1">
      <c r="A2602" s="140"/>
      <c r="B2602" s="141"/>
      <c r="C2602" s="141"/>
      <c r="D2602" s="141"/>
      <c r="E2602" s="141"/>
      <c r="F2602" s="141"/>
      <c r="G2602" s="141"/>
    </row>
    <row r="2603" ht="14.25" customHeight="1">
      <c r="A2603" s="140"/>
      <c r="B2603" s="141"/>
      <c r="C2603" s="141"/>
      <c r="D2603" s="141"/>
      <c r="E2603" s="141"/>
      <c r="F2603" s="141"/>
      <c r="G2603" s="141"/>
    </row>
    <row r="2604" ht="14.25" customHeight="1">
      <c r="A2604" s="140"/>
      <c r="B2604" s="141"/>
      <c r="C2604" s="141"/>
      <c r="D2604" s="141"/>
      <c r="E2604" s="141"/>
      <c r="F2604" s="141"/>
      <c r="G2604" s="141"/>
    </row>
    <row r="2605" ht="14.25" customHeight="1">
      <c r="A2605" s="140"/>
      <c r="B2605" s="141"/>
      <c r="C2605" s="141"/>
      <c r="D2605" s="141"/>
      <c r="E2605" s="141"/>
      <c r="F2605" s="141"/>
      <c r="G2605" s="141"/>
    </row>
    <row r="2606" ht="14.25" customHeight="1">
      <c r="A2606" s="140"/>
      <c r="B2606" s="141"/>
      <c r="C2606" s="141"/>
      <c r="D2606" s="141"/>
      <c r="E2606" s="141"/>
      <c r="F2606" s="141"/>
      <c r="G2606" s="141"/>
    </row>
    <row r="2607" ht="14.25" customHeight="1">
      <c r="A2607" s="140"/>
      <c r="B2607" s="141"/>
      <c r="C2607" s="141"/>
      <c r="D2607" s="141"/>
      <c r="E2607" s="141"/>
      <c r="F2607" s="141"/>
      <c r="G2607" s="141"/>
    </row>
    <row r="2608" ht="14.25" customHeight="1">
      <c r="A2608" s="140"/>
      <c r="B2608" s="141"/>
      <c r="C2608" s="141"/>
      <c r="D2608" s="141"/>
      <c r="E2608" s="141"/>
      <c r="F2608" s="141"/>
      <c r="G2608" s="141"/>
    </row>
    <row r="2609" ht="14.25" customHeight="1">
      <c r="A2609" s="140"/>
      <c r="B2609" s="141"/>
      <c r="C2609" s="141"/>
      <c r="D2609" s="141"/>
      <c r="E2609" s="141"/>
      <c r="F2609" s="141"/>
      <c r="G2609" s="141"/>
    </row>
    <row r="2610" ht="14.25" customHeight="1">
      <c r="A2610" s="140"/>
      <c r="B2610" s="141"/>
      <c r="C2610" s="141"/>
      <c r="D2610" s="141"/>
      <c r="E2610" s="141"/>
      <c r="F2610" s="141"/>
      <c r="G2610" s="141"/>
    </row>
    <row r="2611" ht="14.25" customHeight="1">
      <c r="A2611" s="140"/>
      <c r="B2611" s="141"/>
      <c r="C2611" s="141"/>
      <c r="D2611" s="141"/>
      <c r="E2611" s="141"/>
      <c r="F2611" s="141"/>
      <c r="G2611" s="141"/>
    </row>
    <row r="2612" ht="14.25" customHeight="1">
      <c r="A2612" s="140"/>
      <c r="B2612" s="141"/>
      <c r="C2612" s="141"/>
      <c r="D2612" s="141"/>
      <c r="E2612" s="141"/>
      <c r="F2612" s="141"/>
      <c r="G2612" s="141"/>
    </row>
    <row r="2613" ht="14.25" customHeight="1">
      <c r="A2613" s="140"/>
      <c r="B2613" s="141"/>
      <c r="C2613" s="141"/>
      <c r="D2613" s="141"/>
      <c r="E2613" s="141"/>
      <c r="F2613" s="141"/>
      <c r="G2613" s="141"/>
    </row>
    <row r="2614" ht="14.25" customHeight="1">
      <c r="A2614" s="140"/>
      <c r="B2614" s="141"/>
      <c r="C2614" s="141"/>
      <c r="D2614" s="141"/>
      <c r="E2614" s="141"/>
      <c r="F2614" s="141"/>
      <c r="G2614" s="141"/>
    </row>
    <row r="2615" ht="14.25" customHeight="1">
      <c r="A2615" s="140"/>
      <c r="B2615" s="141"/>
      <c r="C2615" s="141"/>
      <c r="D2615" s="141"/>
      <c r="E2615" s="141"/>
      <c r="F2615" s="141"/>
      <c r="G2615" s="141"/>
    </row>
    <row r="2616" ht="14.25" customHeight="1">
      <c r="A2616" s="140"/>
      <c r="B2616" s="141"/>
      <c r="C2616" s="141"/>
      <c r="D2616" s="141"/>
      <c r="E2616" s="141"/>
      <c r="F2616" s="141"/>
      <c r="G2616" s="141"/>
    </row>
    <row r="2617" ht="14.25" customHeight="1">
      <c r="A2617" s="140"/>
      <c r="B2617" s="141"/>
      <c r="C2617" s="141"/>
      <c r="D2617" s="141"/>
      <c r="E2617" s="141"/>
      <c r="F2617" s="141"/>
      <c r="G2617" s="141"/>
    </row>
    <row r="2618" ht="14.25" customHeight="1">
      <c r="A2618" s="140"/>
      <c r="B2618" s="141"/>
      <c r="C2618" s="141"/>
      <c r="D2618" s="141"/>
      <c r="E2618" s="141"/>
      <c r="F2618" s="141"/>
      <c r="G2618" s="141"/>
    </row>
    <row r="2619" ht="14.25" customHeight="1">
      <c r="A2619" s="140"/>
      <c r="B2619" s="141"/>
      <c r="C2619" s="141"/>
      <c r="D2619" s="141"/>
      <c r="E2619" s="141"/>
      <c r="F2619" s="141"/>
      <c r="G2619" s="141"/>
    </row>
    <row r="2620" ht="14.25" customHeight="1">
      <c r="A2620" s="140"/>
      <c r="B2620" s="141"/>
      <c r="C2620" s="141"/>
      <c r="D2620" s="141"/>
      <c r="E2620" s="141"/>
      <c r="F2620" s="141"/>
      <c r="G2620" s="141"/>
    </row>
    <row r="2621" ht="14.25" customHeight="1">
      <c r="A2621" s="140"/>
      <c r="B2621" s="141"/>
      <c r="C2621" s="141"/>
      <c r="D2621" s="141"/>
      <c r="E2621" s="141"/>
      <c r="F2621" s="141"/>
      <c r="G2621" s="141"/>
    </row>
    <row r="2622" ht="14.25" customHeight="1">
      <c r="A2622" s="140"/>
      <c r="B2622" s="141"/>
      <c r="C2622" s="141"/>
      <c r="D2622" s="141"/>
      <c r="E2622" s="141"/>
      <c r="F2622" s="141"/>
      <c r="G2622" s="141"/>
    </row>
    <row r="2623" ht="14.25" customHeight="1">
      <c r="A2623" s="140"/>
      <c r="B2623" s="141"/>
      <c r="C2623" s="141"/>
      <c r="D2623" s="141"/>
      <c r="E2623" s="141"/>
      <c r="F2623" s="141"/>
      <c r="G2623" s="141"/>
    </row>
    <row r="2624" ht="14.25" customHeight="1">
      <c r="A2624" s="140"/>
      <c r="B2624" s="141"/>
      <c r="C2624" s="141"/>
      <c r="D2624" s="141"/>
      <c r="E2624" s="141"/>
      <c r="F2624" s="141"/>
      <c r="G2624" s="141"/>
    </row>
    <row r="2625" ht="14.25" customHeight="1">
      <c r="A2625" s="140"/>
      <c r="B2625" s="141"/>
      <c r="C2625" s="141"/>
      <c r="D2625" s="141"/>
      <c r="E2625" s="141"/>
      <c r="F2625" s="141"/>
      <c r="G2625" s="141"/>
    </row>
    <row r="2626" ht="14.25" customHeight="1">
      <c r="A2626" s="140"/>
      <c r="B2626" s="141"/>
      <c r="C2626" s="141"/>
      <c r="D2626" s="141"/>
      <c r="E2626" s="141"/>
      <c r="F2626" s="141"/>
      <c r="G2626" s="141"/>
    </row>
    <row r="2627" ht="14.25" customHeight="1">
      <c r="A2627" s="140"/>
      <c r="B2627" s="141"/>
      <c r="C2627" s="141"/>
      <c r="D2627" s="141"/>
      <c r="E2627" s="141"/>
      <c r="F2627" s="141"/>
      <c r="G2627" s="141"/>
    </row>
    <row r="2628" ht="14.25" customHeight="1">
      <c r="A2628" s="140"/>
      <c r="B2628" s="141"/>
      <c r="C2628" s="141"/>
      <c r="D2628" s="141"/>
      <c r="E2628" s="141"/>
      <c r="F2628" s="141"/>
      <c r="G2628" s="141"/>
    </row>
    <row r="2629" ht="14.25" customHeight="1">
      <c r="A2629" s="140"/>
      <c r="B2629" s="141"/>
      <c r="C2629" s="141"/>
      <c r="D2629" s="141"/>
      <c r="E2629" s="141"/>
      <c r="F2629" s="141"/>
      <c r="G2629" s="141"/>
    </row>
    <row r="2630" ht="14.25" customHeight="1">
      <c r="A2630" s="140"/>
      <c r="B2630" s="141"/>
      <c r="C2630" s="141"/>
      <c r="D2630" s="141"/>
      <c r="E2630" s="141"/>
      <c r="F2630" s="141"/>
      <c r="G2630" s="141"/>
    </row>
    <row r="2631" ht="14.25" customHeight="1">
      <c r="A2631" s="140"/>
      <c r="B2631" s="141"/>
      <c r="C2631" s="141"/>
      <c r="D2631" s="141"/>
      <c r="E2631" s="141"/>
      <c r="F2631" s="141"/>
      <c r="G2631" s="141"/>
    </row>
    <row r="2632" ht="14.25" customHeight="1">
      <c r="A2632" s="140"/>
      <c r="B2632" s="141"/>
      <c r="C2632" s="141"/>
      <c r="D2632" s="141"/>
      <c r="E2632" s="141"/>
      <c r="F2632" s="141"/>
      <c r="G2632" s="141"/>
    </row>
    <row r="2633" ht="14.25" customHeight="1">
      <c r="A2633" s="140"/>
      <c r="B2633" s="141"/>
      <c r="C2633" s="141"/>
      <c r="D2633" s="141"/>
      <c r="E2633" s="141"/>
      <c r="F2633" s="141"/>
      <c r="G2633" s="141"/>
    </row>
    <row r="2634" ht="14.25" customHeight="1">
      <c r="A2634" s="140"/>
      <c r="B2634" s="141"/>
      <c r="C2634" s="141"/>
      <c r="D2634" s="141"/>
      <c r="E2634" s="141"/>
      <c r="F2634" s="141"/>
      <c r="G2634" s="141"/>
    </row>
    <row r="2635" ht="14.25" customHeight="1">
      <c r="A2635" s="140"/>
      <c r="B2635" s="141"/>
      <c r="C2635" s="141"/>
      <c r="D2635" s="141"/>
      <c r="E2635" s="141"/>
      <c r="F2635" s="141"/>
      <c r="G2635" s="141"/>
    </row>
    <row r="2636" ht="14.25" customHeight="1">
      <c r="A2636" s="140"/>
      <c r="B2636" s="141"/>
      <c r="C2636" s="141"/>
      <c r="D2636" s="141"/>
      <c r="E2636" s="141"/>
      <c r="F2636" s="141"/>
      <c r="G2636" s="141"/>
    </row>
    <row r="2637" ht="14.25" customHeight="1">
      <c r="A2637" s="140"/>
      <c r="B2637" s="141"/>
      <c r="C2637" s="141"/>
      <c r="D2637" s="141"/>
      <c r="E2637" s="141"/>
      <c r="F2637" s="141"/>
      <c r="G2637" s="141"/>
    </row>
    <row r="2638" ht="14.25" customHeight="1">
      <c r="A2638" s="140"/>
      <c r="B2638" s="141"/>
      <c r="C2638" s="141"/>
      <c r="D2638" s="141"/>
      <c r="E2638" s="141"/>
      <c r="F2638" s="141"/>
      <c r="G2638" s="141"/>
    </row>
    <row r="2639" ht="14.25" customHeight="1">
      <c r="A2639" s="140"/>
      <c r="B2639" s="141"/>
      <c r="C2639" s="141"/>
      <c r="D2639" s="141"/>
      <c r="E2639" s="141"/>
      <c r="F2639" s="141"/>
      <c r="G2639" s="141"/>
    </row>
    <row r="2640" ht="14.25" customHeight="1">
      <c r="A2640" s="140"/>
      <c r="B2640" s="141"/>
      <c r="C2640" s="141"/>
      <c r="D2640" s="141"/>
      <c r="E2640" s="141"/>
      <c r="F2640" s="141"/>
      <c r="G2640" s="141"/>
    </row>
    <row r="2641" ht="14.25" customHeight="1">
      <c r="A2641" s="140"/>
      <c r="B2641" s="141"/>
      <c r="C2641" s="141"/>
      <c r="D2641" s="141"/>
      <c r="E2641" s="141"/>
      <c r="F2641" s="141"/>
      <c r="G2641" s="141"/>
    </row>
    <row r="2642" ht="14.25" customHeight="1">
      <c r="A2642" s="140"/>
      <c r="B2642" s="141"/>
      <c r="C2642" s="141"/>
      <c r="D2642" s="141"/>
      <c r="E2642" s="141"/>
      <c r="F2642" s="141"/>
      <c r="G2642" s="141"/>
    </row>
    <row r="2643" ht="14.25" customHeight="1">
      <c r="A2643" s="140"/>
      <c r="B2643" s="141"/>
      <c r="C2643" s="141"/>
      <c r="D2643" s="141"/>
      <c r="E2643" s="141"/>
      <c r="F2643" s="141"/>
      <c r="G2643" s="141"/>
    </row>
    <row r="2644" ht="14.25" customHeight="1">
      <c r="A2644" s="140"/>
      <c r="B2644" s="141"/>
      <c r="C2644" s="141"/>
      <c r="D2644" s="141"/>
      <c r="E2644" s="141"/>
      <c r="F2644" s="141"/>
      <c r="G2644" s="141"/>
    </row>
    <row r="2645" ht="14.25" customHeight="1">
      <c r="A2645" s="140"/>
      <c r="B2645" s="141"/>
      <c r="C2645" s="141"/>
      <c r="D2645" s="141"/>
      <c r="E2645" s="141"/>
      <c r="F2645" s="141"/>
      <c r="G2645" s="141"/>
    </row>
    <row r="2646" ht="14.25" customHeight="1">
      <c r="A2646" s="140"/>
      <c r="B2646" s="141"/>
      <c r="C2646" s="141"/>
      <c r="D2646" s="141"/>
      <c r="E2646" s="141"/>
      <c r="F2646" s="141"/>
      <c r="G2646" s="141"/>
    </row>
    <row r="2647" ht="14.25" customHeight="1">
      <c r="A2647" s="140"/>
      <c r="B2647" s="141"/>
      <c r="C2647" s="141"/>
      <c r="D2647" s="141"/>
      <c r="E2647" s="141"/>
      <c r="F2647" s="141"/>
      <c r="G2647" s="141"/>
    </row>
    <row r="2648" ht="14.25" customHeight="1">
      <c r="A2648" s="140"/>
      <c r="B2648" s="141"/>
      <c r="C2648" s="141"/>
      <c r="D2648" s="141"/>
      <c r="E2648" s="141"/>
      <c r="F2648" s="141"/>
      <c r="G2648" s="141"/>
    </row>
    <row r="2649" ht="14.25" customHeight="1">
      <c r="A2649" s="140"/>
      <c r="B2649" s="141"/>
      <c r="C2649" s="141"/>
      <c r="D2649" s="141"/>
      <c r="E2649" s="141"/>
      <c r="F2649" s="141"/>
      <c r="G2649" s="141"/>
    </row>
    <row r="2650" ht="14.25" customHeight="1">
      <c r="A2650" s="140"/>
      <c r="B2650" s="141"/>
      <c r="C2650" s="141"/>
      <c r="D2650" s="141"/>
      <c r="E2650" s="141"/>
      <c r="F2650" s="141"/>
      <c r="G2650" s="141"/>
    </row>
    <row r="2651" ht="14.25" customHeight="1">
      <c r="A2651" s="140"/>
      <c r="B2651" s="141"/>
      <c r="C2651" s="141"/>
      <c r="D2651" s="141"/>
      <c r="E2651" s="141"/>
      <c r="F2651" s="141"/>
      <c r="G2651" s="141"/>
    </row>
    <row r="2652" ht="14.25" customHeight="1">
      <c r="A2652" s="140"/>
      <c r="B2652" s="141"/>
      <c r="C2652" s="141"/>
      <c r="D2652" s="141"/>
      <c r="E2652" s="141"/>
      <c r="F2652" s="141"/>
      <c r="G2652" s="141"/>
    </row>
    <row r="2653" ht="14.25" customHeight="1">
      <c r="A2653" s="140"/>
      <c r="B2653" s="141"/>
      <c r="C2653" s="141"/>
      <c r="D2653" s="141"/>
      <c r="E2653" s="141"/>
      <c r="F2653" s="141"/>
      <c r="G2653" s="141"/>
    </row>
    <row r="2654" ht="14.25" customHeight="1">
      <c r="A2654" s="140"/>
      <c r="B2654" s="141"/>
      <c r="C2654" s="141"/>
      <c r="D2654" s="141"/>
      <c r="E2654" s="141"/>
      <c r="F2654" s="141"/>
      <c r="G2654" s="141"/>
    </row>
    <row r="2655" ht="14.25" customHeight="1">
      <c r="A2655" s="140"/>
      <c r="B2655" s="141"/>
      <c r="C2655" s="141"/>
      <c r="D2655" s="141"/>
      <c r="E2655" s="141"/>
      <c r="F2655" s="141"/>
      <c r="G2655" s="141"/>
    </row>
    <row r="2656" ht="14.25" customHeight="1">
      <c r="A2656" s="140"/>
      <c r="B2656" s="141"/>
      <c r="C2656" s="141"/>
      <c r="D2656" s="141"/>
      <c r="E2656" s="141"/>
      <c r="F2656" s="141"/>
      <c r="G2656" s="141"/>
    </row>
    <row r="2657" ht="14.25" customHeight="1">
      <c r="A2657" s="140"/>
      <c r="B2657" s="141"/>
      <c r="C2657" s="141"/>
      <c r="D2657" s="141"/>
      <c r="E2657" s="141"/>
      <c r="F2657" s="141"/>
      <c r="G2657" s="141"/>
    </row>
    <row r="2658" ht="14.25" customHeight="1">
      <c r="A2658" s="140"/>
      <c r="B2658" s="141"/>
      <c r="C2658" s="141"/>
      <c r="D2658" s="141"/>
      <c r="E2658" s="141"/>
      <c r="F2658" s="141"/>
      <c r="G2658" s="141"/>
    </row>
    <row r="2659" ht="14.25" customHeight="1">
      <c r="A2659" s="140"/>
      <c r="B2659" s="141"/>
      <c r="C2659" s="141"/>
      <c r="D2659" s="141"/>
      <c r="E2659" s="141"/>
      <c r="F2659" s="141"/>
      <c r="G2659" s="141"/>
    </row>
    <row r="2660" ht="14.25" customHeight="1">
      <c r="A2660" s="140"/>
      <c r="B2660" s="141"/>
      <c r="C2660" s="141"/>
      <c r="D2660" s="141"/>
      <c r="E2660" s="141"/>
      <c r="F2660" s="141"/>
      <c r="G2660" s="141"/>
    </row>
    <row r="2661" ht="14.25" customHeight="1">
      <c r="A2661" s="140"/>
      <c r="B2661" s="141"/>
      <c r="C2661" s="141"/>
      <c r="D2661" s="141"/>
      <c r="E2661" s="141"/>
      <c r="F2661" s="141"/>
      <c r="G2661" s="141"/>
    </row>
    <row r="2662" ht="14.25" customHeight="1">
      <c r="A2662" s="140"/>
      <c r="B2662" s="141"/>
      <c r="C2662" s="141"/>
      <c r="D2662" s="141"/>
      <c r="E2662" s="141"/>
      <c r="F2662" s="141"/>
      <c r="G2662" s="141"/>
    </row>
    <row r="2663" ht="14.25" customHeight="1">
      <c r="A2663" s="140"/>
      <c r="B2663" s="141"/>
      <c r="C2663" s="141"/>
      <c r="D2663" s="141"/>
      <c r="E2663" s="141"/>
      <c r="F2663" s="141"/>
      <c r="G2663" s="141"/>
    </row>
    <row r="2664" ht="14.25" customHeight="1">
      <c r="A2664" s="140"/>
      <c r="B2664" s="141"/>
      <c r="C2664" s="141"/>
      <c r="D2664" s="141"/>
      <c r="E2664" s="141"/>
      <c r="F2664" s="141"/>
      <c r="G2664" s="141"/>
    </row>
    <row r="2665" ht="14.25" customHeight="1">
      <c r="A2665" s="140"/>
      <c r="B2665" s="141"/>
      <c r="C2665" s="141"/>
      <c r="D2665" s="141"/>
      <c r="E2665" s="141"/>
      <c r="F2665" s="141"/>
      <c r="G2665" s="141"/>
    </row>
    <row r="2666" ht="14.25" customHeight="1">
      <c r="A2666" s="140"/>
      <c r="B2666" s="141"/>
      <c r="C2666" s="141"/>
      <c r="D2666" s="141"/>
      <c r="E2666" s="141"/>
      <c r="F2666" s="141"/>
      <c r="G2666" s="141"/>
    </row>
    <row r="2667" ht="14.25" customHeight="1">
      <c r="A2667" s="140"/>
      <c r="B2667" s="141"/>
      <c r="C2667" s="141"/>
      <c r="D2667" s="141"/>
      <c r="E2667" s="141"/>
      <c r="F2667" s="141"/>
      <c r="G2667" s="141"/>
    </row>
    <row r="2668" ht="14.25" customHeight="1">
      <c r="A2668" s="140"/>
      <c r="B2668" s="141"/>
      <c r="C2668" s="141"/>
      <c r="D2668" s="141"/>
      <c r="E2668" s="141"/>
      <c r="F2668" s="141"/>
      <c r="G2668" s="141"/>
    </row>
    <row r="2669" ht="14.25" customHeight="1">
      <c r="A2669" s="140"/>
      <c r="B2669" s="141"/>
      <c r="C2669" s="141"/>
      <c r="D2669" s="141"/>
      <c r="E2669" s="141"/>
      <c r="F2669" s="141"/>
      <c r="G2669" s="141"/>
    </row>
    <row r="2670" ht="14.25" customHeight="1">
      <c r="A2670" s="140"/>
      <c r="B2670" s="141"/>
      <c r="C2670" s="141"/>
      <c r="D2670" s="141"/>
      <c r="E2670" s="141"/>
      <c r="F2670" s="141"/>
      <c r="G2670" s="141"/>
    </row>
    <row r="2671" ht="14.25" customHeight="1">
      <c r="A2671" s="140"/>
      <c r="B2671" s="141"/>
      <c r="C2671" s="141"/>
      <c r="D2671" s="141"/>
      <c r="E2671" s="141"/>
      <c r="F2671" s="141"/>
      <c r="G2671" s="141"/>
    </row>
    <row r="2672" ht="14.25" customHeight="1">
      <c r="A2672" s="140"/>
      <c r="B2672" s="141"/>
      <c r="C2672" s="141"/>
      <c r="D2672" s="141"/>
      <c r="E2672" s="141"/>
      <c r="F2672" s="141"/>
      <c r="G2672" s="141"/>
    </row>
    <row r="2673" ht="14.25" customHeight="1">
      <c r="A2673" s="140"/>
      <c r="B2673" s="141"/>
      <c r="C2673" s="141"/>
      <c r="D2673" s="141"/>
      <c r="E2673" s="141"/>
      <c r="F2673" s="141"/>
      <c r="G2673" s="141"/>
    </row>
    <row r="2674" ht="14.25" customHeight="1">
      <c r="A2674" s="140"/>
      <c r="B2674" s="141"/>
      <c r="C2674" s="141"/>
      <c r="D2674" s="141"/>
      <c r="E2674" s="141"/>
      <c r="F2674" s="141"/>
      <c r="G2674" s="141"/>
    </row>
    <row r="2675" ht="14.25" customHeight="1">
      <c r="A2675" s="140"/>
      <c r="B2675" s="141"/>
      <c r="C2675" s="141"/>
      <c r="D2675" s="141"/>
      <c r="E2675" s="141"/>
      <c r="F2675" s="141"/>
      <c r="G2675" s="141"/>
    </row>
    <row r="2676" ht="14.25" customHeight="1">
      <c r="A2676" s="140"/>
      <c r="B2676" s="141"/>
      <c r="C2676" s="141"/>
      <c r="D2676" s="141"/>
      <c r="E2676" s="141"/>
      <c r="F2676" s="141"/>
      <c r="G2676" s="141"/>
    </row>
    <row r="2677" ht="14.25" customHeight="1">
      <c r="A2677" s="140"/>
      <c r="B2677" s="141"/>
      <c r="C2677" s="141"/>
      <c r="D2677" s="141"/>
      <c r="E2677" s="141"/>
      <c r="F2677" s="141"/>
      <c r="G2677" s="141"/>
    </row>
    <row r="2678" ht="14.25" customHeight="1">
      <c r="A2678" s="140"/>
      <c r="B2678" s="141"/>
      <c r="C2678" s="141"/>
      <c r="D2678" s="141"/>
      <c r="E2678" s="141"/>
      <c r="F2678" s="141"/>
      <c r="G2678" s="141"/>
    </row>
    <row r="2679" ht="14.25" customHeight="1">
      <c r="A2679" s="140"/>
      <c r="B2679" s="141"/>
      <c r="C2679" s="141"/>
      <c r="D2679" s="141"/>
      <c r="E2679" s="141"/>
      <c r="F2679" s="141"/>
      <c r="G2679" s="141"/>
    </row>
    <row r="2680" ht="14.25" customHeight="1">
      <c r="A2680" s="140"/>
      <c r="B2680" s="141"/>
      <c r="C2680" s="141"/>
      <c r="D2680" s="141"/>
      <c r="E2680" s="141"/>
      <c r="F2680" s="141"/>
      <c r="G2680" s="141"/>
    </row>
    <row r="2681" ht="14.25" customHeight="1">
      <c r="A2681" s="140"/>
      <c r="B2681" s="141"/>
      <c r="C2681" s="141"/>
      <c r="D2681" s="141"/>
      <c r="E2681" s="141"/>
      <c r="F2681" s="141"/>
      <c r="G2681" s="141"/>
    </row>
    <row r="2682" ht="14.25" customHeight="1">
      <c r="A2682" s="140"/>
      <c r="B2682" s="141"/>
      <c r="C2682" s="141"/>
      <c r="D2682" s="141"/>
      <c r="E2682" s="141"/>
      <c r="F2682" s="141"/>
      <c r="G2682" s="141"/>
    </row>
    <row r="2683" ht="14.25" customHeight="1">
      <c r="A2683" s="140"/>
      <c r="B2683" s="141"/>
      <c r="C2683" s="141"/>
      <c r="D2683" s="141"/>
      <c r="E2683" s="141"/>
      <c r="F2683" s="141"/>
      <c r="G2683" s="141"/>
    </row>
    <row r="2684" ht="14.25" customHeight="1">
      <c r="A2684" s="140"/>
      <c r="B2684" s="141"/>
      <c r="C2684" s="141"/>
      <c r="D2684" s="141"/>
      <c r="E2684" s="141"/>
      <c r="F2684" s="141"/>
      <c r="G2684" s="141"/>
    </row>
    <row r="2685" ht="14.25" customHeight="1">
      <c r="A2685" s="140"/>
      <c r="B2685" s="141"/>
      <c r="C2685" s="141"/>
      <c r="D2685" s="141"/>
      <c r="E2685" s="141"/>
      <c r="F2685" s="141"/>
      <c r="G2685" s="141"/>
    </row>
    <row r="2686" ht="14.25" customHeight="1">
      <c r="A2686" s="140"/>
      <c r="B2686" s="141"/>
      <c r="C2686" s="141"/>
      <c r="D2686" s="141"/>
      <c r="E2686" s="141"/>
      <c r="F2686" s="141"/>
      <c r="G2686" s="141"/>
    </row>
    <row r="2687" ht="14.25" customHeight="1">
      <c r="A2687" s="140"/>
      <c r="B2687" s="141"/>
      <c r="C2687" s="141"/>
      <c r="D2687" s="141"/>
      <c r="E2687" s="141"/>
      <c r="F2687" s="141"/>
      <c r="G2687" s="141"/>
    </row>
    <row r="2688" ht="14.25" customHeight="1">
      <c r="A2688" s="140"/>
      <c r="B2688" s="141"/>
      <c r="C2688" s="141"/>
      <c r="D2688" s="141"/>
      <c r="E2688" s="141"/>
      <c r="F2688" s="141"/>
      <c r="G2688" s="141"/>
    </row>
    <row r="2689" ht="14.25" customHeight="1">
      <c r="A2689" s="140"/>
      <c r="B2689" s="141"/>
      <c r="C2689" s="141"/>
      <c r="D2689" s="141"/>
      <c r="E2689" s="141"/>
      <c r="F2689" s="141"/>
      <c r="G2689" s="141"/>
    </row>
    <row r="2690" ht="14.25" customHeight="1">
      <c r="A2690" s="140"/>
      <c r="B2690" s="141"/>
      <c r="C2690" s="141"/>
      <c r="D2690" s="141"/>
      <c r="E2690" s="141"/>
      <c r="F2690" s="141"/>
      <c r="G2690" s="141"/>
    </row>
    <row r="2691" ht="14.25" customHeight="1">
      <c r="A2691" s="140"/>
      <c r="B2691" s="141"/>
      <c r="C2691" s="141"/>
      <c r="D2691" s="141"/>
      <c r="E2691" s="141"/>
      <c r="F2691" s="141"/>
      <c r="G2691" s="141"/>
    </row>
    <row r="2692" ht="14.25" customHeight="1">
      <c r="A2692" s="140"/>
      <c r="B2692" s="141"/>
      <c r="C2692" s="141"/>
      <c r="D2692" s="141"/>
      <c r="E2692" s="141"/>
      <c r="F2692" s="141"/>
      <c r="G2692" s="141"/>
    </row>
    <row r="2693" ht="14.25" customHeight="1">
      <c r="A2693" s="140"/>
      <c r="B2693" s="141"/>
      <c r="C2693" s="141"/>
      <c r="D2693" s="141"/>
      <c r="E2693" s="141"/>
      <c r="F2693" s="141"/>
      <c r="G2693" s="141"/>
    </row>
    <row r="2694" ht="14.25" customHeight="1">
      <c r="A2694" s="140"/>
      <c r="B2694" s="141"/>
      <c r="C2694" s="141"/>
      <c r="D2694" s="141"/>
      <c r="E2694" s="141"/>
      <c r="F2694" s="141"/>
      <c r="G2694" s="141"/>
    </row>
    <row r="2695" ht="14.25" customHeight="1">
      <c r="A2695" s="140"/>
      <c r="B2695" s="141"/>
      <c r="C2695" s="141"/>
      <c r="D2695" s="141"/>
      <c r="E2695" s="141"/>
      <c r="F2695" s="141"/>
      <c r="G2695" s="141"/>
    </row>
    <row r="2696" ht="14.25" customHeight="1">
      <c r="A2696" s="140"/>
      <c r="B2696" s="141"/>
      <c r="C2696" s="141"/>
      <c r="D2696" s="141"/>
      <c r="E2696" s="141"/>
      <c r="F2696" s="141"/>
      <c r="G2696" s="141"/>
    </row>
    <row r="2697" ht="14.25" customHeight="1">
      <c r="A2697" s="140"/>
      <c r="B2697" s="141"/>
      <c r="C2697" s="141"/>
      <c r="D2697" s="141"/>
      <c r="E2697" s="141"/>
      <c r="F2697" s="141"/>
      <c r="G2697" s="141"/>
    </row>
    <row r="2698" ht="14.25" customHeight="1">
      <c r="A2698" s="140"/>
      <c r="B2698" s="141"/>
      <c r="C2698" s="141"/>
      <c r="D2698" s="141"/>
      <c r="E2698" s="141"/>
      <c r="F2698" s="141"/>
      <c r="G2698" s="141"/>
    </row>
    <row r="2699" ht="14.25" customHeight="1">
      <c r="A2699" s="140"/>
      <c r="B2699" s="141"/>
      <c r="C2699" s="141"/>
      <c r="D2699" s="141"/>
      <c r="E2699" s="141"/>
      <c r="F2699" s="141"/>
      <c r="G2699" s="141"/>
    </row>
    <row r="2700" ht="14.25" customHeight="1">
      <c r="A2700" s="140"/>
      <c r="B2700" s="141"/>
      <c r="C2700" s="141"/>
      <c r="D2700" s="141"/>
      <c r="E2700" s="141"/>
      <c r="F2700" s="141"/>
      <c r="G2700" s="141"/>
    </row>
    <row r="2701" ht="14.25" customHeight="1">
      <c r="A2701" s="140"/>
      <c r="B2701" s="141"/>
      <c r="C2701" s="141"/>
      <c r="D2701" s="141"/>
      <c r="E2701" s="141"/>
      <c r="F2701" s="141"/>
      <c r="G2701" s="141"/>
    </row>
    <row r="2702" ht="14.25" customHeight="1">
      <c r="A2702" s="140"/>
      <c r="B2702" s="141"/>
      <c r="C2702" s="141"/>
      <c r="D2702" s="141"/>
      <c r="E2702" s="141"/>
      <c r="F2702" s="141"/>
      <c r="G2702" s="141"/>
    </row>
    <row r="2703" ht="14.25" customHeight="1">
      <c r="A2703" s="140"/>
      <c r="B2703" s="141"/>
      <c r="C2703" s="141"/>
      <c r="D2703" s="141"/>
      <c r="E2703" s="141"/>
      <c r="F2703" s="141"/>
      <c r="G2703" s="141"/>
    </row>
    <row r="2704" ht="14.25" customHeight="1">
      <c r="A2704" s="140"/>
      <c r="B2704" s="141"/>
      <c r="C2704" s="141"/>
      <c r="D2704" s="141"/>
      <c r="E2704" s="141"/>
      <c r="F2704" s="141"/>
      <c r="G2704" s="141"/>
    </row>
    <row r="2705" ht="14.25" customHeight="1">
      <c r="A2705" s="140"/>
      <c r="B2705" s="141"/>
      <c r="C2705" s="141"/>
      <c r="D2705" s="141"/>
      <c r="E2705" s="141"/>
      <c r="F2705" s="141"/>
      <c r="G2705" s="141"/>
    </row>
    <row r="2706" ht="14.25" customHeight="1">
      <c r="A2706" s="140"/>
      <c r="B2706" s="141"/>
      <c r="C2706" s="141"/>
      <c r="D2706" s="141"/>
      <c r="E2706" s="141"/>
      <c r="F2706" s="141"/>
      <c r="G2706" s="141"/>
    </row>
    <row r="2707" ht="14.25" customHeight="1">
      <c r="A2707" s="140"/>
      <c r="B2707" s="141"/>
      <c r="C2707" s="141"/>
      <c r="D2707" s="141"/>
      <c r="E2707" s="141"/>
      <c r="F2707" s="141"/>
      <c r="G2707" s="141"/>
    </row>
    <row r="2708" ht="14.25" customHeight="1">
      <c r="A2708" s="140"/>
      <c r="B2708" s="141"/>
      <c r="C2708" s="141"/>
      <c r="D2708" s="141"/>
      <c r="E2708" s="141"/>
      <c r="F2708" s="141"/>
      <c r="G2708" s="141"/>
    </row>
    <row r="2709" ht="14.25" customHeight="1">
      <c r="A2709" s="140"/>
      <c r="B2709" s="141"/>
      <c r="C2709" s="141"/>
      <c r="D2709" s="141"/>
      <c r="E2709" s="141"/>
      <c r="F2709" s="141"/>
      <c r="G2709" s="141"/>
    </row>
    <row r="2710" ht="14.25" customHeight="1">
      <c r="A2710" s="140"/>
      <c r="B2710" s="141"/>
      <c r="C2710" s="141"/>
      <c r="D2710" s="141"/>
      <c r="E2710" s="141"/>
      <c r="F2710" s="141"/>
      <c r="G2710" s="141"/>
    </row>
    <row r="2711" ht="14.25" customHeight="1">
      <c r="A2711" s="140"/>
      <c r="B2711" s="141"/>
      <c r="C2711" s="141"/>
      <c r="D2711" s="141"/>
      <c r="E2711" s="141"/>
      <c r="F2711" s="141"/>
      <c r="G2711" s="141"/>
    </row>
    <row r="2712" ht="14.25" customHeight="1">
      <c r="A2712" s="140"/>
      <c r="B2712" s="141"/>
      <c r="C2712" s="141"/>
      <c r="D2712" s="141"/>
      <c r="E2712" s="141"/>
      <c r="F2712" s="141"/>
      <c r="G2712" s="141"/>
    </row>
    <row r="2713" ht="14.25" customHeight="1">
      <c r="A2713" s="140"/>
      <c r="B2713" s="141"/>
      <c r="C2713" s="141"/>
      <c r="D2713" s="141"/>
      <c r="E2713" s="141"/>
      <c r="F2713" s="141"/>
      <c r="G2713" s="141"/>
    </row>
    <row r="2714" ht="14.25" customHeight="1">
      <c r="A2714" s="140"/>
      <c r="B2714" s="141"/>
      <c r="C2714" s="141"/>
      <c r="D2714" s="141"/>
      <c r="E2714" s="141"/>
      <c r="F2714" s="141"/>
      <c r="G2714" s="141"/>
    </row>
    <row r="2715" ht="14.25" customHeight="1">
      <c r="A2715" s="140"/>
      <c r="B2715" s="141"/>
      <c r="C2715" s="141"/>
      <c r="D2715" s="141"/>
      <c r="E2715" s="141"/>
      <c r="F2715" s="141"/>
      <c r="G2715" s="141"/>
    </row>
    <row r="2716" ht="14.25" customHeight="1">
      <c r="A2716" s="140"/>
      <c r="B2716" s="141"/>
      <c r="C2716" s="141"/>
      <c r="D2716" s="141"/>
      <c r="E2716" s="141"/>
      <c r="F2716" s="141"/>
      <c r="G2716" s="141"/>
    </row>
    <row r="2717" ht="14.25" customHeight="1">
      <c r="A2717" s="140"/>
      <c r="B2717" s="141"/>
      <c r="C2717" s="141"/>
      <c r="D2717" s="141"/>
      <c r="E2717" s="141"/>
      <c r="F2717" s="141"/>
      <c r="G2717" s="141"/>
    </row>
    <row r="2718" ht="14.25" customHeight="1">
      <c r="A2718" s="140"/>
      <c r="B2718" s="141"/>
      <c r="C2718" s="141"/>
      <c r="D2718" s="141"/>
      <c r="E2718" s="141"/>
      <c r="F2718" s="141"/>
      <c r="G2718" s="141"/>
    </row>
    <row r="2719" ht="14.25" customHeight="1">
      <c r="A2719" s="140"/>
      <c r="B2719" s="141"/>
      <c r="C2719" s="141"/>
      <c r="D2719" s="141"/>
      <c r="E2719" s="141"/>
      <c r="F2719" s="141"/>
      <c r="G2719" s="141"/>
    </row>
    <row r="2720" ht="14.25" customHeight="1">
      <c r="A2720" s="140"/>
      <c r="B2720" s="141"/>
      <c r="C2720" s="141"/>
      <c r="D2720" s="141"/>
      <c r="E2720" s="141"/>
      <c r="F2720" s="141"/>
      <c r="G2720" s="141"/>
    </row>
    <row r="2721" ht="14.25" customHeight="1">
      <c r="A2721" s="140"/>
      <c r="B2721" s="141"/>
      <c r="C2721" s="141"/>
      <c r="D2721" s="141"/>
      <c r="E2721" s="141"/>
      <c r="F2721" s="141"/>
      <c r="G2721" s="141"/>
    </row>
    <row r="2722" ht="14.25" customHeight="1">
      <c r="A2722" s="140"/>
      <c r="B2722" s="141"/>
      <c r="C2722" s="141"/>
      <c r="D2722" s="141"/>
      <c r="E2722" s="141"/>
      <c r="F2722" s="141"/>
      <c r="G2722" s="141"/>
    </row>
    <row r="2723" ht="14.25" customHeight="1">
      <c r="A2723" s="140"/>
      <c r="B2723" s="141"/>
      <c r="C2723" s="141"/>
      <c r="D2723" s="141"/>
      <c r="E2723" s="141"/>
      <c r="F2723" s="141"/>
      <c r="G2723" s="141"/>
    </row>
    <row r="2724" ht="14.25" customHeight="1">
      <c r="A2724" s="140"/>
      <c r="B2724" s="141"/>
      <c r="C2724" s="141"/>
      <c r="D2724" s="141"/>
      <c r="E2724" s="141"/>
      <c r="F2724" s="141"/>
      <c r="G2724" s="141"/>
    </row>
    <row r="2725" ht="14.25" customHeight="1">
      <c r="A2725" s="140"/>
      <c r="B2725" s="141"/>
      <c r="C2725" s="141"/>
      <c r="D2725" s="141"/>
      <c r="E2725" s="141"/>
      <c r="F2725" s="141"/>
      <c r="G2725" s="141"/>
    </row>
    <row r="2726" ht="14.25" customHeight="1">
      <c r="A2726" s="140"/>
      <c r="B2726" s="141"/>
      <c r="C2726" s="141"/>
      <c r="D2726" s="141"/>
      <c r="E2726" s="141"/>
      <c r="F2726" s="141"/>
      <c r="G2726" s="141"/>
    </row>
    <row r="2727" ht="14.25" customHeight="1">
      <c r="A2727" s="140"/>
      <c r="B2727" s="141"/>
      <c r="C2727" s="141"/>
      <c r="D2727" s="141"/>
      <c r="E2727" s="141"/>
      <c r="F2727" s="141"/>
      <c r="G2727" s="141"/>
    </row>
    <row r="2728" ht="14.25" customHeight="1">
      <c r="A2728" s="140"/>
      <c r="B2728" s="141"/>
      <c r="C2728" s="141"/>
      <c r="D2728" s="141"/>
      <c r="E2728" s="141"/>
      <c r="F2728" s="141"/>
      <c r="G2728" s="141"/>
    </row>
    <row r="2729" ht="14.25" customHeight="1">
      <c r="A2729" s="140"/>
      <c r="B2729" s="141"/>
      <c r="C2729" s="141"/>
      <c r="D2729" s="141"/>
      <c r="E2729" s="141"/>
      <c r="F2729" s="141"/>
      <c r="G2729" s="141"/>
    </row>
    <row r="2730" ht="14.25" customHeight="1">
      <c r="A2730" s="140"/>
      <c r="B2730" s="141"/>
      <c r="C2730" s="141"/>
      <c r="D2730" s="141"/>
      <c r="E2730" s="141"/>
      <c r="F2730" s="141"/>
      <c r="G2730" s="141"/>
    </row>
    <row r="2731" ht="14.25" customHeight="1">
      <c r="A2731" s="140"/>
      <c r="B2731" s="141"/>
      <c r="C2731" s="141"/>
      <c r="D2731" s="141"/>
      <c r="E2731" s="141"/>
      <c r="F2731" s="141"/>
      <c r="G2731" s="141"/>
    </row>
    <row r="2732" ht="14.25" customHeight="1">
      <c r="A2732" s="140"/>
      <c r="B2732" s="141"/>
      <c r="C2732" s="141"/>
      <c r="D2732" s="141"/>
      <c r="E2732" s="141"/>
      <c r="F2732" s="141"/>
      <c r="G2732" s="141"/>
    </row>
    <row r="2733" ht="14.25" customHeight="1">
      <c r="A2733" s="140"/>
      <c r="B2733" s="141"/>
      <c r="C2733" s="141"/>
      <c r="D2733" s="141"/>
      <c r="E2733" s="141"/>
      <c r="F2733" s="141"/>
      <c r="G2733" s="141"/>
    </row>
    <row r="2734" ht="14.25" customHeight="1">
      <c r="A2734" s="140"/>
      <c r="B2734" s="141"/>
      <c r="C2734" s="141"/>
      <c r="D2734" s="141"/>
      <c r="E2734" s="141"/>
      <c r="F2734" s="141"/>
      <c r="G2734" s="141"/>
    </row>
    <row r="2735" ht="14.25" customHeight="1">
      <c r="A2735" s="140"/>
      <c r="B2735" s="141"/>
      <c r="C2735" s="141"/>
      <c r="D2735" s="141"/>
      <c r="E2735" s="141"/>
      <c r="F2735" s="141"/>
      <c r="G2735" s="141"/>
    </row>
    <row r="2736" ht="14.25" customHeight="1">
      <c r="A2736" s="140"/>
      <c r="B2736" s="141"/>
      <c r="C2736" s="141"/>
      <c r="D2736" s="141"/>
      <c r="E2736" s="141"/>
      <c r="F2736" s="141"/>
      <c r="G2736" s="141"/>
    </row>
    <row r="2737" ht="14.25" customHeight="1">
      <c r="A2737" s="140"/>
      <c r="B2737" s="141"/>
      <c r="C2737" s="141"/>
      <c r="D2737" s="141"/>
      <c r="E2737" s="141"/>
      <c r="F2737" s="141"/>
      <c r="G2737" s="141"/>
    </row>
    <row r="2738" ht="14.25" customHeight="1">
      <c r="A2738" s="140"/>
      <c r="B2738" s="141"/>
      <c r="C2738" s="141"/>
      <c r="D2738" s="141"/>
      <c r="E2738" s="141"/>
      <c r="F2738" s="141"/>
      <c r="G2738" s="141"/>
    </row>
    <row r="2739" ht="14.25" customHeight="1">
      <c r="A2739" s="140"/>
      <c r="B2739" s="141"/>
      <c r="C2739" s="141"/>
      <c r="D2739" s="141"/>
      <c r="E2739" s="141"/>
      <c r="F2739" s="141"/>
      <c r="G2739" s="141"/>
    </row>
    <row r="2740" ht="14.25" customHeight="1">
      <c r="A2740" s="140"/>
      <c r="B2740" s="141"/>
      <c r="C2740" s="141"/>
      <c r="D2740" s="141"/>
      <c r="E2740" s="141"/>
      <c r="F2740" s="141"/>
      <c r="G2740" s="141"/>
    </row>
    <row r="2741" ht="14.25" customHeight="1">
      <c r="A2741" s="140"/>
      <c r="B2741" s="141"/>
      <c r="C2741" s="141"/>
      <c r="D2741" s="141"/>
      <c r="E2741" s="141"/>
      <c r="F2741" s="141"/>
      <c r="G2741" s="141"/>
    </row>
    <row r="2742" ht="14.25" customHeight="1">
      <c r="A2742" s="140"/>
      <c r="B2742" s="141"/>
      <c r="C2742" s="141"/>
      <c r="D2742" s="141"/>
      <c r="E2742" s="141"/>
      <c r="F2742" s="141"/>
      <c r="G2742" s="141"/>
    </row>
    <row r="2743" ht="14.25" customHeight="1">
      <c r="A2743" s="140"/>
      <c r="B2743" s="141"/>
      <c r="C2743" s="141"/>
      <c r="D2743" s="141"/>
      <c r="E2743" s="141"/>
      <c r="F2743" s="141"/>
      <c r="G2743" s="141"/>
    </row>
    <row r="2744" ht="14.25" customHeight="1">
      <c r="A2744" s="140"/>
      <c r="B2744" s="141"/>
      <c r="C2744" s="141"/>
      <c r="D2744" s="141"/>
      <c r="E2744" s="141"/>
      <c r="F2744" s="141"/>
      <c r="G2744" s="141"/>
    </row>
    <row r="2745" ht="14.25" customHeight="1">
      <c r="A2745" s="140"/>
      <c r="B2745" s="141"/>
      <c r="C2745" s="141"/>
      <c r="D2745" s="141"/>
      <c r="E2745" s="141"/>
      <c r="F2745" s="141"/>
      <c r="G2745" s="141"/>
    </row>
    <row r="2746" ht="14.25" customHeight="1">
      <c r="A2746" s="140"/>
      <c r="B2746" s="141"/>
      <c r="C2746" s="141"/>
      <c r="D2746" s="141"/>
      <c r="E2746" s="141"/>
      <c r="F2746" s="141"/>
      <c r="G2746" s="141"/>
    </row>
    <row r="2747" ht="14.25" customHeight="1">
      <c r="A2747" s="140"/>
      <c r="B2747" s="141"/>
      <c r="C2747" s="141"/>
      <c r="D2747" s="141"/>
      <c r="E2747" s="141"/>
      <c r="F2747" s="141"/>
      <c r="G2747" s="141"/>
    </row>
    <row r="2748" ht="14.25" customHeight="1">
      <c r="A2748" s="140"/>
      <c r="B2748" s="141"/>
      <c r="C2748" s="141"/>
      <c r="D2748" s="141"/>
      <c r="E2748" s="141"/>
      <c r="F2748" s="141"/>
      <c r="G2748" s="141"/>
    </row>
    <row r="2749" ht="14.25" customHeight="1">
      <c r="A2749" s="140"/>
      <c r="B2749" s="141"/>
      <c r="C2749" s="141"/>
      <c r="D2749" s="141"/>
      <c r="E2749" s="141"/>
      <c r="F2749" s="141"/>
      <c r="G2749" s="141"/>
    </row>
    <row r="2750" ht="14.25" customHeight="1">
      <c r="A2750" s="140"/>
      <c r="B2750" s="141"/>
      <c r="C2750" s="141"/>
      <c r="D2750" s="141"/>
      <c r="E2750" s="141"/>
      <c r="F2750" s="141"/>
      <c r="G2750" s="141"/>
    </row>
    <row r="2751" ht="14.25" customHeight="1">
      <c r="A2751" s="140"/>
      <c r="B2751" s="141"/>
      <c r="C2751" s="141"/>
      <c r="D2751" s="141"/>
      <c r="E2751" s="141"/>
      <c r="F2751" s="141"/>
      <c r="G2751" s="141"/>
    </row>
    <row r="2752" ht="14.25" customHeight="1">
      <c r="A2752" s="140"/>
      <c r="B2752" s="141"/>
      <c r="C2752" s="141"/>
      <c r="D2752" s="141"/>
      <c r="E2752" s="141"/>
      <c r="F2752" s="141"/>
      <c r="G2752" s="141"/>
    </row>
    <row r="2753" ht="14.25" customHeight="1">
      <c r="A2753" s="140"/>
      <c r="B2753" s="141"/>
      <c r="C2753" s="141"/>
      <c r="D2753" s="141"/>
      <c r="E2753" s="141"/>
      <c r="F2753" s="141"/>
      <c r="G2753" s="141"/>
    </row>
    <row r="2754" ht="14.25" customHeight="1">
      <c r="A2754" s="140"/>
      <c r="B2754" s="141"/>
      <c r="C2754" s="141"/>
      <c r="D2754" s="141"/>
      <c r="E2754" s="141"/>
      <c r="F2754" s="141"/>
      <c r="G2754" s="141"/>
    </row>
    <row r="2755" ht="14.25" customHeight="1">
      <c r="A2755" s="140"/>
      <c r="B2755" s="141"/>
      <c r="C2755" s="141"/>
      <c r="D2755" s="141"/>
      <c r="E2755" s="141"/>
      <c r="F2755" s="141"/>
      <c r="G2755" s="141"/>
    </row>
    <row r="2756" ht="14.25" customHeight="1">
      <c r="A2756" s="140"/>
      <c r="B2756" s="141"/>
      <c r="C2756" s="141"/>
      <c r="D2756" s="141"/>
      <c r="E2756" s="141"/>
      <c r="F2756" s="141"/>
      <c r="G2756" s="141"/>
    </row>
    <row r="2757" ht="14.25" customHeight="1">
      <c r="A2757" s="140"/>
      <c r="B2757" s="141"/>
      <c r="C2757" s="141"/>
      <c r="D2757" s="141"/>
      <c r="E2757" s="141"/>
      <c r="F2757" s="141"/>
      <c r="G2757" s="141"/>
    </row>
    <row r="2758" ht="14.25" customHeight="1">
      <c r="A2758" s="140"/>
      <c r="B2758" s="141"/>
      <c r="C2758" s="141"/>
      <c r="D2758" s="141"/>
      <c r="E2758" s="141"/>
      <c r="F2758" s="141"/>
      <c r="G2758" s="141"/>
    </row>
    <row r="2759" ht="14.25" customHeight="1">
      <c r="A2759" s="140"/>
      <c r="B2759" s="141"/>
      <c r="C2759" s="141"/>
      <c r="D2759" s="141"/>
      <c r="E2759" s="141"/>
      <c r="F2759" s="141"/>
      <c r="G2759" s="141"/>
    </row>
    <row r="2760" ht="14.25" customHeight="1">
      <c r="A2760" s="140"/>
      <c r="B2760" s="141"/>
      <c r="C2760" s="141"/>
      <c r="D2760" s="141"/>
      <c r="E2760" s="141"/>
      <c r="F2760" s="141"/>
      <c r="G2760" s="141"/>
    </row>
    <row r="2761" ht="14.25" customHeight="1">
      <c r="A2761" s="140"/>
      <c r="B2761" s="141"/>
      <c r="C2761" s="141"/>
      <c r="D2761" s="141"/>
      <c r="E2761" s="141"/>
      <c r="F2761" s="141"/>
      <c r="G2761" s="141"/>
    </row>
    <row r="2762" ht="14.25" customHeight="1">
      <c r="A2762" s="140"/>
      <c r="B2762" s="141"/>
      <c r="C2762" s="141"/>
      <c r="D2762" s="141"/>
      <c r="E2762" s="141"/>
      <c r="F2762" s="141"/>
      <c r="G2762" s="141"/>
    </row>
    <row r="2763" ht="14.25" customHeight="1">
      <c r="A2763" s="140"/>
      <c r="B2763" s="141"/>
      <c r="C2763" s="141"/>
      <c r="D2763" s="141"/>
      <c r="E2763" s="141"/>
      <c r="F2763" s="141"/>
      <c r="G2763" s="141"/>
    </row>
    <row r="2764" ht="14.25" customHeight="1">
      <c r="A2764" s="140"/>
      <c r="B2764" s="141"/>
      <c r="C2764" s="141"/>
      <c r="D2764" s="141"/>
      <c r="E2764" s="141"/>
      <c r="F2764" s="141"/>
      <c r="G2764" s="141"/>
    </row>
    <row r="2765" ht="14.25" customHeight="1">
      <c r="A2765" s="140"/>
      <c r="B2765" s="141"/>
      <c r="C2765" s="141"/>
      <c r="D2765" s="141"/>
      <c r="E2765" s="141"/>
      <c r="F2765" s="141"/>
      <c r="G2765" s="141"/>
    </row>
    <row r="2766" ht="14.25" customHeight="1">
      <c r="A2766" s="140"/>
      <c r="B2766" s="141"/>
      <c r="C2766" s="141"/>
      <c r="D2766" s="141"/>
      <c r="E2766" s="141"/>
      <c r="F2766" s="141"/>
      <c r="G2766" s="141"/>
    </row>
    <row r="2767" ht="14.25" customHeight="1">
      <c r="A2767" s="140"/>
      <c r="B2767" s="141"/>
      <c r="C2767" s="141"/>
      <c r="D2767" s="141"/>
      <c r="E2767" s="141"/>
      <c r="F2767" s="141"/>
      <c r="G2767" s="141"/>
    </row>
    <row r="2768" ht="14.25" customHeight="1">
      <c r="A2768" s="140"/>
      <c r="B2768" s="141"/>
      <c r="C2768" s="141"/>
      <c r="D2768" s="141"/>
      <c r="E2768" s="141"/>
      <c r="F2768" s="141"/>
      <c r="G2768" s="141"/>
    </row>
    <row r="2769" ht="14.25" customHeight="1">
      <c r="A2769" s="140"/>
      <c r="B2769" s="141"/>
      <c r="C2769" s="141"/>
      <c r="D2769" s="141"/>
      <c r="E2769" s="141"/>
      <c r="F2769" s="141"/>
      <c r="G2769" s="141"/>
    </row>
    <row r="2770" ht="14.25" customHeight="1">
      <c r="A2770" s="140"/>
      <c r="B2770" s="141"/>
      <c r="C2770" s="141"/>
      <c r="D2770" s="141"/>
      <c r="E2770" s="141"/>
      <c r="F2770" s="141"/>
      <c r="G2770" s="141"/>
    </row>
    <row r="2771" ht="14.25" customHeight="1">
      <c r="A2771" s="140"/>
      <c r="B2771" s="141"/>
      <c r="C2771" s="141"/>
      <c r="D2771" s="141"/>
      <c r="E2771" s="141"/>
      <c r="F2771" s="141"/>
      <c r="G2771" s="141"/>
    </row>
    <row r="2772" ht="14.25" customHeight="1">
      <c r="A2772" s="140"/>
      <c r="B2772" s="141"/>
      <c r="C2772" s="141"/>
      <c r="D2772" s="141"/>
      <c r="E2772" s="141"/>
      <c r="F2772" s="141"/>
      <c r="G2772" s="141"/>
    </row>
    <row r="2773" ht="14.25" customHeight="1">
      <c r="A2773" s="140"/>
      <c r="B2773" s="141"/>
      <c r="C2773" s="141"/>
      <c r="D2773" s="141"/>
      <c r="E2773" s="141"/>
      <c r="F2773" s="141"/>
      <c r="G2773" s="141"/>
    </row>
    <row r="2774" ht="14.25" customHeight="1">
      <c r="A2774" s="140"/>
      <c r="B2774" s="141"/>
      <c r="C2774" s="141"/>
      <c r="D2774" s="141"/>
      <c r="E2774" s="141"/>
      <c r="F2774" s="141"/>
      <c r="G2774" s="141"/>
    </row>
    <row r="2775" ht="14.25" customHeight="1">
      <c r="A2775" s="140"/>
      <c r="B2775" s="141"/>
      <c r="C2775" s="141"/>
      <c r="D2775" s="141"/>
      <c r="E2775" s="141"/>
      <c r="F2775" s="141"/>
      <c r="G2775" s="141"/>
    </row>
    <row r="2776" ht="14.25" customHeight="1">
      <c r="A2776" s="140"/>
      <c r="B2776" s="141"/>
      <c r="C2776" s="141"/>
      <c r="D2776" s="141"/>
      <c r="E2776" s="141"/>
      <c r="F2776" s="141"/>
      <c r="G2776" s="141"/>
    </row>
    <row r="2777" ht="14.25" customHeight="1">
      <c r="A2777" s="140"/>
      <c r="B2777" s="141"/>
      <c r="C2777" s="141"/>
      <c r="D2777" s="141"/>
      <c r="E2777" s="141"/>
      <c r="F2777" s="141"/>
      <c r="G2777" s="141"/>
    </row>
    <row r="2778" ht="14.25" customHeight="1">
      <c r="A2778" s="140"/>
      <c r="B2778" s="141"/>
      <c r="C2778" s="141"/>
      <c r="D2778" s="141"/>
      <c r="E2778" s="141"/>
      <c r="F2778" s="141"/>
      <c r="G2778" s="141"/>
    </row>
    <row r="2779" ht="14.25" customHeight="1">
      <c r="A2779" s="140"/>
      <c r="B2779" s="141"/>
      <c r="C2779" s="141"/>
      <c r="D2779" s="141"/>
      <c r="E2779" s="141"/>
      <c r="F2779" s="141"/>
      <c r="G2779" s="141"/>
    </row>
    <row r="2780" ht="14.25" customHeight="1">
      <c r="A2780" s="140"/>
      <c r="B2780" s="141"/>
      <c r="C2780" s="141"/>
      <c r="D2780" s="141"/>
      <c r="E2780" s="141"/>
      <c r="F2780" s="141"/>
      <c r="G2780" s="141"/>
    </row>
    <row r="2781" ht="14.25" customHeight="1">
      <c r="A2781" s="140"/>
      <c r="B2781" s="141"/>
      <c r="C2781" s="141"/>
      <c r="D2781" s="141"/>
      <c r="E2781" s="141"/>
      <c r="F2781" s="141"/>
      <c r="G2781" s="141"/>
    </row>
    <row r="2782" ht="14.25" customHeight="1">
      <c r="A2782" s="140"/>
      <c r="B2782" s="141"/>
      <c r="C2782" s="141"/>
      <c r="D2782" s="141"/>
      <c r="E2782" s="141"/>
      <c r="F2782" s="141"/>
      <c r="G2782" s="141"/>
    </row>
    <row r="2783" ht="14.25" customHeight="1">
      <c r="A2783" s="140"/>
      <c r="B2783" s="141"/>
      <c r="C2783" s="141"/>
      <c r="D2783" s="141"/>
      <c r="E2783" s="141"/>
      <c r="F2783" s="141"/>
      <c r="G2783" s="141"/>
    </row>
    <row r="2784" ht="14.25" customHeight="1">
      <c r="A2784" s="140"/>
      <c r="B2784" s="141"/>
      <c r="C2784" s="141"/>
      <c r="D2784" s="141"/>
      <c r="E2784" s="141"/>
      <c r="F2784" s="141"/>
      <c r="G2784" s="141"/>
    </row>
    <row r="2785" ht="14.25" customHeight="1">
      <c r="A2785" s="140"/>
      <c r="B2785" s="141"/>
      <c r="C2785" s="141"/>
      <c r="D2785" s="141"/>
      <c r="E2785" s="141"/>
      <c r="F2785" s="141"/>
      <c r="G2785" s="141"/>
    </row>
    <row r="2786" ht="14.25" customHeight="1">
      <c r="A2786" s="140"/>
      <c r="B2786" s="141"/>
      <c r="C2786" s="141"/>
      <c r="D2786" s="141"/>
      <c r="E2786" s="141"/>
      <c r="F2786" s="141"/>
      <c r="G2786" s="141"/>
    </row>
    <row r="2787" ht="14.25" customHeight="1">
      <c r="A2787" s="140"/>
      <c r="B2787" s="141"/>
      <c r="C2787" s="141"/>
      <c r="D2787" s="141"/>
      <c r="E2787" s="141"/>
      <c r="F2787" s="141"/>
      <c r="G2787" s="141"/>
    </row>
    <row r="2788" ht="14.25" customHeight="1">
      <c r="A2788" s="140"/>
      <c r="B2788" s="141"/>
      <c r="C2788" s="141"/>
      <c r="D2788" s="141"/>
      <c r="E2788" s="141"/>
      <c r="F2788" s="141"/>
      <c r="G2788" s="141"/>
    </row>
    <row r="2789" ht="14.25" customHeight="1">
      <c r="A2789" s="140"/>
      <c r="B2789" s="141"/>
      <c r="C2789" s="141"/>
      <c r="D2789" s="141"/>
      <c r="E2789" s="141"/>
      <c r="F2789" s="141"/>
      <c r="G2789" s="141"/>
    </row>
    <row r="2790" ht="14.25" customHeight="1">
      <c r="A2790" s="140"/>
      <c r="B2790" s="141"/>
      <c r="C2790" s="141"/>
      <c r="D2790" s="141"/>
      <c r="E2790" s="141"/>
      <c r="F2790" s="141"/>
      <c r="G2790" s="141"/>
    </row>
    <row r="2791" ht="14.25" customHeight="1">
      <c r="A2791" s="140"/>
      <c r="B2791" s="141"/>
      <c r="C2791" s="141"/>
      <c r="D2791" s="141"/>
      <c r="E2791" s="141"/>
      <c r="F2791" s="141"/>
      <c r="G2791" s="141"/>
    </row>
    <row r="2792" ht="14.25" customHeight="1">
      <c r="A2792" s="140"/>
      <c r="B2792" s="141"/>
      <c r="C2792" s="141"/>
      <c r="D2792" s="141"/>
      <c r="E2792" s="141"/>
      <c r="F2792" s="141"/>
      <c r="G2792" s="141"/>
    </row>
    <row r="2793" ht="14.25" customHeight="1">
      <c r="A2793" s="140"/>
      <c r="B2793" s="141"/>
      <c r="C2793" s="141"/>
      <c r="D2793" s="141"/>
      <c r="E2793" s="141"/>
      <c r="F2793" s="141"/>
      <c r="G2793" s="141"/>
    </row>
    <row r="2794" ht="14.25" customHeight="1">
      <c r="A2794" s="140"/>
      <c r="B2794" s="141"/>
      <c r="C2794" s="141"/>
      <c r="D2794" s="141"/>
      <c r="E2794" s="141"/>
      <c r="F2794" s="141"/>
      <c r="G2794" s="141"/>
    </row>
    <row r="2795" ht="14.25" customHeight="1">
      <c r="A2795" s="140"/>
      <c r="B2795" s="141"/>
      <c r="C2795" s="141"/>
      <c r="D2795" s="141"/>
      <c r="E2795" s="141"/>
      <c r="F2795" s="141"/>
      <c r="G2795" s="141"/>
    </row>
    <row r="2796" ht="14.25" customHeight="1">
      <c r="A2796" s="140"/>
      <c r="B2796" s="141"/>
      <c r="C2796" s="141"/>
      <c r="D2796" s="141"/>
      <c r="E2796" s="141"/>
      <c r="F2796" s="141"/>
      <c r="G2796" s="141"/>
    </row>
    <row r="2797" ht="14.25" customHeight="1">
      <c r="A2797" s="140"/>
      <c r="B2797" s="141"/>
      <c r="C2797" s="141"/>
      <c r="D2797" s="141"/>
      <c r="E2797" s="141"/>
      <c r="F2797" s="141"/>
      <c r="G2797" s="141"/>
    </row>
    <row r="2798" ht="14.25" customHeight="1">
      <c r="A2798" s="140"/>
      <c r="B2798" s="141"/>
      <c r="C2798" s="141"/>
      <c r="D2798" s="141"/>
      <c r="E2798" s="141"/>
      <c r="F2798" s="141"/>
      <c r="G2798" s="141"/>
    </row>
    <row r="2799" ht="14.25" customHeight="1">
      <c r="A2799" s="140"/>
      <c r="B2799" s="141"/>
      <c r="C2799" s="141"/>
      <c r="D2799" s="141"/>
      <c r="E2799" s="141"/>
      <c r="F2799" s="141"/>
      <c r="G2799" s="141"/>
    </row>
    <row r="2800" ht="14.25" customHeight="1">
      <c r="A2800" s="140"/>
      <c r="B2800" s="141"/>
      <c r="C2800" s="141"/>
      <c r="D2800" s="141"/>
      <c r="E2800" s="141"/>
      <c r="F2800" s="141"/>
      <c r="G2800" s="141"/>
    </row>
    <row r="2801" ht="14.25" customHeight="1">
      <c r="A2801" s="140"/>
      <c r="B2801" s="141"/>
      <c r="C2801" s="141"/>
      <c r="D2801" s="141"/>
      <c r="E2801" s="141"/>
      <c r="F2801" s="141"/>
      <c r="G2801" s="141"/>
    </row>
    <row r="2802" ht="14.25" customHeight="1">
      <c r="A2802" s="140"/>
      <c r="B2802" s="141"/>
      <c r="C2802" s="141"/>
      <c r="D2802" s="141"/>
      <c r="E2802" s="141"/>
      <c r="F2802" s="141"/>
      <c r="G2802" s="141"/>
    </row>
    <row r="2803" ht="14.25" customHeight="1">
      <c r="A2803" s="140"/>
      <c r="B2803" s="141"/>
      <c r="C2803" s="141"/>
      <c r="D2803" s="141"/>
      <c r="E2803" s="141"/>
      <c r="F2803" s="141"/>
      <c r="G2803" s="141"/>
    </row>
    <row r="2804" ht="14.25" customHeight="1">
      <c r="A2804" s="140"/>
      <c r="B2804" s="141"/>
      <c r="C2804" s="141"/>
      <c r="D2804" s="141"/>
      <c r="E2804" s="141"/>
      <c r="F2804" s="141"/>
      <c r="G2804" s="141"/>
    </row>
    <row r="2805" ht="14.25" customHeight="1">
      <c r="A2805" s="140"/>
      <c r="B2805" s="141"/>
      <c r="C2805" s="141"/>
      <c r="D2805" s="141"/>
      <c r="E2805" s="141"/>
      <c r="F2805" s="141"/>
      <c r="G2805" s="141"/>
    </row>
    <row r="2806" ht="14.25" customHeight="1">
      <c r="A2806" s="140"/>
      <c r="B2806" s="141"/>
      <c r="C2806" s="141"/>
      <c r="D2806" s="141"/>
      <c r="E2806" s="141"/>
      <c r="F2806" s="141"/>
      <c r="G2806" s="141"/>
    </row>
    <row r="2807" ht="14.25" customHeight="1">
      <c r="A2807" s="140"/>
      <c r="B2807" s="141"/>
      <c r="C2807" s="141"/>
      <c r="D2807" s="141"/>
      <c r="E2807" s="141"/>
      <c r="F2807" s="141"/>
      <c r="G2807" s="141"/>
    </row>
    <row r="2808" ht="14.25" customHeight="1">
      <c r="A2808" s="140"/>
      <c r="B2808" s="141"/>
      <c r="C2808" s="141"/>
      <c r="D2808" s="141"/>
      <c r="E2808" s="141"/>
      <c r="F2808" s="141"/>
      <c r="G2808" s="141"/>
    </row>
    <row r="2809" ht="14.25" customHeight="1">
      <c r="A2809" s="140"/>
      <c r="B2809" s="141"/>
      <c r="C2809" s="141"/>
      <c r="D2809" s="141"/>
      <c r="E2809" s="141"/>
      <c r="F2809" s="141"/>
      <c r="G2809" s="141"/>
    </row>
    <row r="2810" ht="14.25" customHeight="1">
      <c r="A2810" s="140"/>
      <c r="B2810" s="141"/>
      <c r="C2810" s="141"/>
      <c r="D2810" s="141"/>
      <c r="E2810" s="141"/>
      <c r="F2810" s="141"/>
      <c r="G2810" s="141"/>
    </row>
    <row r="2811" ht="14.25" customHeight="1">
      <c r="A2811" s="140"/>
      <c r="B2811" s="141"/>
      <c r="C2811" s="141"/>
      <c r="D2811" s="141"/>
      <c r="E2811" s="141"/>
      <c r="F2811" s="141"/>
      <c r="G2811" s="141"/>
    </row>
    <row r="2812" ht="14.25" customHeight="1">
      <c r="A2812" s="140"/>
      <c r="B2812" s="141"/>
      <c r="C2812" s="141"/>
      <c r="D2812" s="141"/>
      <c r="E2812" s="141"/>
      <c r="F2812" s="141"/>
      <c r="G2812" s="141"/>
    </row>
    <row r="2813" ht="14.25" customHeight="1">
      <c r="A2813" s="140"/>
      <c r="B2813" s="141"/>
      <c r="C2813" s="141"/>
      <c r="D2813" s="141"/>
      <c r="E2813" s="141"/>
      <c r="F2813" s="141"/>
      <c r="G2813" s="141"/>
    </row>
    <row r="2814" ht="14.25" customHeight="1">
      <c r="A2814" s="140"/>
      <c r="B2814" s="141"/>
      <c r="C2814" s="141"/>
      <c r="D2814" s="141"/>
      <c r="E2814" s="141"/>
      <c r="F2814" s="141"/>
      <c r="G2814" s="141"/>
    </row>
    <row r="2815" ht="14.25" customHeight="1">
      <c r="A2815" s="140"/>
      <c r="B2815" s="141"/>
      <c r="C2815" s="141"/>
      <c r="D2815" s="141"/>
      <c r="E2815" s="141"/>
      <c r="F2815" s="141"/>
      <c r="G2815" s="141"/>
    </row>
    <row r="2816" ht="14.25" customHeight="1">
      <c r="A2816" s="140"/>
      <c r="B2816" s="141"/>
      <c r="C2816" s="141"/>
      <c r="D2816" s="141"/>
      <c r="E2816" s="141"/>
      <c r="F2816" s="141"/>
      <c r="G2816" s="141"/>
    </row>
    <row r="2817" ht="14.25" customHeight="1">
      <c r="A2817" s="140"/>
      <c r="B2817" s="141"/>
      <c r="C2817" s="141"/>
      <c r="D2817" s="141"/>
      <c r="E2817" s="141"/>
      <c r="F2817" s="141"/>
      <c r="G2817" s="141"/>
    </row>
    <row r="2818" ht="14.25" customHeight="1">
      <c r="A2818" s="140"/>
      <c r="B2818" s="141"/>
      <c r="C2818" s="141"/>
      <c r="D2818" s="141"/>
      <c r="E2818" s="141"/>
      <c r="F2818" s="141"/>
      <c r="G2818" s="141"/>
    </row>
    <row r="2819" ht="14.25" customHeight="1">
      <c r="A2819" s="140"/>
      <c r="B2819" s="141"/>
      <c r="C2819" s="141"/>
      <c r="D2819" s="141"/>
      <c r="E2819" s="141"/>
      <c r="F2819" s="141"/>
      <c r="G2819" s="141"/>
    </row>
    <row r="2820" ht="14.25" customHeight="1">
      <c r="A2820" s="140"/>
      <c r="B2820" s="141"/>
      <c r="C2820" s="141"/>
      <c r="D2820" s="141"/>
      <c r="E2820" s="141"/>
      <c r="F2820" s="141"/>
      <c r="G2820" s="141"/>
    </row>
    <row r="2821" ht="14.25" customHeight="1">
      <c r="A2821" s="140"/>
      <c r="B2821" s="141"/>
      <c r="C2821" s="141"/>
      <c r="D2821" s="141"/>
      <c r="E2821" s="141"/>
      <c r="F2821" s="141"/>
      <c r="G2821" s="141"/>
    </row>
    <row r="2822" ht="14.25" customHeight="1">
      <c r="A2822" s="140"/>
      <c r="B2822" s="141"/>
      <c r="C2822" s="141"/>
      <c r="D2822" s="141"/>
      <c r="E2822" s="141"/>
      <c r="F2822" s="141"/>
      <c r="G2822" s="141"/>
    </row>
    <row r="2823" ht="14.25" customHeight="1">
      <c r="A2823" s="140"/>
      <c r="B2823" s="141"/>
      <c r="C2823" s="141"/>
      <c r="D2823" s="141"/>
      <c r="E2823" s="141"/>
      <c r="F2823" s="141"/>
      <c r="G2823" s="141"/>
    </row>
    <row r="2824" ht="14.25" customHeight="1">
      <c r="A2824" s="140"/>
      <c r="B2824" s="141"/>
      <c r="C2824" s="141"/>
      <c r="D2824" s="141"/>
      <c r="E2824" s="141"/>
      <c r="F2824" s="141"/>
      <c r="G2824" s="141"/>
    </row>
    <row r="2825" ht="14.25" customHeight="1">
      <c r="A2825" s="140"/>
      <c r="B2825" s="141"/>
      <c r="C2825" s="141"/>
      <c r="D2825" s="141"/>
      <c r="E2825" s="141"/>
      <c r="F2825" s="141"/>
      <c r="G2825" s="141"/>
    </row>
    <row r="2826" ht="14.25" customHeight="1">
      <c r="A2826" s="140"/>
      <c r="B2826" s="141"/>
      <c r="C2826" s="141"/>
      <c r="D2826" s="141"/>
      <c r="E2826" s="141"/>
      <c r="F2826" s="141"/>
      <c r="G2826" s="141"/>
    </row>
    <row r="2827" ht="14.25" customHeight="1">
      <c r="A2827" s="140"/>
      <c r="B2827" s="141"/>
      <c r="C2827" s="141"/>
      <c r="D2827" s="141"/>
      <c r="E2827" s="141"/>
      <c r="F2827" s="141"/>
      <c r="G2827" s="141"/>
    </row>
    <row r="2828" ht="14.25" customHeight="1">
      <c r="A2828" s="140"/>
      <c r="B2828" s="141"/>
      <c r="C2828" s="141"/>
      <c r="D2828" s="141"/>
      <c r="E2828" s="141"/>
      <c r="F2828" s="141"/>
      <c r="G2828" s="141"/>
    </row>
    <row r="2829" ht="14.25" customHeight="1">
      <c r="A2829" s="140"/>
      <c r="B2829" s="141"/>
      <c r="C2829" s="141"/>
      <c r="D2829" s="141"/>
      <c r="E2829" s="141"/>
      <c r="F2829" s="141"/>
      <c r="G2829" s="141"/>
    </row>
    <row r="2830" ht="14.25" customHeight="1">
      <c r="A2830" s="140"/>
      <c r="B2830" s="141"/>
      <c r="C2830" s="141"/>
      <c r="D2830" s="141"/>
      <c r="E2830" s="141"/>
      <c r="F2830" s="141"/>
      <c r="G2830" s="141"/>
    </row>
    <row r="2831" ht="14.25" customHeight="1">
      <c r="A2831" s="140"/>
      <c r="B2831" s="141"/>
      <c r="C2831" s="141"/>
      <c r="D2831" s="141"/>
      <c r="E2831" s="141"/>
      <c r="F2831" s="141"/>
      <c r="G2831" s="141"/>
    </row>
    <row r="2832" ht="14.25" customHeight="1">
      <c r="A2832" s="140"/>
      <c r="B2832" s="141"/>
      <c r="C2832" s="141"/>
      <c r="D2832" s="141"/>
      <c r="E2832" s="141"/>
      <c r="F2832" s="141"/>
      <c r="G2832" s="141"/>
    </row>
    <row r="2833" ht="14.25" customHeight="1">
      <c r="A2833" s="140"/>
      <c r="B2833" s="141"/>
      <c r="C2833" s="141"/>
      <c r="D2833" s="141"/>
      <c r="E2833" s="141"/>
      <c r="F2833" s="141"/>
      <c r="G2833" s="141"/>
    </row>
    <row r="2834" ht="14.25" customHeight="1">
      <c r="A2834" s="140"/>
      <c r="B2834" s="141"/>
      <c r="C2834" s="141"/>
      <c r="D2834" s="141"/>
      <c r="E2834" s="141"/>
      <c r="F2834" s="141"/>
      <c r="G2834" s="141"/>
    </row>
    <row r="2835" ht="14.25" customHeight="1">
      <c r="A2835" s="140"/>
      <c r="B2835" s="141"/>
      <c r="C2835" s="141"/>
      <c r="D2835" s="141"/>
      <c r="E2835" s="141"/>
      <c r="F2835" s="141"/>
      <c r="G2835" s="141"/>
    </row>
    <row r="2836" ht="14.25" customHeight="1">
      <c r="A2836" s="140"/>
      <c r="B2836" s="141"/>
      <c r="C2836" s="141"/>
      <c r="D2836" s="141"/>
      <c r="E2836" s="141"/>
      <c r="F2836" s="141"/>
      <c r="G2836" s="141"/>
    </row>
    <row r="2837" ht="14.25" customHeight="1">
      <c r="A2837" s="140"/>
      <c r="B2837" s="141"/>
      <c r="C2837" s="141"/>
      <c r="D2837" s="141"/>
      <c r="E2837" s="141"/>
      <c r="F2837" s="141"/>
      <c r="G2837" s="141"/>
    </row>
    <row r="2838" ht="14.25" customHeight="1">
      <c r="A2838" s="140"/>
      <c r="B2838" s="141"/>
      <c r="C2838" s="141"/>
      <c r="D2838" s="141"/>
      <c r="E2838" s="141"/>
      <c r="F2838" s="141"/>
      <c r="G2838" s="141"/>
    </row>
    <row r="2839" ht="14.25" customHeight="1">
      <c r="A2839" s="140"/>
      <c r="B2839" s="141"/>
      <c r="C2839" s="141"/>
      <c r="D2839" s="141"/>
      <c r="E2839" s="141"/>
      <c r="F2839" s="141"/>
      <c r="G2839" s="141"/>
    </row>
    <row r="2840" ht="14.25" customHeight="1">
      <c r="A2840" s="140"/>
      <c r="B2840" s="141"/>
      <c r="C2840" s="141"/>
      <c r="D2840" s="141"/>
      <c r="E2840" s="141"/>
      <c r="F2840" s="141"/>
      <c r="G2840" s="141"/>
    </row>
    <row r="2841" ht="14.25" customHeight="1">
      <c r="A2841" s="140"/>
      <c r="B2841" s="141"/>
      <c r="C2841" s="141"/>
      <c r="D2841" s="141"/>
      <c r="E2841" s="141"/>
      <c r="F2841" s="141"/>
      <c r="G2841" s="141"/>
    </row>
    <row r="2842" ht="14.25" customHeight="1">
      <c r="A2842" s="140"/>
      <c r="B2842" s="141"/>
      <c r="C2842" s="141"/>
      <c r="D2842" s="141"/>
      <c r="E2842" s="141"/>
      <c r="F2842" s="141"/>
      <c r="G2842" s="141"/>
    </row>
    <row r="2843" ht="14.25" customHeight="1">
      <c r="A2843" s="140"/>
      <c r="B2843" s="141"/>
      <c r="C2843" s="141"/>
      <c r="D2843" s="141"/>
      <c r="E2843" s="141"/>
      <c r="F2843" s="141"/>
      <c r="G2843" s="141"/>
    </row>
    <row r="2844" ht="14.25" customHeight="1">
      <c r="A2844" s="140"/>
      <c r="B2844" s="141"/>
      <c r="C2844" s="141"/>
      <c r="D2844" s="141"/>
      <c r="E2844" s="141"/>
      <c r="F2844" s="141"/>
      <c r="G2844" s="141"/>
    </row>
    <row r="2845" ht="14.25" customHeight="1">
      <c r="A2845" s="140"/>
      <c r="B2845" s="141"/>
      <c r="C2845" s="141"/>
      <c r="D2845" s="141"/>
      <c r="E2845" s="141"/>
      <c r="F2845" s="141"/>
      <c r="G2845" s="141"/>
    </row>
    <row r="2846" ht="14.25" customHeight="1">
      <c r="A2846" s="140"/>
      <c r="B2846" s="141"/>
      <c r="C2846" s="141"/>
      <c r="D2846" s="141"/>
      <c r="E2846" s="141"/>
      <c r="F2846" s="141"/>
      <c r="G2846" s="141"/>
    </row>
    <row r="2847" ht="14.25" customHeight="1">
      <c r="A2847" s="140"/>
      <c r="B2847" s="141"/>
      <c r="C2847" s="141"/>
      <c r="D2847" s="141"/>
      <c r="E2847" s="141"/>
      <c r="F2847" s="141"/>
      <c r="G2847" s="141"/>
    </row>
    <row r="2848" ht="14.25" customHeight="1">
      <c r="A2848" s="140"/>
      <c r="B2848" s="141"/>
      <c r="C2848" s="141"/>
      <c r="D2848" s="141"/>
      <c r="E2848" s="141"/>
      <c r="F2848" s="141"/>
      <c r="G2848" s="141"/>
    </row>
    <row r="2849" ht="14.25" customHeight="1">
      <c r="A2849" s="140"/>
      <c r="B2849" s="141"/>
      <c r="C2849" s="141"/>
      <c r="D2849" s="141"/>
      <c r="E2849" s="141"/>
      <c r="F2849" s="141"/>
      <c r="G2849" s="141"/>
    </row>
    <row r="2850" ht="14.25" customHeight="1">
      <c r="A2850" s="140"/>
      <c r="B2850" s="141"/>
      <c r="C2850" s="141"/>
      <c r="D2850" s="141"/>
      <c r="E2850" s="141"/>
      <c r="F2850" s="141"/>
      <c r="G2850" s="141"/>
    </row>
    <row r="2851" ht="14.25" customHeight="1">
      <c r="A2851" s="140"/>
      <c r="B2851" s="141"/>
      <c r="C2851" s="141"/>
      <c r="D2851" s="141"/>
      <c r="E2851" s="141"/>
      <c r="F2851" s="141"/>
      <c r="G2851" s="141"/>
    </row>
    <row r="2852" ht="14.25" customHeight="1">
      <c r="A2852" s="140"/>
      <c r="B2852" s="141"/>
      <c r="C2852" s="141"/>
      <c r="D2852" s="141"/>
      <c r="E2852" s="141"/>
      <c r="F2852" s="141"/>
      <c r="G2852" s="141"/>
    </row>
    <row r="2853" ht="14.25" customHeight="1">
      <c r="A2853" s="140"/>
      <c r="B2853" s="141"/>
      <c r="C2853" s="141"/>
      <c r="D2853" s="141"/>
      <c r="E2853" s="141"/>
      <c r="F2853" s="141"/>
      <c r="G2853" s="141"/>
    </row>
    <row r="2854" ht="14.25" customHeight="1">
      <c r="A2854" s="140"/>
      <c r="B2854" s="141"/>
      <c r="C2854" s="141"/>
      <c r="D2854" s="141"/>
      <c r="E2854" s="141"/>
      <c r="F2854" s="141"/>
      <c r="G2854" s="141"/>
    </row>
    <row r="2855" ht="14.25" customHeight="1">
      <c r="A2855" s="140"/>
      <c r="B2855" s="141"/>
      <c r="C2855" s="141"/>
      <c r="D2855" s="141"/>
      <c r="E2855" s="141"/>
      <c r="F2855" s="141"/>
      <c r="G2855" s="141"/>
    </row>
    <row r="2856" ht="14.25" customHeight="1">
      <c r="A2856" s="140"/>
      <c r="B2856" s="141"/>
      <c r="C2856" s="141"/>
      <c r="D2856" s="141"/>
      <c r="E2856" s="141"/>
      <c r="F2856" s="141"/>
      <c r="G2856" s="141"/>
    </row>
    <row r="2857" ht="14.25" customHeight="1">
      <c r="A2857" s="140"/>
      <c r="B2857" s="141"/>
      <c r="C2857" s="141"/>
      <c r="D2857" s="141"/>
      <c r="E2857" s="141"/>
      <c r="F2857" s="141"/>
      <c r="G2857" s="141"/>
    </row>
    <row r="2858" ht="14.25" customHeight="1">
      <c r="A2858" s="140"/>
      <c r="B2858" s="141"/>
      <c r="C2858" s="141"/>
      <c r="D2858" s="141"/>
      <c r="E2858" s="141"/>
      <c r="F2858" s="141"/>
      <c r="G2858" s="141"/>
    </row>
    <row r="2859" ht="14.25" customHeight="1">
      <c r="A2859" s="140"/>
      <c r="B2859" s="141"/>
      <c r="C2859" s="141"/>
      <c r="D2859" s="141"/>
      <c r="E2859" s="141"/>
      <c r="F2859" s="141"/>
      <c r="G2859" s="141"/>
    </row>
    <row r="2860" ht="14.25" customHeight="1">
      <c r="A2860" s="140"/>
      <c r="B2860" s="141"/>
      <c r="C2860" s="141"/>
      <c r="D2860" s="141"/>
      <c r="E2860" s="141"/>
      <c r="F2860" s="141"/>
      <c r="G2860" s="141"/>
    </row>
    <row r="2861" ht="14.25" customHeight="1">
      <c r="A2861" s="140"/>
      <c r="B2861" s="141"/>
      <c r="C2861" s="141"/>
      <c r="D2861" s="141"/>
      <c r="E2861" s="141"/>
      <c r="F2861" s="141"/>
      <c r="G2861" s="141"/>
    </row>
    <row r="2862" ht="14.25" customHeight="1">
      <c r="A2862" s="140"/>
      <c r="B2862" s="141"/>
      <c r="C2862" s="141"/>
      <c r="D2862" s="141"/>
      <c r="E2862" s="141"/>
      <c r="F2862" s="141"/>
      <c r="G2862" s="141"/>
    </row>
    <row r="2863" ht="14.25" customHeight="1">
      <c r="A2863" s="140"/>
      <c r="B2863" s="141"/>
      <c r="C2863" s="141"/>
      <c r="D2863" s="141"/>
      <c r="E2863" s="141"/>
      <c r="F2863" s="141"/>
      <c r="G2863" s="141"/>
    </row>
    <row r="2864" ht="14.25" customHeight="1">
      <c r="A2864" s="140"/>
      <c r="B2864" s="141"/>
      <c r="C2864" s="141"/>
      <c r="D2864" s="141"/>
      <c r="E2864" s="141"/>
      <c r="F2864" s="141"/>
      <c r="G2864" s="141"/>
    </row>
    <row r="2865" ht="14.25" customHeight="1">
      <c r="A2865" s="140"/>
      <c r="B2865" s="141"/>
      <c r="C2865" s="141"/>
      <c r="D2865" s="141"/>
      <c r="E2865" s="141"/>
      <c r="F2865" s="141"/>
      <c r="G2865" s="141"/>
    </row>
    <row r="2866" ht="14.25" customHeight="1">
      <c r="A2866" s="140"/>
      <c r="B2866" s="141"/>
      <c r="C2866" s="141"/>
      <c r="D2866" s="141"/>
      <c r="E2866" s="141"/>
      <c r="F2866" s="141"/>
      <c r="G2866" s="141"/>
    </row>
    <row r="2867" ht="14.25" customHeight="1">
      <c r="A2867" s="140"/>
      <c r="B2867" s="141"/>
      <c r="C2867" s="141"/>
      <c r="D2867" s="141"/>
      <c r="E2867" s="141"/>
      <c r="F2867" s="141"/>
      <c r="G2867" s="141"/>
    </row>
    <row r="2868" ht="14.25" customHeight="1">
      <c r="A2868" s="140"/>
      <c r="B2868" s="141"/>
      <c r="C2868" s="141"/>
      <c r="D2868" s="141"/>
      <c r="E2868" s="141"/>
      <c r="F2868" s="141"/>
      <c r="G2868" s="141"/>
    </row>
    <row r="2869" ht="14.25" customHeight="1">
      <c r="A2869" s="140"/>
      <c r="B2869" s="141"/>
      <c r="C2869" s="141"/>
      <c r="D2869" s="141"/>
      <c r="E2869" s="141"/>
      <c r="F2869" s="141"/>
      <c r="G2869" s="141"/>
    </row>
    <row r="2870" ht="14.25" customHeight="1">
      <c r="A2870" s="140"/>
      <c r="B2870" s="141"/>
      <c r="C2870" s="141"/>
      <c r="D2870" s="141"/>
      <c r="E2870" s="141"/>
      <c r="F2870" s="141"/>
      <c r="G2870" s="141"/>
    </row>
    <row r="2871" ht="14.25" customHeight="1">
      <c r="A2871" s="140"/>
      <c r="B2871" s="141"/>
      <c r="C2871" s="141"/>
      <c r="D2871" s="141"/>
      <c r="E2871" s="141"/>
      <c r="F2871" s="141"/>
      <c r="G2871" s="141"/>
    </row>
    <row r="2872" ht="14.25" customHeight="1">
      <c r="A2872" s="140"/>
      <c r="B2872" s="141"/>
      <c r="C2872" s="141"/>
      <c r="D2872" s="141"/>
      <c r="E2872" s="141"/>
      <c r="F2872" s="141"/>
      <c r="G2872" s="141"/>
    </row>
    <row r="2873" ht="14.25" customHeight="1">
      <c r="A2873" s="140"/>
      <c r="B2873" s="141"/>
      <c r="C2873" s="141"/>
      <c r="D2873" s="141"/>
      <c r="E2873" s="141"/>
      <c r="F2873" s="141"/>
      <c r="G2873" s="141"/>
    </row>
    <row r="2874" ht="14.25" customHeight="1">
      <c r="A2874" s="140"/>
      <c r="B2874" s="141"/>
      <c r="C2874" s="141"/>
      <c r="D2874" s="141"/>
      <c r="E2874" s="141"/>
      <c r="F2874" s="141"/>
      <c r="G2874" s="141"/>
    </row>
    <row r="2875" ht="14.25" customHeight="1">
      <c r="A2875" s="140"/>
      <c r="B2875" s="141"/>
      <c r="C2875" s="141"/>
      <c r="D2875" s="141"/>
      <c r="E2875" s="141"/>
      <c r="F2875" s="141"/>
      <c r="G2875" s="141"/>
    </row>
    <row r="2876" ht="14.25" customHeight="1">
      <c r="A2876" s="140"/>
      <c r="B2876" s="141"/>
      <c r="C2876" s="141"/>
      <c r="D2876" s="141"/>
      <c r="E2876" s="141"/>
      <c r="F2876" s="141"/>
      <c r="G2876" s="141"/>
    </row>
    <row r="2877" ht="14.25" customHeight="1">
      <c r="A2877" s="140"/>
      <c r="B2877" s="141"/>
      <c r="C2877" s="141"/>
      <c r="D2877" s="141"/>
      <c r="E2877" s="141"/>
      <c r="F2877" s="141"/>
      <c r="G2877" s="141"/>
    </row>
    <row r="2878" ht="14.25" customHeight="1">
      <c r="A2878" s="140"/>
      <c r="B2878" s="141"/>
      <c r="C2878" s="141"/>
      <c r="D2878" s="141"/>
      <c r="E2878" s="141"/>
      <c r="F2878" s="141"/>
      <c r="G2878" s="141"/>
    </row>
    <row r="2879" ht="14.25" customHeight="1">
      <c r="A2879" s="140"/>
      <c r="B2879" s="141"/>
      <c r="C2879" s="141"/>
      <c r="D2879" s="141"/>
      <c r="E2879" s="141"/>
      <c r="F2879" s="141"/>
      <c r="G2879" s="141"/>
    </row>
    <row r="2880" ht="14.25" customHeight="1">
      <c r="A2880" s="140"/>
      <c r="B2880" s="141"/>
      <c r="C2880" s="141"/>
      <c r="D2880" s="141"/>
      <c r="E2880" s="141"/>
      <c r="F2880" s="141"/>
      <c r="G2880" s="141"/>
    </row>
    <row r="2881" ht="14.25" customHeight="1">
      <c r="A2881" s="140"/>
      <c r="B2881" s="141"/>
      <c r="C2881" s="141"/>
      <c r="D2881" s="141"/>
      <c r="E2881" s="141"/>
      <c r="F2881" s="141"/>
      <c r="G2881" s="141"/>
    </row>
    <row r="2882" ht="14.25" customHeight="1">
      <c r="A2882" s="140"/>
      <c r="B2882" s="141"/>
      <c r="C2882" s="141"/>
      <c r="D2882" s="141"/>
      <c r="E2882" s="141"/>
      <c r="F2882" s="141"/>
      <c r="G2882" s="141"/>
    </row>
    <row r="2883" ht="14.25" customHeight="1">
      <c r="A2883" s="140"/>
      <c r="B2883" s="141"/>
      <c r="C2883" s="141"/>
      <c r="D2883" s="141"/>
      <c r="E2883" s="141"/>
      <c r="F2883" s="141"/>
      <c r="G2883" s="141"/>
    </row>
    <row r="2884" ht="14.25" customHeight="1">
      <c r="A2884" s="140"/>
      <c r="B2884" s="141"/>
      <c r="C2884" s="141"/>
      <c r="D2884" s="141"/>
      <c r="E2884" s="141"/>
      <c r="F2884" s="141"/>
      <c r="G2884" s="141"/>
    </row>
    <row r="2885" ht="14.25" customHeight="1">
      <c r="A2885" s="140"/>
      <c r="B2885" s="141"/>
      <c r="C2885" s="141"/>
      <c r="D2885" s="141"/>
      <c r="E2885" s="141"/>
      <c r="F2885" s="141"/>
      <c r="G2885" s="141"/>
    </row>
    <row r="2886" ht="14.25" customHeight="1">
      <c r="A2886" s="140"/>
      <c r="B2886" s="141"/>
      <c r="C2886" s="141"/>
      <c r="D2886" s="141"/>
      <c r="E2886" s="141"/>
      <c r="F2886" s="141"/>
      <c r="G2886" s="141"/>
    </row>
    <row r="2887" ht="14.25" customHeight="1">
      <c r="A2887" s="140"/>
      <c r="B2887" s="141"/>
      <c r="C2887" s="141"/>
      <c r="D2887" s="141"/>
      <c r="E2887" s="141"/>
      <c r="F2887" s="141"/>
      <c r="G2887" s="141"/>
    </row>
    <row r="2888" ht="14.25" customHeight="1">
      <c r="A2888" s="140"/>
      <c r="B2888" s="141"/>
      <c r="C2888" s="141"/>
      <c r="D2888" s="141"/>
      <c r="E2888" s="141"/>
      <c r="F2888" s="141"/>
      <c r="G2888" s="141"/>
    </row>
    <row r="2889" ht="14.25" customHeight="1">
      <c r="A2889" s="140"/>
      <c r="B2889" s="141"/>
      <c r="C2889" s="141"/>
      <c r="D2889" s="141"/>
      <c r="E2889" s="141"/>
      <c r="F2889" s="141"/>
      <c r="G2889" s="141"/>
    </row>
    <row r="2890" ht="14.25" customHeight="1">
      <c r="A2890" s="140"/>
      <c r="B2890" s="141"/>
      <c r="C2890" s="141"/>
      <c r="D2890" s="141"/>
      <c r="E2890" s="141"/>
      <c r="F2890" s="141"/>
      <c r="G2890" s="141"/>
    </row>
    <row r="2891" ht="14.25" customHeight="1">
      <c r="A2891" s="140"/>
      <c r="B2891" s="141"/>
      <c r="C2891" s="141"/>
      <c r="D2891" s="141"/>
      <c r="E2891" s="141"/>
      <c r="F2891" s="141"/>
      <c r="G2891" s="141"/>
    </row>
    <row r="2892" ht="14.25" customHeight="1">
      <c r="A2892" s="140"/>
      <c r="B2892" s="141"/>
      <c r="C2892" s="141"/>
      <c r="D2892" s="141"/>
      <c r="E2892" s="141"/>
      <c r="F2892" s="141"/>
      <c r="G2892" s="141"/>
    </row>
    <row r="2893" ht="14.25" customHeight="1">
      <c r="A2893" s="140"/>
      <c r="B2893" s="141"/>
      <c r="C2893" s="141"/>
      <c r="D2893" s="141"/>
      <c r="E2893" s="141"/>
      <c r="F2893" s="141"/>
      <c r="G2893" s="141"/>
    </row>
    <row r="2894" ht="14.25" customHeight="1">
      <c r="A2894" s="140"/>
      <c r="B2894" s="141"/>
      <c r="C2894" s="141"/>
      <c r="D2894" s="141"/>
      <c r="E2894" s="141"/>
      <c r="F2894" s="141"/>
      <c r="G2894" s="141"/>
    </row>
    <row r="2895" ht="14.25" customHeight="1">
      <c r="A2895" s="140"/>
      <c r="B2895" s="141"/>
      <c r="C2895" s="141"/>
      <c r="D2895" s="141"/>
      <c r="E2895" s="141"/>
      <c r="F2895" s="141"/>
      <c r="G2895" s="141"/>
    </row>
    <row r="2896" ht="14.25" customHeight="1">
      <c r="A2896" s="140"/>
      <c r="B2896" s="141"/>
      <c r="C2896" s="141"/>
      <c r="D2896" s="141"/>
      <c r="E2896" s="141"/>
      <c r="F2896" s="141"/>
      <c r="G2896" s="141"/>
    </row>
    <row r="2897" ht="14.25" customHeight="1">
      <c r="A2897" s="140"/>
      <c r="B2897" s="141"/>
      <c r="C2897" s="141"/>
      <c r="D2897" s="141"/>
      <c r="E2897" s="141"/>
      <c r="F2897" s="141"/>
      <c r="G2897" s="141"/>
    </row>
    <row r="2898" ht="14.25" customHeight="1">
      <c r="A2898" s="140"/>
      <c r="B2898" s="141"/>
      <c r="C2898" s="141"/>
      <c r="D2898" s="141"/>
      <c r="E2898" s="141"/>
      <c r="F2898" s="141"/>
      <c r="G2898" s="141"/>
    </row>
    <row r="2899" ht="14.25" customHeight="1">
      <c r="A2899" s="140"/>
      <c r="B2899" s="141"/>
      <c r="C2899" s="141"/>
      <c r="D2899" s="141"/>
      <c r="E2899" s="141"/>
      <c r="F2899" s="141"/>
      <c r="G2899" s="141"/>
    </row>
    <row r="2900" ht="14.25" customHeight="1">
      <c r="A2900" s="140"/>
      <c r="B2900" s="141"/>
      <c r="C2900" s="141"/>
      <c r="D2900" s="141"/>
      <c r="E2900" s="141"/>
      <c r="F2900" s="141"/>
      <c r="G2900" s="141"/>
    </row>
    <row r="2901" ht="14.25" customHeight="1">
      <c r="A2901" s="140"/>
      <c r="B2901" s="141"/>
      <c r="C2901" s="141"/>
      <c r="D2901" s="141"/>
      <c r="E2901" s="141"/>
      <c r="F2901" s="141"/>
      <c r="G2901" s="141"/>
    </row>
    <row r="2902" ht="14.25" customHeight="1">
      <c r="A2902" s="140"/>
      <c r="B2902" s="141"/>
      <c r="C2902" s="141"/>
      <c r="D2902" s="141"/>
      <c r="E2902" s="141"/>
      <c r="F2902" s="141"/>
      <c r="G2902" s="141"/>
    </row>
    <row r="2903" ht="14.25" customHeight="1">
      <c r="A2903" s="140"/>
      <c r="B2903" s="141"/>
      <c r="C2903" s="141"/>
      <c r="D2903" s="141"/>
      <c r="E2903" s="141"/>
      <c r="F2903" s="141"/>
      <c r="G2903" s="141"/>
    </row>
    <row r="2904" ht="14.25" customHeight="1">
      <c r="A2904" s="140"/>
      <c r="B2904" s="141"/>
      <c r="C2904" s="141"/>
      <c r="D2904" s="141"/>
      <c r="E2904" s="141"/>
      <c r="F2904" s="141"/>
      <c r="G2904" s="141"/>
    </row>
    <row r="2905" ht="14.25" customHeight="1">
      <c r="A2905" s="140"/>
      <c r="B2905" s="141"/>
      <c r="C2905" s="141"/>
      <c r="D2905" s="141"/>
      <c r="E2905" s="141"/>
      <c r="F2905" s="141"/>
      <c r="G2905" s="141"/>
    </row>
    <row r="2906" ht="14.25" customHeight="1">
      <c r="A2906" s="140"/>
      <c r="B2906" s="141"/>
      <c r="C2906" s="141"/>
      <c r="D2906" s="141"/>
      <c r="E2906" s="141"/>
      <c r="F2906" s="141"/>
      <c r="G2906" s="141"/>
    </row>
    <row r="2907" ht="14.25" customHeight="1">
      <c r="A2907" s="140"/>
      <c r="B2907" s="141"/>
      <c r="C2907" s="141"/>
      <c r="D2907" s="141"/>
      <c r="E2907" s="141"/>
      <c r="F2907" s="141"/>
      <c r="G2907" s="141"/>
    </row>
    <row r="2908" ht="14.25" customHeight="1">
      <c r="A2908" s="140"/>
      <c r="B2908" s="141"/>
      <c r="C2908" s="141"/>
      <c r="D2908" s="141"/>
      <c r="E2908" s="141"/>
      <c r="F2908" s="141"/>
      <c r="G2908" s="141"/>
    </row>
    <row r="2909" ht="14.25" customHeight="1">
      <c r="A2909" s="140"/>
      <c r="B2909" s="141"/>
      <c r="C2909" s="141"/>
      <c r="D2909" s="141"/>
      <c r="E2909" s="141"/>
      <c r="F2909" s="141"/>
      <c r="G2909" s="141"/>
    </row>
    <row r="2910" ht="14.25" customHeight="1">
      <c r="A2910" s="140"/>
      <c r="B2910" s="141"/>
      <c r="C2910" s="141"/>
      <c r="D2910" s="141"/>
      <c r="E2910" s="141"/>
      <c r="F2910" s="141"/>
      <c r="G2910" s="141"/>
    </row>
    <row r="2911" ht="14.25" customHeight="1">
      <c r="A2911" s="140"/>
      <c r="B2911" s="141"/>
      <c r="C2911" s="141"/>
      <c r="D2911" s="141"/>
      <c r="E2911" s="141"/>
      <c r="F2911" s="141"/>
      <c r="G2911" s="141"/>
    </row>
    <row r="2912" ht="14.25" customHeight="1">
      <c r="A2912" s="140"/>
      <c r="B2912" s="141"/>
      <c r="C2912" s="141"/>
      <c r="D2912" s="141"/>
      <c r="E2912" s="141"/>
      <c r="F2912" s="141"/>
      <c r="G2912" s="141"/>
    </row>
    <row r="2913" ht="14.25" customHeight="1">
      <c r="A2913" s="140"/>
      <c r="B2913" s="141"/>
      <c r="C2913" s="141"/>
      <c r="D2913" s="141"/>
      <c r="E2913" s="141"/>
      <c r="F2913" s="141"/>
      <c r="G2913" s="141"/>
    </row>
    <row r="2914" ht="14.25" customHeight="1">
      <c r="A2914" s="140"/>
      <c r="B2914" s="141"/>
      <c r="C2914" s="141"/>
      <c r="D2914" s="141"/>
      <c r="E2914" s="141"/>
      <c r="F2914" s="141"/>
      <c r="G2914" s="141"/>
    </row>
    <row r="2915" ht="14.25" customHeight="1">
      <c r="A2915" s="140"/>
      <c r="B2915" s="141"/>
      <c r="C2915" s="141"/>
      <c r="D2915" s="141"/>
      <c r="E2915" s="141"/>
      <c r="F2915" s="141"/>
      <c r="G2915" s="141"/>
    </row>
    <row r="2916" ht="14.25" customHeight="1">
      <c r="A2916" s="140"/>
      <c r="B2916" s="141"/>
      <c r="C2916" s="141"/>
      <c r="D2916" s="141"/>
      <c r="E2916" s="141"/>
      <c r="F2916" s="141"/>
      <c r="G2916" s="141"/>
    </row>
    <row r="2917" ht="14.25" customHeight="1">
      <c r="A2917" s="140"/>
      <c r="B2917" s="141"/>
      <c r="C2917" s="141"/>
      <c r="D2917" s="141"/>
      <c r="E2917" s="141"/>
      <c r="F2917" s="141"/>
      <c r="G2917" s="141"/>
    </row>
    <row r="2918" ht="14.25" customHeight="1">
      <c r="A2918" s="140"/>
      <c r="B2918" s="141"/>
      <c r="C2918" s="141"/>
      <c r="D2918" s="141"/>
      <c r="E2918" s="141"/>
      <c r="F2918" s="141"/>
      <c r="G2918" s="141"/>
    </row>
    <row r="2919" ht="14.25" customHeight="1">
      <c r="A2919" s="140"/>
      <c r="B2919" s="141"/>
      <c r="C2919" s="141"/>
      <c r="D2919" s="141"/>
      <c r="E2919" s="141"/>
      <c r="F2919" s="141"/>
      <c r="G2919" s="141"/>
    </row>
    <row r="2920" ht="14.25" customHeight="1">
      <c r="A2920" s="140"/>
      <c r="B2920" s="141"/>
      <c r="C2920" s="141"/>
      <c r="D2920" s="141"/>
      <c r="E2920" s="141"/>
      <c r="F2920" s="141"/>
      <c r="G2920" s="141"/>
    </row>
    <row r="2921" ht="14.25" customHeight="1">
      <c r="A2921" s="140"/>
      <c r="B2921" s="141"/>
      <c r="C2921" s="141"/>
      <c r="D2921" s="141"/>
      <c r="E2921" s="141"/>
      <c r="F2921" s="141"/>
      <c r="G2921" s="141"/>
    </row>
    <row r="2922" ht="14.25" customHeight="1">
      <c r="A2922" s="140"/>
      <c r="B2922" s="141"/>
      <c r="C2922" s="141"/>
      <c r="D2922" s="141"/>
      <c r="E2922" s="141"/>
      <c r="F2922" s="141"/>
      <c r="G2922" s="141"/>
    </row>
    <row r="2923" ht="14.25" customHeight="1">
      <c r="A2923" s="140"/>
      <c r="B2923" s="141"/>
      <c r="C2923" s="141"/>
      <c r="D2923" s="141"/>
      <c r="E2923" s="141"/>
      <c r="F2923" s="141"/>
      <c r="G2923" s="141"/>
    </row>
    <row r="2924" ht="14.25" customHeight="1">
      <c r="A2924" s="140"/>
      <c r="B2924" s="141"/>
      <c r="C2924" s="141"/>
      <c r="D2924" s="141"/>
      <c r="E2924" s="141"/>
      <c r="F2924" s="141"/>
      <c r="G2924" s="141"/>
    </row>
    <row r="2925" ht="14.25" customHeight="1">
      <c r="A2925" s="140"/>
      <c r="B2925" s="141"/>
      <c r="C2925" s="141"/>
      <c r="D2925" s="141"/>
      <c r="E2925" s="141"/>
      <c r="F2925" s="141"/>
      <c r="G2925" s="141"/>
    </row>
    <row r="2926" ht="14.25" customHeight="1">
      <c r="A2926" s="140"/>
      <c r="B2926" s="141"/>
      <c r="C2926" s="141"/>
      <c r="D2926" s="141"/>
      <c r="E2926" s="141"/>
      <c r="F2926" s="141"/>
      <c r="G2926" s="141"/>
    </row>
    <row r="2927" ht="14.25" customHeight="1">
      <c r="A2927" s="140"/>
      <c r="B2927" s="141"/>
      <c r="C2927" s="141"/>
      <c r="D2927" s="141"/>
      <c r="E2927" s="141"/>
      <c r="F2927" s="141"/>
      <c r="G2927" s="141"/>
    </row>
    <row r="2928" ht="14.25" customHeight="1">
      <c r="A2928" s="140"/>
      <c r="B2928" s="141"/>
      <c r="C2928" s="141"/>
      <c r="D2928" s="141"/>
      <c r="E2928" s="141"/>
      <c r="F2928" s="141"/>
      <c r="G2928" s="141"/>
    </row>
    <row r="2929" ht="14.25" customHeight="1">
      <c r="A2929" s="140"/>
      <c r="B2929" s="141"/>
      <c r="C2929" s="141"/>
      <c r="D2929" s="141"/>
      <c r="E2929" s="141"/>
      <c r="F2929" s="141"/>
      <c r="G2929" s="141"/>
    </row>
    <row r="2930" ht="14.25" customHeight="1">
      <c r="A2930" s="140"/>
      <c r="B2930" s="141"/>
      <c r="C2930" s="141"/>
      <c r="D2930" s="141"/>
      <c r="E2930" s="141"/>
      <c r="F2930" s="141"/>
      <c r="G2930" s="141"/>
    </row>
    <row r="2931" ht="14.25" customHeight="1">
      <c r="A2931" s="140"/>
      <c r="B2931" s="141"/>
      <c r="C2931" s="141"/>
      <c r="D2931" s="141"/>
      <c r="E2931" s="141"/>
      <c r="F2931" s="141"/>
      <c r="G2931" s="141"/>
    </row>
    <row r="2932" ht="14.25" customHeight="1">
      <c r="A2932" s="140"/>
      <c r="B2932" s="141"/>
      <c r="C2932" s="141"/>
      <c r="D2932" s="141"/>
      <c r="E2932" s="141"/>
      <c r="F2932" s="141"/>
      <c r="G2932" s="141"/>
    </row>
    <row r="2933" ht="14.25" customHeight="1">
      <c r="A2933" s="140"/>
      <c r="B2933" s="141"/>
      <c r="C2933" s="141"/>
      <c r="D2933" s="141"/>
      <c r="E2933" s="141"/>
      <c r="F2933" s="141"/>
      <c r="G2933" s="141"/>
    </row>
    <row r="2934" ht="14.25" customHeight="1">
      <c r="A2934" s="140"/>
      <c r="B2934" s="141"/>
      <c r="C2934" s="141"/>
      <c r="D2934" s="141"/>
      <c r="E2934" s="141"/>
      <c r="F2934" s="141"/>
      <c r="G2934" s="141"/>
    </row>
    <row r="2935" ht="14.25" customHeight="1">
      <c r="A2935" s="140"/>
      <c r="B2935" s="141"/>
      <c r="C2935" s="141"/>
      <c r="D2935" s="141"/>
      <c r="E2935" s="141"/>
      <c r="F2935" s="141"/>
      <c r="G2935" s="141"/>
    </row>
    <row r="2936" ht="14.25" customHeight="1">
      <c r="A2936" s="140"/>
      <c r="B2936" s="141"/>
      <c r="C2936" s="141"/>
      <c r="D2936" s="141"/>
      <c r="E2936" s="141"/>
      <c r="F2936" s="141"/>
      <c r="G2936" s="141"/>
    </row>
    <row r="2937" ht="14.25" customHeight="1">
      <c r="A2937" s="140"/>
      <c r="B2937" s="141"/>
      <c r="C2937" s="141"/>
      <c r="D2937" s="141"/>
      <c r="E2937" s="141"/>
      <c r="F2937" s="141"/>
      <c r="G2937" s="141"/>
    </row>
    <row r="2938" ht="14.25" customHeight="1">
      <c r="A2938" s="140"/>
      <c r="B2938" s="141"/>
      <c r="C2938" s="141"/>
      <c r="D2938" s="141"/>
      <c r="E2938" s="141"/>
      <c r="F2938" s="141"/>
      <c r="G2938" s="141"/>
    </row>
    <row r="2939" ht="14.25" customHeight="1">
      <c r="A2939" s="140"/>
      <c r="B2939" s="141"/>
      <c r="C2939" s="141"/>
      <c r="D2939" s="141"/>
      <c r="E2939" s="141"/>
      <c r="F2939" s="141"/>
      <c r="G2939" s="141"/>
    </row>
    <row r="2940" ht="14.25" customHeight="1">
      <c r="A2940" s="140"/>
      <c r="B2940" s="141"/>
      <c r="C2940" s="141"/>
      <c r="D2940" s="141"/>
      <c r="E2940" s="141"/>
      <c r="F2940" s="141"/>
      <c r="G2940" s="141"/>
    </row>
    <row r="2941" ht="14.25" customHeight="1">
      <c r="A2941" s="140"/>
      <c r="B2941" s="141"/>
      <c r="C2941" s="141"/>
      <c r="D2941" s="141"/>
      <c r="E2941" s="141"/>
      <c r="F2941" s="141"/>
      <c r="G2941" s="141"/>
    </row>
    <row r="2942" ht="14.25" customHeight="1">
      <c r="A2942" s="140"/>
      <c r="B2942" s="141"/>
      <c r="C2942" s="141"/>
      <c r="D2942" s="141"/>
      <c r="E2942" s="141"/>
      <c r="F2942" s="141"/>
      <c r="G2942" s="141"/>
    </row>
    <row r="2943" ht="14.25" customHeight="1">
      <c r="A2943" s="140"/>
      <c r="B2943" s="141"/>
      <c r="C2943" s="141"/>
      <c r="D2943" s="141"/>
      <c r="E2943" s="141"/>
      <c r="F2943" s="141"/>
      <c r="G2943" s="141"/>
    </row>
    <row r="2944" ht="14.25" customHeight="1">
      <c r="A2944" s="140"/>
      <c r="B2944" s="141"/>
      <c r="C2944" s="141"/>
      <c r="D2944" s="141"/>
      <c r="E2944" s="141"/>
      <c r="F2944" s="141"/>
      <c r="G2944" s="141"/>
    </row>
    <row r="2945" ht="14.25" customHeight="1">
      <c r="A2945" s="140"/>
      <c r="B2945" s="141"/>
      <c r="C2945" s="141"/>
      <c r="D2945" s="141"/>
      <c r="E2945" s="141"/>
      <c r="F2945" s="141"/>
      <c r="G2945" s="141"/>
    </row>
    <row r="2946" ht="14.25" customHeight="1">
      <c r="A2946" s="140"/>
      <c r="B2946" s="141"/>
      <c r="C2946" s="141"/>
      <c r="D2946" s="141"/>
      <c r="E2946" s="141"/>
      <c r="F2946" s="141"/>
      <c r="G2946" s="141"/>
    </row>
    <row r="2947" ht="14.25" customHeight="1">
      <c r="A2947" s="140"/>
      <c r="B2947" s="141"/>
      <c r="C2947" s="141"/>
      <c r="D2947" s="141"/>
      <c r="E2947" s="141"/>
      <c r="F2947" s="141"/>
      <c r="G2947" s="141"/>
    </row>
    <row r="2948" ht="14.25" customHeight="1">
      <c r="A2948" s="140"/>
      <c r="B2948" s="141"/>
      <c r="C2948" s="141"/>
      <c r="D2948" s="141"/>
      <c r="E2948" s="141"/>
      <c r="F2948" s="141"/>
      <c r="G2948" s="141"/>
    </row>
    <row r="2949" ht="14.25" customHeight="1">
      <c r="A2949" s="140"/>
      <c r="B2949" s="141"/>
      <c r="C2949" s="141"/>
      <c r="D2949" s="141"/>
      <c r="E2949" s="141"/>
      <c r="F2949" s="141"/>
      <c r="G2949" s="141"/>
    </row>
    <row r="2950" ht="14.25" customHeight="1">
      <c r="A2950" s="140"/>
      <c r="B2950" s="141"/>
      <c r="C2950" s="141"/>
      <c r="D2950" s="141"/>
      <c r="E2950" s="141"/>
      <c r="F2950" s="141"/>
      <c r="G2950" s="141"/>
    </row>
    <row r="2951" ht="14.25" customHeight="1">
      <c r="A2951" s="140"/>
      <c r="B2951" s="141"/>
      <c r="C2951" s="141"/>
      <c r="D2951" s="141"/>
      <c r="E2951" s="141"/>
      <c r="F2951" s="141"/>
      <c r="G2951" s="141"/>
    </row>
    <row r="2952" ht="14.25" customHeight="1">
      <c r="A2952" s="140"/>
      <c r="B2952" s="141"/>
      <c r="C2952" s="141"/>
      <c r="D2952" s="141"/>
      <c r="E2952" s="141"/>
      <c r="F2952" s="141"/>
      <c r="G2952" s="141"/>
    </row>
    <row r="2953" ht="14.25" customHeight="1">
      <c r="A2953" s="140"/>
      <c r="B2953" s="141"/>
      <c r="C2953" s="141"/>
      <c r="D2953" s="141"/>
      <c r="E2953" s="141"/>
      <c r="F2953" s="141"/>
      <c r="G2953" s="141"/>
    </row>
    <row r="2954" ht="14.25" customHeight="1">
      <c r="A2954" s="140"/>
      <c r="B2954" s="141"/>
      <c r="C2954" s="141"/>
      <c r="D2954" s="141"/>
      <c r="E2954" s="141"/>
      <c r="F2954" s="141"/>
      <c r="G2954" s="141"/>
    </row>
    <row r="2955" ht="14.25" customHeight="1">
      <c r="A2955" s="140"/>
      <c r="B2955" s="141"/>
      <c r="C2955" s="141"/>
      <c r="D2955" s="141"/>
      <c r="E2955" s="141"/>
      <c r="F2955" s="141"/>
      <c r="G2955" s="141"/>
    </row>
    <row r="2956" ht="14.25" customHeight="1">
      <c r="A2956" s="140"/>
      <c r="B2956" s="141"/>
      <c r="C2956" s="141"/>
      <c r="D2956" s="141"/>
      <c r="E2956" s="141"/>
      <c r="F2956" s="141"/>
      <c r="G2956" s="141"/>
    </row>
    <row r="2957" ht="14.25" customHeight="1">
      <c r="A2957" s="140"/>
      <c r="B2957" s="141"/>
      <c r="C2957" s="141"/>
      <c r="D2957" s="141"/>
      <c r="E2957" s="141"/>
      <c r="F2957" s="141"/>
      <c r="G2957" s="141"/>
    </row>
    <row r="2958" ht="14.25" customHeight="1">
      <c r="A2958" s="140"/>
      <c r="B2958" s="141"/>
      <c r="C2958" s="141"/>
      <c r="D2958" s="141"/>
      <c r="E2958" s="141"/>
      <c r="F2958" s="141"/>
      <c r="G2958" s="141"/>
    </row>
    <row r="2959" ht="14.25" customHeight="1">
      <c r="A2959" s="140"/>
      <c r="B2959" s="141"/>
      <c r="C2959" s="141"/>
      <c r="D2959" s="141"/>
      <c r="E2959" s="141"/>
      <c r="F2959" s="141"/>
      <c r="G2959" s="141"/>
    </row>
    <row r="2960" ht="14.25" customHeight="1">
      <c r="A2960" s="140"/>
      <c r="B2960" s="141"/>
      <c r="C2960" s="141"/>
      <c r="D2960" s="141"/>
      <c r="E2960" s="141"/>
      <c r="F2960" s="141"/>
      <c r="G2960" s="141"/>
    </row>
    <row r="2961" ht="14.25" customHeight="1">
      <c r="A2961" s="140"/>
      <c r="B2961" s="141"/>
      <c r="C2961" s="141"/>
      <c r="D2961" s="141"/>
      <c r="E2961" s="141"/>
      <c r="F2961" s="141"/>
      <c r="G2961" s="141"/>
    </row>
    <row r="2962" ht="14.25" customHeight="1">
      <c r="A2962" s="140"/>
      <c r="B2962" s="141"/>
      <c r="C2962" s="141"/>
      <c r="D2962" s="141"/>
      <c r="E2962" s="141"/>
      <c r="F2962" s="141"/>
      <c r="G2962" s="141"/>
    </row>
    <row r="2963" ht="14.25" customHeight="1">
      <c r="A2963" s="140"/>
      <c r="B2963" s="141"/>
      <c r="C2963" s="141"/>
      <c r="D2963" s="141"/>
      <c r="E2963" s="141"/>
      <c r="F2963" s="141"/>
      <c r="G2963" s="141"/>
    </row>
    <row r="2964" ht="14.25" customHeight="1">
      <c r="A2964" s="140"/>
      <c r="B2964" s="141"/>
      <c r="C2964" s="141"/>
      <c r="D2964" s="141"/>
      <c r="E2964" s="141"/>
      <c r="F2964" s="141"/>
      <c r="G2964" s="141"/>
    </row>
    <row r="2965" ht="14.25" customHeight="1">
      <c r="A2965" s="140"/>
      <c r="B2965" s="141"/>
      <c r="C2965" s="141"/>
      <c r="D2965" s="141"/>
      <c r="E2965" s="141"/>
      <c r="F2965" s="141"/>
      <c r="G2965" s="141"/>
    </row>
    <row r="2966" ht="14.25" customHeight="1">
      <c r="A2966" s="140"/>
      <c r="B2966" s="141"/>
      <c r="C2966" s="141"/>
      <c r="D2966" s="141"/>
      <c r="E2966" s="141"/>
      <c r="F2966" s="141"/>
      <c r="G2966" s="141"/>
    </row>
    <row r="2967" ht="14.25" customHeight="1">
      <c r="A2967" s="140"/>
      <c r="B2967" s="141"/>
      <c r="C2967" s="141"/>
      <c r="D2967" s="141"/>
      <c r="E2967" s="141"/>
      <c r="F2967" s="141"/>
      <c r="G2967" s="141"/>
    </row>
    <row r="2968" ht="14.25" customHeight="1">
      <c r="A2968" s="140"/>
      <c r="B2968" s="141"/>
      <c r="C2968" s="141"/>
      <c r="D2968" s="141"/>
      <c r="E2968" s="141"/>
      <c r="F2968" s="141"/>
      <c r="G2968" s="141"/>
    </row>
    <row r="2969" ht="14.25" customHeight="1">
      <c r="A2969" s="140"/>
      <c r="B2969" s="141"/>
      <c r="C2969" s="141"/>
      <c r="D2969" s="141"/>
      <c r="E2969" s="141"/>
      <c r="F2969" s="141"/>
      <c r="G2969" s="141"/>
    </row>
    <row r="2970" ht="14.25" customHeight="1">
      <c r="A2970" s="140"/>
      <c r="B2970" s="141"/>
      <c r="C2970" s="141"/>
      <c r="D2970" s="141"/>
      <c r="E2970" s="141"/>
      <c r="F2970" s="141"/>
      <c r="G2970" s="141"/>
    </row>
    <row r="2971" ht="14.25" customHeight="1">
      <c r="A2971" s="140"/>
      <c r="B2971" s="141"/>
      <c r="C2971" s="141"/>
      <c r="D2971" s="141"/>
      <c r="E2971" s="141"/>
      <c r="F2971" s="141"/>
      <c r="G2971" s="141"/>
    </row>
    <row r="2972" ht="14.25" customHeight="1">
      <c r="A2972" s="140"/>
      <c r="B2972" s="141"/>
      <c r="C2972" s="141"/>
      <c r="D2972" s="141"/>
      <c r="E2972" s="141"/>
      <c r="F2972" s="141"/>
      <c r="G2972" s="141"/>
    </row>
    <row r="2973" ht="14.25" customHeight="1">
      <c r="A2973" s="140"/>
      <c r="B2973" s="141"/>
      <c r="C2973" s="141"/>
      <c r="D2973" s="141"/>
      <c r="E2973" s="141"/>
      <c r="F2973" s="141"/>
      <c r="G2973" s="141"/>
    </row>
    <row r="2974" ht="14.25" customHeight="1">
      <c r="A2974" s="140"/>
      <c r="B2974" s="141"/>
      <c r="C2974" s="141"/>
      <c r="D2974" s="141"/>
      <c r="E2974" s="141"/>
      <c r="F2974" s="141"/>
      <c r="G2974" s="141"/>
    </row>
    <row r="2975" ht="14.25" customHeight="1">
      <c r="A2975" s="140"/>
      <c r="B2975" s="141"/>
      <c r="C2975" s="141"/>
      <c r="D2975" s="141"/>
      <c r="E2975" s="141"/>
      <c r="F2975" s="141"/>
      <c r="G2975" s="141"/>
    </row>
    <row r="2976" ht="14.25" customHeight="1">
      <c r="A2976" s="140"/>
      <c r="B2976" s="141"/>
      <c r="C2976" s="141"/>
      <c r="D2976" s="141"/>
      <c r="E2976" s="141"/>
      <c r="F2976" s="141"/>
      <c r="G2976" s="141"/>
    </row>
    <row r="2977" ht="14.25" customHeight="1">
      <c r="A2977" s="140"/>
      <c r="B2977" s="141"/>
      <c r="C2977" s="141"/>
      <c r="D2977" s="141"/>
      <c r="E2977" s="141"/>
      <c r="F2977" s="141"/>
      <c r="G2977" s="141"/>
    </row>
    <row r="2978" ht="14.25" customHeight="1">
      <c r="A2978" s="140"/>
      <c r="B2978" s="141"/>
      <c r="C2978" s="141"/>
      <c r="D2978" s="141"/>
      <c r="E2978" s="141"/>
      <c r="F2978" s="141"/>
      <c r="G2978" s="141"/>
    </row>
    <row r="2979" ht="14.25" customHeight="1">
      <c r="A2979" s="140"/>
      <c r="B2979" s="141"/>
      <c r="C2979" s="141"/>
      <c r="D2979" s="141"/>
      <c r="E2979" s="141"/>
      <c r="F2979" s="141"/>
      <c r="G2979" s="141"/>
    </row>
    <row r="2980" ht="14.25" customHeight="1">
      <c r="A2980" s="140"/>
      <c r="B2980" s="141"/>
      <c r="C2980" s="141"/>
      <c r="D2980" s="141"/>
      <c r="E2980" s="141"/>
      <c r="F2980" s="141"/>
      <c r="G2980" s="141"/>
    </row>
    <row r="2981" ht="14.25" customHeight="1">
      <c r="A2981" s="140"/>
      <c r="B2981" s="141"/>
      <c r="C2981" s="141"/>
      <c r="D2981" s="141"/>
      <c r="E2981" s="141"/>
      <c r="F2981" s="141"/>
      <c r="G2981" s="141"/>
    </row>
    <row r="2982" ht="14.25" customHeight="1">
      <c r="A2982" s="140"/>
      <c r="B2982" s="141"/>
      <c r="C2982" s="141"/>
      <c r="D2982" s="141"/>
      <c r="E2982" s="141"/>
      <c r="F2982" s="141"/>
      <c r="G2982" s="141"/>
    </row>
    <row r="2983" ht="14.25" customHeight="1">
      <c r="A2983" s="140"/>
      <c r="B2983" s="141"/>
      <c r="C2983" s="141"/>
      <c r="D2983" s="141"/>
      <c r="E2983" s="141"/>
      <c r="F2983" s="141"/>
      <c r="G2983" s="141"/>
    </row>
    <row r="2984" ht="14.25" customHeight="1">
      <c r="A2984" s="140"/>
      <c r="B2984" s="141"/>
      <c r="C2984" s="141"/>
      <c r="D2984" s="141"/>
      <c r="E2984" s="141"/>
      <c r="F2984" s="141"/>
      <c r="G2984" s="141"/>
    </row>
    <row r="2985" ht="14.25" customHeight="1">
      <c r="A2985" s="140"/>
      <c r="B2985" s="141"/>
      <c r="C2985" s="141"/>
      <c r="D2985" s="141"/>
      <c r="E2985" s="141"/>
      <c r="F2985" s="141"/>
      <c r="G2985" s="141"/>
    </row>
    <row r="2986" ht="14.25" customHeight="1">
      <c r="A2986" s="140"/>
      <c r="B2986" s="141"/>
      <c r="C2986" s="141"/>
      <c r="D2986" s="141"/>
      <c r="E2986" s="141"/>
      <c r="F2986" s="141"/>
      <c r="G2986" s="141"/>
    </row>
    <row r="2987" ht="14.25" customHeight="1">
      <c r="A2987" s="140"/>
      <c r="B2987" s="141"/>
      <c r="C2987" s="141"/>
      <c r="D2987" s="141"/>
      <c r="E2987" s="141"/>
      <c r="F2987" s="141"/>
      <c r="G2987" s="141"/>
    </row>
    <row r="2988" ht="14.25" customHeight="1">
      <c r="A2988" s="140"/>
      <c r="B2988" s="141"/>
      <c r="C2988" s="141"/>
      <c r="D2988" s="141"/>
      <c r="E2988" s="141"/>
      <c r="F2988" s="141"/>
      <c r="G2988" s="141"/>
    </row>
    <row r="2989" ht="14.25" customHeight="1">
      <c r="A2989" s="140"/>
      <c r="B2989" s="141"/>
      <c r="C2989" s="141"/>
      <c r="D2989" s="141"/>
      <c r="E2989" s="141"/>
      <c r="F2989" s="141"/>
      <c r="G2989" s="141"/>
    </row>
    <row r="2990" ht="14.25" customHeight="1">
      <c r="A2990" s="140"/>
      <c r="B2990" s="141"/>
      <c r="C2990" s="141"/>
      <c r="D2990" s="141"/>
      <c r="E2990" s="141"/>
      <c r="F2990" s="141"/>
      <c r="G2990" s="141"/>
    </row>
    <row r="2991" ht="14.25" customHeight="1">
      <c r="A2991" s="140"/>
      <c r="B2991" s="141"/>
      <c r="C2991" s="141"/>
      <c r="D2991" s="141"/>
      <c r="E2991" s="141"/>
      <c r="F2991" s="141"/>
      <c r="G2991" s="141"/>
    </row>
    <row r="2992" ht="14.25" customHeight="1">
      <c r="A2992" s="140"/>
      <c r="B2992" s="141"/>
      <c r="C2992" s="141"/>
      <c r="D2992" s="141"/>
      <c r="E2992" s="141"/>
      <c r="F2992" s="141"/>
      <c r="G2992" s="141"/>
    </row>
    <row r="2993" ht="14.25" customHeight="1">
      <c r="A2993" s="140"/>
      <c r="B2993" s="141"/>
      <c r="C2993" s="141"/>
      <c r="D2993" s="141"/>
      <c r="E2993" s="141"/>
      <c r="F2993" s="141"/>
      <c r="G2993" s="141"/>
    </row>
    <row r="2994" ht="14.25" customHeight="1">
      <c r="A2994" s="140"/>
      <c r="B2994" s="141"/>
      <c r="C2994" s="141"/>
      <c r="D2994" s="141"/>
      <c r="E2994" s="141"/>
      <c r="F2994" s="141"/>
      <c r="G2994" s="141"/>
    </row>
    <row r="2995" ht="14.25" customHeight="1">
      <c r="A2995" s="140"/>
      <c r="B2995" s="141"/>
      <c r="C2995" s="141"/>
      <c r="D2995" s="141"/>
      <c r="E2995" s="141"/>
      <c r="F2995" s="141"/>
      <c r="G2995" s="141"/>
    </row>
    <row r="2996" ht="14.25" customHeight="1">
      <c r="A2996" s="140"/>
      <c r="B2996" s="141"/>
      <c r="C2996" s="141"/>
      <c r="D2996" s="141"/>
      <c r="E2996" s="141"/>
      <c r="F2996" s="141"/>
      <c r="G2996" s="141"/>
    </row>
    <row r="2997" ht="14.25" customHeight="1">
      <c r="A2997" s="140"/>
      <c r="B2997" s="141"/>
      <c r="C2997" s="141"/>
      <c r="D2997" s="141"/>
      <c r="E2997" s="141"/>
      <c r="F2997" s="141"/>
      <c r="G2997" s="141"/>
    </row>
    <row r="2998" ht="14.25" customHeight="1">
      <c r="A2998" s="140"/>
      <c r="B2998" s="141"/>
      <c r="C2998" s="141"/>
      <c r="D2998" s="141"/>
      <c r="E2998" s="141"/>
      <c r="F2998" s="141"/>
      <c r="G2998" s="141"/>
    </row>
    <row r="2999" ht="14.25" customHeight="1">
      <c r="A2999" s="140"/>
      <c r="B2999" s="141"/>
      <c r="C2999" s="141"/>
      <c r="D2999" s="141"/>
      <c r="E2999" s="141"/>
      <c r="F2999" s="141"/>
      <c r="G2999" s="141"/>
    </row>
    <row r="3000" ht="14.25" customHeight="1">
      <c r="A3000" s="140"/>
      <c r="B3000" s="141"/>
      <c r="C3000" s="141"/>
      <c r="D3000" s="141"/>
      <c r="E3000" s="141"/>
      <c r="F3000" s="141"/>
      <c r="G3000" s="141"/>
    </row>
    <row r="3001" ht="14.25" customHeight="1">
      <c r="A3001" s="140"/>
      <c r="B3001" s="141"/>
      <c r="C3001" s="141"/>
      <c r="D3001" s="141"/>
      <c r="E3001" s="141"/>
      <c r="F3001" s="141"/>
      <c r="G3001" s="141"/>
    </row>
    <row r="3002" ht="14.25" customHeight="1">
      <c r="A3002" s="140"/>
      <c r="B3002" s="141"/>
      <c r="C3002" s="141"/>
      <c r="D3002" s="141"/>
      <c r="E3002" s="141"/>
      <c r="F3002" s="141"/>
      <c r="G3002" s="141"/>
    </row>
    <row r="3003" ht="14.25" customHeight="1">
      <c r="A3003" s="140"/>
      <c r="B3003" s="141"/>
      <c r="C3003" s="141"/>
      <c r="D3003" s="141"/>
      <c r="E3003" s="141"/>
      <c r="F3003" s="141"/>
      <c r="G3003" s="141"/>
    </row>
    <row r="3004" ht="14.25" customHeight="1">
      <c r="A3004" s="140"/>
      <c r="B3004" s="141"/>
      <c r="C3004" s="141"/>
      <c r="D3004" s="141"/>
      <c r="E3004" s="141"/>
      <c r="F3004" s="141"/>
      <c r="G3004" s="141"/>
    </row>
    <row r="3005" ht="14.25" customHeight="1">
      <c r="A3005" s="140"/>
      <c r="B3005" s="141"/>
      <c r="C3005" s="141"/>
      <c r="D3005" s="141"/>
      <c r="E3005" s="141"/>
      <c r="F3005" s="141"/>
      <c r="G3005" s="141"/>
    </row>
    <row r="3006" ht="14.25" customHeight="1">
      <c r="A3006" s="140"/>
      <c r="B3006" s="141"/>
      <c r="C3006" s="141"/>
      <c r="D3006" s="141"/>
      <c r="E3006" s="141"/>
      <c r="F3006" s="141"/>
      <c r="G3006" s="141"/>
    </row>
    <row r="3007" ht="14.25" customHeight="1">
      <c r="A3007" s="140"/>
      <c r="B3007" s="141"/>
      <c r="C3007" s="141"/>
      <c r="D3007" s="141"/>
      <c r="E3007" s="141"/>
      <c r="F3007" s="141"/>
      <c r="G3007" s="141"/>
    </row>
    <row r="3008" ht="14.25" customHeight="1">
      <c r="A3008" s="140"/>
      <c r="B3008" s="141"/>
      <c r="C3008" s="141"/>
      <c r="D3008" s="141"/>
      <c r="E3008" s="141"/>
      <c r="F3008" s="141"/>
      <c r="G3008" s="141"/>
    </row>
    <row r="3009" ht="14.25" customHeight="1">
      <c r="A3009" s="140"/>
      <c r="B3009" s="141"/>
      <c r="C3009" s="141"/>
      <c r="D3009" s="141"/>
      <c r="E3009" s="141"/>
      <c r="F3009" s="141"/>
      <c r="G3009" s="141"/>
    </row>
    <row r="3010" ht="14.25" customHeight="1">
      <c r="A3010" s="140"/>
      <c r="B3010" s="141"/>
      <c r="C3010" s="141"/>
      <c r="D3010" s="141"/>
      <c r="E3010" s="141"/>
      <c r="F3010" s="141"/>
      <c r="G3010" s="141"/>
    </row>
    <row r="3011" ht="14.25" customHeight="1">
      <c r="A3011" s="140"/>
      <c r="B3011" s="141"/>
      <c r="C3011" s="141"/>
      <c r="D3011" s="141"/>
      <c r="E3011" s="141"/>
      <c r="F3011" s="141"/>
      <c r="G3011" s="141"/>
    </row>
    <row r="3012" ht="14.25" customHeight="1">
      <c r="A3012" s="140"/>
      <c r="B3012" s="141"/>
      <c r="C3012" s="141"/>
      <c r="D3012" s="141"/>
      <c r="E3012" s="141"/>
      <c r="F3012" s="141"/>
      <c r="G3012" s="141"/>
    </row>
    <row r="3013" ht="14.25" customHeight="1">
      <c r="A3013" s="140"/>
      <c r="B3013" s="141"/>
      <c r="C3013" s="141"/>
      <c r="D3013" s="141"/>
      <c r="E3013" s="141"/>
      <c r="F3013" s="141"/>
      <c r="G3013" s="141"/>
    </row>
    <row r="3014" ht="14.25" customHeight="1">
      <c r="A3014" s="140"/>
      <c r="B3014" s="141"/>
      <c r="C3014" s="141"/>
      <c r="D3014" s="141"/>
      <c r="E3014" s="141"/>
      <c r="F3014" s="141"/>
      <c r="G3014" s="141"/>
    </row>
    <row r="3015" ht="14.25" customHeight="1">
      <c r="A3015" s="140"/>
      <c r="B3015" s="141"/>
      <c r="C3015" s="141"/>
      <c r="D3015" s="141"/>
      <c r="E3015" s="141"/>
      <c r="F3015" s="141"/>
      <c r="G3015" s="141"/>
    </row>
    <row r="3016" ht="14.25" customHeight="1">
      <c r="A3016" s="140"/>
      <c r="B3016" s="141"/>
      <c r="C3016" s="141"/>
      <c r="D3016" s="141"/>
      <c r="E3016" s="141"/>
      <c r="F3016" s="141"/>
      <c r="G3016" s="141"/>
    </row>
    <row r="3017" ht="14.25" customHeight="1">
      <c r="A3017" s="140"/>
      <c r="B3017" s="141"/>
      <c r="C3017" s="141"/>
      <c r="D3017" s="141"/>
      <c r="E3017" s="141"/>
      <c r="F3017" s="141"/>
      <c r="G3017" s="141"/>
    </row>
    <row r="3018" ht="14.25" customHeight="1">
      <c r="A3018" s="140"/>
      <c r="B3018" s="141"/>
      <c r="C3018" s="141"/>
      <c r="D3018" s="141"/>
      <c r="E3018" s="141"/>
      <c r="F3018" s="141"/>
      <c r="G3018" s="141"/>
    </row>
    <row r="3019" ht="14.25" customHeight="1">
      <c r="A3019" s="140"/>
      <c r="B3019" s="141"/>
      <c r="C3019" s="141"/>
      <c r="D3019" s="141"/>
      <c r="E3019" s="141"/>
      <c r="F3019" s="141"/>
      <c r="G3019" s="141"/>
    </row>
    <row r="3020" ht="14.25" customHeight="1">
      <c r="A3020" s="140"/>
      <c r="B3020" s="141"/>
      <c r="C3020" s="141"/>
      <c r="D3020" s="141"/>
      <c r="E3020" s="141"/>
      <c r="F3020" s="141"/>
      <c r="G3020" s="141"/>
    </row>
    <row r="3021" ht="14.25" customHeight="1">
      <c r="A3021" s="140"/>
      <c r="B3021" s="141"/>
      <c r="C3021" s="141"/>
      <c r="D3021" s="141"/>
      <c r="E3021" s="141"/>
      <c r="F3021" s="141"/>
      <c r="G3021" s="141"/>
    </row>
    <row r="3022" ht="14.25" customHeight="1">
      <c r="A3022" s="140"/>
      <c r="B3022" s="141"/>
      <c r="C3022" s="141"/>
      <c r="D3022" s="141"/>
      <c r="E3022" s="141"/>
      <c r="F3022" s="141"/>
      <c r="G3022" s="141"/>
    </row>
    <row r="3023" ht="14.25" customHeight="1">
      <c r="A3023" s="140"/>
      <c r="B3023" s="141"/>
      <c r="C3023" s="141"/>
      <c r="D3023" s="141"/>
      <c r="E3023" s="141"/>
      <c r="F3023" s="141"/>
      <c r="G3023" s="141"/>
    </row>
    <row r="3024" ht="14.25" customHeight="1">
      <c r="A3024" s="140"/>
      <c r="B3024" s="141"/>
      <c r="C3024" s="141"/>
      <c r="D3024" s="141"/>
      <c r="E3024" s="141"/>
      <c r="F3024" s="141"/>
      <c r="G3024" s="14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5.14"/>
    <col customWidth="1" min="5" max="5" width="17.43"/>
    <col customWidth="1" min="6" max="6" width="18.57"/>
    <col customWidth="1" min="7" max="7" width="17.14"/>
    <col customWidth="1" min="8" max="8" width="18.43"/>
    <col customWidth="1" min="9" max="9" width="19.57"/>
    <col customWidth="1" min="10" max="10" width="20.86"/>
    <col customWidth="1" min="11" max="26" width="8.71"/>
  </cols>
  <sheetData>
    <row r="1" ht="14.25" customHeight="1">
      <c r="A1" s="139" t="s">
        <v>174</v>
      </c>
      <c r="B1" s="142" t="s">
        <v>2204</v>
      </c>
      <c r="C1" s="142" t="s">
        <v>2205</v>
      </c>
      <c r="D1" s="142" t="s">
        <v>2206</v>
      </c>
      <c r="E1" s="139" t="s">
        <v>175</v>
      </c>
      <c r="F1" s="139" t="s">
        <v>176</v>
      </c>
      <c r="G1" s="139" t="s">
        <v>177</v>
      </c>
      <c r="H1" s="139" t="s">
        <v>178</v>
      </c>
      <c r="I1" s="139" t="s">
        <v>179</v>
      </c>
      <c r="J1" s="139" t="s">
        <v>180</v>
      </c>
    </row>
    <row r="2" ht="14.25" customHeight="1">
      <c r="A2" s="140" t="s">
        <v>181</v>
      </c>
      <c r="B2" s="143">
        <f t="shared" ref="B2:B2024" si="1">LEN(A2)</f>
        <v>4</v>
      </c>
      <c r="C2" s="143" t="str">
        <f t="shared" ref="C2:C2024" si="2">RIGHT(A2,1)</f>
        <v>0</v>
      </c>
      <c r="D2" s="143" t="str">
        <f t="shared" ref="D2:D2024" si="3">RIGHT(A2,2)</f>
        <v>00</v>
      </c>
      <c r="E2" s="141">
        <v>1.1081104884E7</v>
      </c>
      <c r="F2" s="141">
        <v>0.0</v>
      </c>
      <c r="G2" s="141">
        <v>1.9557474888E7</v>
      </c>
      <c r="H2" s="141">
        <v>2.0495338536E7</v>
      </c>
      <c r="I2" s="141">
        <v>1.0143241235999998E7</v>
      </c>
      <c r="J2" s="141">
        <v>0.0</v>
      </c>
    </row>
    <row r="3" ht="14.25" customHeight="1">
      <c r="A3" s="140" t="s">
        <v>182</v>
      </c>
      <c r="B3" s="143">
        <f t="shared" si="1"/>
        <v>4</v>
      </c>
      <c r="C3" s="143" t="str">
        <f t="shared" si="2"/>
        <v>0</v>
      </c>
      <c r="D3" s="143" t="str">
        <f t="shared" si="3"/>
        <v>00</v>
      </c>
      <c r="E3" s="141">
        <v>178953.55199999997</v>
      </c>
      <c r="F3" s="141">
        <v>0.0</v>
      </c>
      <c r="G3" s="141">
        <v>128752.87199999999</v>
      </c>
      <c r="H3" s="141">
        <v>15411.011999999999</v>
      </c>
      <c r="I3" s="141">
        <v>292295.412</v>
      </c>
      <c r="J3" s="141">
        <v>0.0</v>
      </c>
    </row>
    <row r="4" ht="14.25" customHeight="1">
      <c r="A4" s="140" t="s">
        <v>183</v>
      </c>
      <c r="B4" s="143">
        <f t="shared" si="1"/>
        <v>4</v>
      </c>
      <c r="C4" s="143" t="str">
        <f t="shared" si="2"/>
        <v>0</v>
      </c>
      <c r="D4" s="143" t="str">
        <f t="shared" si="3"/>
        <v>10</v>
      </c>
      <c r="E4" s="141">
        <v>178953.55199999997</v>
      </c>
      <c r="F4" s="141">
        <v>0.0</v>
      </c>
      <c r="G4" s="141">
        <v>128752.87199999999</v>
      </c>
      <c r="H4" s="141">
        <v>15411.011999999999</v>
      </c>
      <c r="I4" s="141">
        <v>292295.412</v>
      </c>
      <c r="J4" s="141">
        <v>0.0</v>
      </c>
    </row>
    <row r="5" ht="14.25" customHeight="1">
      <c r="A5" s="140" t="s">
        <v>184</v>
      </c>
      <c r="B5" s="143">
        <f t="shared" si="1"/>
        <v>4</v>
      </c>
      <c r="C5" s="143" t="str">
        <f t="shared" si="2"/>
        <v>0</v>
      </c>
      <c r="D5" s="143" t="str">
        <f t="shared" si="3"/>
        <v>00</v>
      </c>
      <c r="E5" s="141">
        <v>3719454.5760000004</v>
      </c>
      <c r="F5" s="141">
        <v>0.0</v>
      </c>
      <c r="G5" s="141">
        <v>7837435.116</v>
      </c>
      <c r="H5" s="141">
        <v>8018034.492</v>
      </c>
      <c r="I5" s="141">
        <v>3538855.1999999997</v>
      </c>
      <c r="J5" s="141">
        <v>0.0</v>
      </c>
    </row>
    <row r="6" ht="14.25" customHeight="1">
      <c r="A6" s="140" t="s">
        <v>185</v>
      </c>
      <c r="B6" s="143">
        <f t="shared" si="1"/>
        <v>4</v>
      </c>
      <c r="C6" s="143" t="str">
        <f t="shared" si="2"/>
        <v>0</v>
      </c>
      <c r="D6" s="143" t="str">
        <f t="shared" si="3"/>
        <v>10</v>
      </c>
      <c r="E6" s="141">
        <v>2904.492</v>
      </c>
      <c r="F6" s="141">
        <v>0.0</v>
      </c>
      <c r="G6" s="141">
        <v>3005134.4519999996</v>
      </c>
      <c r="H6" s="141">
        <v>3007374.4560000002</v>
      </c>
      <c r="I6" s="141">
        <v>664.488</v>
      </c>
      <c r="J6" s="141">
        <v>0.0</v>
      </c>
    </row>
    <row r="7" ht="14.25" customHeight="1">
      <c r="A7" s="140" t="s">
        <v>186</v>
      </c>
      <c r="B7" s="143">
        <f t="shared" si="1"/>
        <v>7</v>
      </c>
      <c r="C7" s="143" t="str">
        <f t="shared" si="2"/>
        <v>1</v>
      </c>
      <c r="D7" s="143" t="str">
        <f t="shared" si="3"/>
        <v>01</v>
      </c>
      <c r="E7" s="141">
        <v>2892.9360000000006</v>
      </c>
      <c r="F7" s="141">
        <v>0.0</v>
      </c>
      <c r="G7" s="141">
        <v>2976852.132</v>
      </c>
      <c r="H7" s="141">
        <v>2979690.9359999998</v>
      </c>
      <c r="I7" s="141">
        <v>54.132000000000005</v>
      </c>
      <c r="J7" s="141">
        <v>0.0</v>
      </c>
    </row>
    <row r="8" ht="14.25" customHeight="1">
      <c r="A8" s="140" t="s">
        <v>187</v>
      </c>
      <c r="B8" s="143">
        <f t="shared" si="1"/>
        <v>7</v>
      </c>
      <c r="C8" s="143" t="str">
        <f t="shared" si="2"/>
        <v>2</v>
      </c>
      <c r="D8" s="143" t="str">
        <f t="shared" si="3"/>
        <v>02</v>
      </c>
      <c r="E8" s="141">
        <v>0.30000000000000004</v>
      </c>
      <c r="F8" s="141">
        <v>0.0</v>
      </c>
      <c r="G8" s="141">
        <v>0.0</v>
      </c>
      <c r="H8" s="141">
        <v>0.0</v>
      </c>
      <c r="I8" s="141">
        <v>0.30000000000000004</v>
      </c>
      <c r="J8" s="141">
        <v>0.0</v>
      </c>
    </row>
    <row r="9" ht="14.25" customHeight="1">
      <c r="A9" s="140" t="s">
        <v>188</v>
      </c>
      <c r="B9" s="143">
        <f t="shared" si="1"/>
        <v>7</v>
      </c>
      <c r="C9" s="143" t="str">
        <f t="shared" si="2"/>
        <v>5</v>
      </c>
      <c r="D9" s="143" t="str">
        <f t="shared" si="3"/>
        <v>05</v>
      </c>
      <c r="E9" s="141">
        <v>4.9559999999999995</v>
      </c>
      <c r="F9" s="141">
        <v>0.0</v>
      </c>
      <c r="G9" s="141">
        <v>0.0</v>
      </c>
      <c r="H9" s="141">
        <v>1.2000000000000002</v>
      </c>
      <c r="I9" s="141">
        <v>3.7560000000000002</v>
      </c>
      <c r="J9" s="141">
        <v>0.0</v>
      </c>
    </row>
    <row r="10" ht="14.25" customHeight="1">
      <c r="A10" s="140" t="s">
        <v>189</v>
      </c>
      <c r="B10" s="143">
        <f t="shared" si="1"/>
        <v>7</v>
      </c>
      <c r="C10" s="143" t="str">
        <f t="shared" si="2"/>
        <v>6</v>
      </c>
      <c r="D10" s="143" t="str">
        <f t="shared" si="3"/>
        <v>06</v>
      </c>
      <c r="E10" s="141">
        <v>0.0</v>
      </c>
      <c r="F10" s="141">
        <v>0.0</v>
      </c>
      <c r="G10" s="141">
        <v>0.0</v>
      </c>
      <c r="H10" s="141">
        <v>0.0</v>
      </c>
      <c r="I10" s="141">
        <v>0.0</v>
      </c>
      <c r="J10" s="141">
        <v>0.0</v>
      </c>
    </row>
    <row r="11" ht="14.25" customHeight="1">
      <c r="A11" s="140" t="s">
        <v>190</v>
      </c>
      <c r="B11" s="143">
        <f t="shared" si="1"/>
        <v>7</v>
      </c>
      <c r="C11" s="143" t="str">
        <f t="shared" si="2"/>
        <v>8</v>
      </c>
      <c r="D11" s="143" t="str">
        <f t="shared" si="3"/>
        <v>08</v>
      </c>
      <c r="E11" s="141">
        <v>4.284</v>
      </c>
      <c r="F11" s="141">
        <v>0.0</v>
      </c>
      <c r="G11" s="141">
        <v>0.0</v>
      </c>
      <c r="H11" s="141">
        <v>0.0</v>
      </c>
      <c r="I11" s="141">
        <v>4.284</v>
      </c>
      <c r="J11" s="141">
        <v>0.0</v>
      </c>
    </row>
    <row r="12" ht="14.25" customHeight="1">
      <c r="A12" s="140" t="s">
        <v>191</v>
      </c>
      <c r="B12" s="143">
        <f t="shared" si="1"/>
        <v>7</v>
      </c>
      <c r="C12" s="143" t="str">
        <f t="shared" si="2"/>
        <v>6</v>
      </c>
      <c r="D12" s="143" t="str">
        <f t="shared" si="3"/>
        <v>96</v>
      </c>
      <c r="E12" s="141">
        <v>0.0</v>
      </c>
      <c r="F12" s="141">
        <v>0.0</v>
      </c>
      <c r="G12" s="141">
        <v>28282.319999999996</v>
      </c>
      <c r="H12" s="141">
        <v>27682.319999999996</v>
      </c>
      <c r="I12" s="141">
        <v>600.0</v>
      </c>
      <c r="J12" s="141">
        <v>0.0</v>
      </c>
    </row>
    <row r="13" ht="14.25" customHeight="1">
      <c r="A13" s="140" t="s">
        <v>192</v>
      </c>
      <c r="B13" s="143">
        <f t="shared" si="1"/>
        <v>7</v>
      </c>
      <c r="C13" s="143" t="str">
        <f t="shared" si="2"/>
        <v>8</v>
      </c>
      <c r="D13" s="143" t="str">
        <f t="shared" si="3"/>
        <v>98</v>
      </c>
      <c r="E13" s="141">
        <v>0.0</v>
      </c>
      <c r="F13" s="141">
        <v>0.0</v>
      </c>
      <c r="G13" s="141">
        <v>0.0</v>
      </c>
      <c r="H13" s="141">
        <v>0.0</v>
      </c>
      <c r="I13" s="141">
        <v>0.0</v>
      </c>
      <c r="J13" s="141">
        <v>0.0</v>
      </c>
    </row>
    <row r="14" ht="14.25" customHeight="1">
      <c r="A14" s="140" t="s">
        <v>193</v>
      </c>
      <c r="B14" s="143">
        <f t="shared" si="1"/>
        <v>7</v>
      </c>
      <c r="C14" s="143" t="str">
        <f t="shared" si="2"/>
        <v>9</v>
      </c>
      <c r="D14" s="143" t="str">
        <f t="shared" si="3"/>
        <v>99</v>
      </c>
      <c r="E14" s="141">
        <v>2.016</v>
      </c>
      <c r="F14" s="141">
        <v>0.0</v>
      </c>
      <c r="G14" s="141">
        <v>0.0</v>
      </c>
      <c r="H14" s="141">
        <v>0.0</v>
      </c>
      <c r="I14" s="141">
        <v>2.016</v>
      </c>
      <c r="J14" s="141">
        <v>0.0</v>
      </c>
    </row>
    <row r="15" ht="14.25" customHeight="1">
      <c r="A15" s="140" t="s">
        <v>194</v>
      </c>
      <c r="B15" s="143">
        <f t="shared" si="1"/>
        <v>4</v>
      </c>
      <c r="C15" s="143" t="str">
        <f t="shared" si="2"/>
        <v>0</v>
      </c>
      <c r="D15" s="143" t="str">
        <f t="shared" si="3"/>
        <v>20</v>
      </c>
      <c r="E15" s="141">
        <v>3716550.084</v>
      </c>
      <c r="F15" s="141">
        <v>0.0</v>
      </c>
      <c r="G15" s="141">
        <v>4832300.664</v>
      </c>
      <c r="H15" s="141">
        <v>5010660.035999999</v>
      </c>
      <c r="I15" s="141">
        <v>3538190.7119999994</v>
      </c>
      <c r="J15" s="141">
        <v>0.0</v>
      </c>
    </row>
    <row r="16" ht="14.25" customHeight="1">
      <c r="A16" s="140" t="s">
        <v>195</v>
      </c>
      <c r="B16" s="143">
        <f t="shared" si="1"/>
        <v>8</v>
      </c>
      <c r="C16" s="143" t="str">
        <f t="shared" si="2"/>
        <v>3</v>
      </c>
      <c r="D16" s="143" t="str">
        <f t="shared" si="3"/>
        <v>13</v>
      </c>
      <c r="E16" s="141">
        <v>0.0</v>
      </c>
      <c r="F16" s="141">
        <v>0.0</v>
      </c>
      <c r="G16" s="141">
        <v>0.0</v>
      </c>
      <c r="H16" s="141">
        <v>0.0</v>
      </c>
      <c r="I16" s="141">
        <v>0.0</v>
      </c>
      <c r="J16" s="141">
        <v>0.0</v>
      </c>
    </row>
    <row r="17" ht="14.25" customHeight="1">
      <c r="A17" s="140" t="s">
        <v>196</v>
      </c>
      <c r="B17" s="143">
        <f t="shared" si="1"/>
        <v>8</v>
      </c>
      <c r="C17" s="143" t="str">
        <f t="shared" si="2"/>
        <v>0</v>
      </c>
      <c r="D17" s="143" t="str">
        <f t="shared" si="3"/>
        <v>00</v>
      </c>
      <c r="E17" s="141">
        <v>0.0</v>
      </c>
      <c r="F17" s="141">
        <v>0.0</v>
      </c>
      <c r="G17" s="141">
        <v>0.0</v>
      </c>
      <c r="H17" s="141">
        <v>0.0</v>
      </c>
      <c r="I17" s="141">
        <v>0.0</v>
      </c>
      <c r="J17" s="141">
        <v>0.0</v>
      </c>
    </row>
    <row r="18" ht="14.25" customHeight="1">
      <c r="A18" s="140" t="s">
        <v>197</v>
      </c>
      <c r="B18" s="143">
        <f t="shared" si="1"/>
        <v>8</v>
      </c>
      <c r="C18" s="143" t="str">
        <f t="shared" si="2"/>
        <v>1</v>
      </c>
      <c r="D18" s="143" t="str">
        <f t="shared" si="3"/>
        <v>01</v>
      </c>
      <c r="E18" s="141">
        <v>7116.660000000001</v>
      </c>
      <c r="F18" s="141">
        <v>0.0</v>
      </c>
      <c r="G18" s="141">
        <v>0.0</v>
      </c>
      <c r="H18" s="141">
        <v>0.0</v>
      </c>
      <c r="I18" s="141">
        <v>7116.660000000001</v>
      </c>
      <c r="J18" s="141">
        <v>0.0</v>
      </c>
    </row>
    <row r="19" ht="14.25" customHeight="1">
      <c r="A19" s="140" t="s">
        <v>198</v>
      </c>
      <c r="B19" s="143">
        <f t="shared" si="1"/>
        <v>8</v>
      </c>
      <c r="C19" s="143" t="str">
        <f t="shared" si="2"/>
        <v>8</v>
      </c>
      <c r="D19" s="143" t="str">
        <f t="shared" si="3"/>
        <v>18</v>
      </c>
      <c r="E19" s="141">
        <v>3507491.988</v>
      </c>
      <c r="F19" s="141">
        <v>0.0</v>
      </c>
      <c r="G19" s="141">
        <v>0.0</v>
      </c>
      <c r="H19" s="141">
        <v>346.51199999999994</v>
      </c>
      <c r="I19" s="141">
        <v>3507145.4760000003</v>
      </c>
      <c r="J19" s="141">
        <v>0.0</v>
      </c>
    </row>
    <row r="20" ht="14.25" customHeight="1">
      <c r="A20" s="140" t="s">
        <v>199</v>
      </c>
      <c r="B20" s="143">
        <f t="shared" si="1"/>
        <v>7</v>
      </c>
      <c r="C20" s="143" t="str">
        <f t="shared" si="2"/>
        <v>5</v>
      </c>
      <c r="D20" s="143" t="str">
        <f t="shared" si="3"/>
        <v>55</v>
      </c>
      <c r="E20" s="141">
        <v>201475.35600000003</v>
      </c>
      <c r="F20" s="141">
        <v>0.0</v>
      </c>
      <c r="G20" s="141">
        <v>4579068.636</v>
      </c>
      <c r="H20" s="141">
        <v>4757663.688000001</v>
      </c>
      <c r="I20" s="141">
        <v>22880.303999999996</v>
      </c>
      <c r="J20" s="141">
        <v>0.0</v>
      </c>
    </row>
    <row r="21" ht="14.25" customHeight="1">
      <c r="A21" s="140" t="s">
        <v>200</v>
      </c>
      <c r="B21" s="143">
        <f t="shared" si="1"/>
        <v>6</v>
      </c>
      <c r="C21" s="143" t="str">
        <f t="shared" si="2"/>
        <v>7</v>
      </c>
      <c r="D21" s="143" t="str">
        <f t="shared" si="3"/>
        <v> 7</v>
      </c>
      <c r="E21" s="141">
        <v>0.0</v>
      </c>
      <c r="F21" s="141">
        <v>0.0</v>
      </c>
      <c r="G21" s="141">
        <v>253232.02800000002</v>
      </c>
      <c r="H21" s="141">
        <v>252180.612</v>
      </c>
      <c r="I21" s="141">
        <v>1051.416</v>
      </c>
      <c r="J21" s="141">
        <v>0.0</v>
      </c>
    </row>
    <row r="22" ht="14.25" customHeight="1">
      <c r="A22" s="140" t="s">
        <v>201</v>
      </c>
      <c r="B22" s="143">
        <f t="shared" si="1"/>
        <v>7</v>
      </c>
      <c r="C22" s="143" t="str">
        <f t="shared" si="2"/>
        <v>6</v>
      </c>
      <c r="D22" s="143" t="str">
        <f t="shared" si="3"/>
        <v>96</v>
      </c>
      <c r="E22" s="141">
        <v>466.0799999999999</v>
      </c>
      <c r="F22" s="141">
        <v>0.0</v>
      </c>
      <c r="G22" s="141">
        <v>0.0</v>
      </c>
      <c r="H22" s="141">
        <v>469.22399999999993</v>
      </c>
      <c r="I22" s="141">
        <v>0.0</v>
      </c>
      <c r="J22" s="141">
        <v>3.144</v>
      </c>
    </row>
    <row r="23" ht="14.25" customHeight="1">
      <c r="A23" s="140" t="s">
        <v>202</v>
      </c>
      <c r="B23" s="143">
        <f t="shared" si="1"/>
        <v>4</v>
      </c>
      <c r="C23" s="143" t="str">
        <f t="shared" si="2"/>
        <v>0</v>
      </c>
      <c r="D23" s="143" t="str">
        <f t="shared" si="3"/>
        <v>00</v>
      </c>
      <c r="E23" s="141">
        <v>1558677.0720000002</v>
      </c>
      <c r="F23" s="141">
        <v>0.0</v>
      </c>
      <c r="G23" s="141">
        <v>3144668.784</v>
      </c>
      <c r="H23" s="141">
        <v>3022321.704</v>
      </c>
      <c r="I23" s="141">
        <v>1681024.1519999998</v>
      </c>
      <c r="J23" s="141">
        <v>0.0</v>
      </c>
    </row>
    <row r="24" ht="14.25" customHeight="1">
      <c r="A24" s="140" t="s">
        <v>203</v>
      </c>
      <c r="B24" s="143">
        <f t="shared" si="1"/>
        <v>4</v>
      </c>
      <c r="C24" s="143" t="str">
        <f t="shared" si="2"/>
        <v>0</v>
      </c>
      <c r="D24" s="143" t="str">
        <f t="shared" si="3"/>
        <v>10</v>
      </c>
      <c r="E24" s="141">
        <v>1554070.176</v>
      </c>
      <c r="F24" s="141">
        <v>0.0</v>
      </c>
      <c r="G24" s="141">
        <v>3118300.416</v>
      </c>
      <c r="H24" s="141">
        <v>2995367.9519999996</v>
      </c>
      <c r="I24" s="141">
        <v>1677002.6400000001</v>
      </c>
      <c r="J24" s="141">
        <v>0.0</v>
      </c>
    </row>
    <row r="25" ht="14.25" customHeight="1">
      <c r="A25" s="140" t="s">
        <v>204</v>
      </c>
      <c r="B25" s="143">
        <f t="shared" si="1"/>
        <v>7</v>
      </c>
      <c r="C25" s="143" t="str">
        <f t="shared" si="2"/>
        <v>1</v>
      </c>
      <c r="D25" s="143" t="str">
        <f t="shared" si="3"/>
        <v>01</v>
      </c>
      <c r="E25" s="141">
        <v>0.0</v>
      </c>
      <c r="F25" s="141">
        <v>253419.07200000001</v>
      </c>
      <c r="G25" s="141">
        <v>507035.60399999993</v>
      </c>
      <c r="H25" s="141">
        <v>6090.0</v>
      </c>
      <c r="I25" s="141">
        <v>247526.532</v>
      </c>
      <c r="J25" s="141">
        <v>0.0</v>
      </c>
    </row>
    <row r="26" ht="14.25" customHeight="1">
      <c r="A26" s="140" t="s">
        <v>205</v>
      </c>
      <c r="B26" s="143">
        <f t="shared" si="1"/>
        <v>12</v>
      </c>
      <c r="C26" s="143" t="str">
        <f t="shared" si="2"/>
        <v>9</v>
      </c>
      <c r="D26" s="143" t="str">
        <f t="shared" si="3"/>
        <v>19</v>
      </c>
      <c r="E26" s="141">
        <v>0.012</v>
      </c>
      <c r="F26" s="141">
        <v>0.0</v>
      </c>
      <c r="G26" s="141">
        <v>0.0</v>
      </c>
      <c r="H26" s="141">
        <v>0.0</v>
      </c>
      <c r="I26" s="141">
        <v>0.012</v>
      </c>
      <c r="J26" s="141">
        <v>0.0</v>
      </c>
    </row>
    <row r="27" ht="14.25" customHeight="1">
      <c r="A27" s="140" t="s">
        <v>206</v>
      </c>
      <c r="B27" s="143">
        <f t="shared" si="1"/>
        <v>12</v>
      </c>
      <c r="C27" s="143" t="str">
        <f t="shared" si="2"/>
        <v>8</v>
      </c>
      <c r="D27" s="143" t="str">
        <f t="shared" si="3"/>
        <v>28</v>
      </c>
      <c r="E27" s="141">
        <v>77233.092</v>
      </c>
      <c r="F27" s="141">
        <v>0.0</v>
      </c>
      <c r="G27" s="141">
        <v>0.0</v>
      </c>
      <c r="H27" s="141">
        <v>0.0</v>
      </c>
      <c r="I27" s="141">
        <v>77233.092</v>
      </c>
      <c r="J27" s="141">
        <v>0.0</v>
      </c>
    </row>
    <row r="28" ht="14.25" customHeight="1">
      <c r="A28" s="140" t="s">
        <v>207</v>
      </c>
      <c r="B28" s="143">
        <f t="shared" si="1"/>
        <v>12</v>
      </c>
      <c r="C28" s="143" t="str">
        <f t="shared" si="2"/>
        <v>6</v>
      </c>
      <c r="D28" s="143" t="str">
        <f t="shared" si="3"/>
        <v>36</v>
      </c>
      <c r="E28" s="141">
        <v>126300.90000000001</v>
      </c>
      <c r="F28" s="141">
        <v>0.0</v>
      </c>
      <c r="G28" s="141">
        <v>0.0</v>
      </c>
      <c r="H28" s="141">
        <v>0.0</v>
      </c>
      <c r="I28" s="141">
        <v>126300.90000000001</v>
      </c>
      <c r="J28" s="141">
        <v>0.0</v>
      </c>
    </row>
    <row r="29" ht="14.25" customHeight="1">
      <c r="A29" s="140" t="s">
        <v>208</v>
      </c>
      <c r="B29" s="143">
        <f t="shared" si="1"/>
        <v>12</v>
      </c>
      <c r="C29" s="143" t="str">
        <f t="shared" si="2"/>
        <v>8</v>
      </c>
      <c r="D29" s="143" t="str">
        <f t="shared" si="3"/>
        <v>68</v>
      </c>
      <c r="E29" s="141">
        <v>0.0</v>
      </c>
      <c r="F29" s="141">
        <v>474294.048</v>
      </c>
      <c r="G29" s="141">
        <v>507035.60399999993</v>
      </c>
      <c r="H29" s="141">
        <v>0.0</v>
      </c>
      <c r="I29" s="141">
        <v>32741.556000000004</v>
      </c>
      <c r="J29" s="141">
        <v>0.0</v>
      </c>
    </row>
    <row r="30" ht="14.25" customHeight="1">
      <c r="A30" s="140" t="s">
        <v>209</v>
      </c>
      <c r="B30" s="143">
        <f t="shared" si="1"/>
        <v>10</v>
      </c>
      <c r="C30" s="143" t="str">
        <f t="shared" si="2"/>
        <v>9</v>
      </c>
      <c r="D30" s="143" t="str">
        <f t="shared" si="3"/>
        <v>49</v>
      </c>
      <c r="E30" s="141">
        <v>6815.76</v>
      </c>
      <c r="F30" s="141">
        <v>0.0</v>
      </c>
      <c r="G30" s="141">
        <v>0.0</v>
      </c>
      <c r="H30" s="141">
        <v>0.0</v>
      </c>
      <c r="I30" s="141">
        <v>6815.76</v>
      </c>
      <c r="J30" s="141">
        <v>0.0</v>
      </c>
    </row>
    <row r="31" ht="14.25" customHeight="1">
      <c r="A31" s="140" t="s">
        <v>210</v>
      </c>
      <c r="B31" s="143">
        <f t="shared" si="1"/>
        <v>11</v>
      </c>
      <c r="C31" s="143" t="str">
        <f t="shared" si="2"/>
        <v>8</v>
      </c>
      <c r="D31" s="143" t="str">
        <f t="shared" si="3"/>
        <v>08</v>
      </c>
      <c r="E31" s="141">
        <v>4435.200000000001</v>
      </c>
      <c r="F31" s="141">
        <v>0.0</v>
      </c>
      <c r="G31" s="141">
        <v>0.0</v>
      </c>
      <c r="H31" s="141">
        <v>0.0</v>
      </c>
      <c r="I31" s="141">
        <v>4435.200000000001</v>
      </c>
      <c r="J31" s="141">
        <v>0.0</v>
      </c>
    </row>
    <row r="32" ht="14.25" customHeight="1">
      <c r="A32" s="140" t="s">
        <v>211</v>
      </c>
      <c r="B32" s="143">
        <f t="shared" si="1"/>
        <v>11</v>
      </c>
      <c r="C32" s="143" t="str">
        <f t="shared" si="2"/>
        <v>8</v>
      </c>
      <c r="D32" s="143" t="str">
        <f t="shared" si="3"/>
        <v>28</v>
      </c>
      <c r="E32" s="141">
        <v>6090.012000000001</v>
      </c>
      <c r="F32" s="141">
        <v>0.0</v>
      </c>
      <c r="G32" s="141">
        <v>0.0</v>
      </c>
      <c r="H32" s="141">
        <v>6090.0</v>
      </c>
      <c r="I32" s="141">
        <v>0.012</v>
      </c>
      <c r="J32" s="141">
        <v>0.0</v>
      </c>
    </row>
    <row r="33" ht="14.25" customHeight="1">
      <c r="A33" s="140" t="s">
        <v>212</v>
      </c>
      <c r="B33" s="143">
        <f t="shared" si="1"/>
        <v>7</v>
      </c>
      <c r="C33" s="143" t="str">
        <f t="shared" si="2"/>
        <v>2</v>
      </c>
      <c r="D33" s="143" t="str">
        <f t="shared" si="3"/>
        <v>02</v>
      </c>
      <c r="E33" s="141">
        <v>361.644</v>
      </c>
      <c r="F33" s="141">
        <v>0.0</v>
      </c>
      <c r="G33" s="141">
        <v>508.20000000000005</v>
      </c>
      <c r="H33" s="141">
        <v>0.0</v>
      </c>
      <c r="I33" s="141">
        <v>869.8439999999999</v>
      </c>
      <c r="J33" s="141">
        <v>0.0</v>
      </c>
    </row>
    <row r="34" ht="14.25" customHeight="1">
      <c r="A34" s="140" t="s">
        <v>213</v>
      </c>
      <c r="B34" s="143">
        <f t="shared" si="1"/>
        <v>12</v>
      </c>
      <c r="C34" s="143" t="str">
        <f t="shared" si="2"/>
        <v>3</v>
      </c>
      <c r="D34" s="143" t="str">
        <f t="shared" si="3"/>
        <v>33</v>
      </c>
      <c r="E34" s="141">
        <v>361.644</v>
      </c>
      <c r="F34" s="141">
        <v>0.0</v>
      </c>
      <c r="G34" s="141">
        <v>508.20000000000005</v>
      </c>
      <c r="H34" s="141">
        <v>0.0</v>
      </c>
      <c r="I34" s="141">
        <v>869.8439999999999</v>
      </c>
      <c r="J34" s="141">
        <v>0.0</v>
      </c>
    </row>
    <row r="35" ht="14.25" customHeight="1">
      <c r="A35" s="140" t="s">
        <v>214</v>
      </c>
      <c r="B35" s="143">
        <f t="shared" si="1"/>
        <v>7</v>
      </c>
      <c r="C35" s="143" t="str">
        <f t="shared" si="2"/>
        <v>3</v>
      </c>
      <c r="D35" s="143" t="str">
        <f t="shared" si="3"/>
        <v>03</v>
      </c>
      <c r="E35" s="141">
        <v>1609600.428</v>
      </c>
      <c r="F35" s="141">
        <v>0.0</v>
      </c>
      <c r="G35" s="141">
        <v>2610756.6119999997</v>
      </c>
      <c r="H35" s="141">
        <v>2989277.9519999996</v>
      </c>
      <c r="I35" s="141">
        <v>1231079.088</v>
      </c>
      <c r="J35" s="141">
        <v>0.0</v>
      </c>
    </row>
    <row r="36" ht="14.25" customHeight="1">
      <c r="A36" s="140" t="s">
        <v>215</v>
      </c>
      <c r="B36" s="143">
        <f t="shared" si="1"/>
        <v>9</v>
      </c>
      <c r="C36" s="143" t="str">
        <f t="shared" si="2"/>
        <v>0</v>
      </c>
      <c r="D36" s="143" t="str">
        <f t="shared" si="3"/>
        <v> 0</v>
      </c>
      <c r="E36" s="141">
        <v>50984.16</v>
      </c>
      <c r="F36" s="141">
        <v>0.0</v>
      </c>
      <c r="G36" s="141">
        <v>0.0</v>
      </c>
      <c r="H36" s="141">
        <v>0.0</v>
      </c>
      <c r="I36" s="141">
        <v>50984.16</v>
      </c>
      <c r="J36" s="141">
        <v>0.0</v>
      </c>
    </row>
    <row r="37" ht="14.25" customHeight="1">
      <c r="A37" s="140" t="s">
        <v>216</v>
      </c>
      <c r="B37" s="143">
        <f t="shared" si="1"/>
        <v>13</v>
      </c>
      <c r="C37" s="143" t="str">
        <f t="shared" si="2"/>
        <v>9</v>
      </c>
      <c r="D37" s="143" t="str">
        <f t="shared" si="3"/>
        <v>89</v>
      </c>
      <c r="E37" s="141">
        <v>50984.16</v>
      </c>
      <c r="F37" s="141">
        <v>0.0</v>
      </c>
      <c r="G37" s="141">
        <v>0.0</v>
      </c>
      <c r="H37" s="141">
        <v>0.0</v>
      </c>
      <c r="I37" s="141">
        <v>50984.16</v>
      </c>
      <c r="J37" s="141">
        <v>0.0</v>
      </c>
    </row>
    <row r="38" ht="14.25" customHeight="1">
      <c r="A38" s="140" t="s">
        <v>217</v>
      </c>
      <c r="B38" s="143">
        <f t="shared" si="1"/>
        <v>9</v>
      </c>
      <c r="C38" s="143" t="str">
        <f t="shared" si="2"/>
        <v>1</v>
      </c>
      <c r="D38" s="143" t="str">
        <f t="shared" si="3"/>
        <v> 1</v>
      </c>
      <c r="E38" s="141">
        <v>1025455.1160000002</v>
      </c>
      <c r="F38" s="141">
        <v>0.0</v>
      </c>
      <c r="G38" s="141">
        <v>1544811.48</v>
      </c>
      <c r="H38" s="141">
        <v>2138733.624</v>
      </c>
      <c r="I38" s="141">
        <v>431532.97199999995</v>
      </c>
      <c r="J38" s="141">
        <v>0.0</v>
      </c>
    </row>
    <row r="39" ht="14.25" customHeight="1">
      <c r="A39" s="140" t="s">
        <v>218</v>
      </c>
      <c r="B39" s="143">
        <f t="shared" si="1"/>
        <v>14</v>
      </c>
      <c r="C39" s="143" t="str">
        <f t="shared" si="2"/>
        <v>6</v>
      </c>
      <c r="D39" s="143" t="str">
        <f t="shared" si="3"/>
        <v>36</v>
      </c>
      <c r="E39" s="141">
        <v>0.0</v>
      </c>
      <c r="F39" s="141">
        <v>11562.563999999998</v>
      </c>
      <c r="G39" s="141">
        <v>65595.6</v>
      </c>
      <c r="H39" s="141">
        <v>65816.76000000001</v>
      </c>
      <c r="I39" s="141">
        <v>0.0</v>
      </c>
      <c r="J39" s="141">
        <v>11783.724000000002</v>
      </c>
    </row>
    <row r="40" ht="14.25" customHeight="1">
      <c r="A40" s="140" t="s">
        <v>219</v>
      </c>
      <c r="B40" s="143">
        <f t="shared" si="1"/>
        <v>13</v>
      </c>
      <c r="C40" s="143" t="str">
        <f t="shared" si="2"/>
        <v>6</v>
      </c>
      <c r="D40" s="143" t="str">
        <f t="shared" si="3"/>
        <v>96</v>
      </c>
      <c r="E40" s="141">
        <v>127325.88</v>
      </c>
      <c r="F40" s="141">
        <v>0.0</v>
      </c>
      <c r="G40" s="141">
        <v>321691.14</v>
      </c>
      <c r="H40" s="141">
        <v>257203.80000000002</v>
      </c>
      <c r="I40" s="141">
        <v>191813.22000000003</v>
      </c>
      <c r="J40" s="141">
        <v>0.0</v>
      </c>
    </row>
    <row r="41" ht="14.25" customHeight="1">
      <c r="A41" s="140" t="s">
        <v>220</v>
      </c>
      <c r="B41" s="143">
        <f t="shared" si="1"/>
        <v>13</v>
      </c>
      <c r="C41" s="143" t="str">
        <f t="shared" si="2"/>
        <v>4</v>
      </c>
      <c r="D41" s="143" t="str">
        <f t="shared" si="3"/>
        <v>24</v>
      </c>
      <c r="E41" s="141">
        <v>524358.948</v>
      </c>
      <c r="F41" s="141">
        <v>0.0</v>
      </c>
      <c r="G41" s="141">
        <v>512396.64</v>
      </c>
      <c r="H41" s="141">
        <v>1041428.6519999999</v>
      </c>
      <c r="I41" s="141">
        <v>0.0</v>
      </c>
      <c r="J41" s="141">
        <v>4673.063999999999</v>
      </c>
    </row>
    <row r="42" ht="14.25" customHeight="1">
      <c r="A42" s="140" t="s">
        <v>221</v>
      </c>
      <c r="B42" s="143">
        <f t="shared" si="1"/>
        <v>12</v>
      </c>
      <c r="C42" s="143" t="str">
        <f t="shared" si="2"/>
        <v>4</v>
      </c>
      <c r="D42" s="143" t="str">
        <f t="shared" si="3"/>
        <v>54</v>
      </c>
      <c r="E42" s="141">
        <v>385332.8520000001</v>
      </c>
      <c r="F42" s="141">
        <v>0.0</v>
      </c>
      <c r="G42" s="141">
        <v>581036.7</v>
      </c>
      <c r="H42" s="141">
        <v>710177.4720000001</v>
      </c>
      <c r="I42" s="141">
        <v>256192.08000000002</v>
      </c>
      <c r="J42" s="141">
        <v>0.0</v>
      </c>
    </row>
    <row r="43" ht="14.25" customHeight="1">
      <c r="A43" s="140" t="s">
        <v>222</v>
      </c>
      <c r="B43" s="143">
        <f t="shared" si="1"/>
        <v>13</v>
      </c>
      <c r="C43" s="143" t="str">
        <f t="shared" si="2"/>
        <v>6</v>
      </c>
      <c r="D43" s="143" t="str">
        <f t="shared" si="3"/>
        <v>96</v>
      </c>
      <c r="E43" s="141">
        <v>0.0</v>
      </c>
      <c r="F43" s="141">
        <v>0.0</v>
      </c>
      <c r="G43" s="141">
        <v>64091.399999999994</v>
      </c>
      <c r="H43" s="141">
        <v>64106.94</v>
      </c>
      <c r="I43" s="141">
        <v>0.0</v>
      </c>
      <c r="J43" s="141">
        <v>15.54</v>
      </c>
    </row>
    <row r="44" ht="14.25" customHeight="1">
      <c r="A44" s="140" t="s">
        <v>223</v>
      </c>
      <c r="B44" s="143">
        <f t="shared" si="1"/>
        <v>12</v>
      </c>
      <c r="C44" s="143" t="str">
        <f t="shared" si="2"/>
        <v>1</v>
      </c>
      <c r="D44" s="143" t="str">
        <f t="shared" si="3"/>
        <v>71</v>
      </c>
      <c r="E44" s="141">
        <v>65338.176</v>
      </c>
      <c r="F44" s="141">
        <v>0.0</v>
      </c>
      <c r="G44" s="141">
        <v>131610.72000000003</v>
      </c>
      <c r="H44" s="141">
        <v>65823.6</v>
      </c>
      <c r="I44" s="141">
        <v>131125.296</v>
      </c>
      <c r="J44" s="141">
        <v>0.0</v>
      </c>
    </row>
    <row r="45" ht="14.25" customHeight="1">
      <c r="A45" s="140" t="s">
        <v>224</v>
      </c>
      <c r="B45" s="143">
        <f t="shared" si="1"/>
        <v>11</v>
      </c>
      <c r="C45" s="143" t="str">
        <f t="shared" si="2"/>
        <v>0</v>
      </c>
      <c r="D45" s="143" t="str">
        <f t="shared" si="3"/>
        <v>10</v>
      </c>
      <c r="E45" s="141">
        <v>194880.84000000003</v>
      </c>
      <c r="F45" s="141">
        <v>0.0</v>
      </c>
      <c r="G45" s="141">
        <v>67885.236</v>
      </c>
      <c r="H45" s="141">
        <v>195214.8</v>
      </c>
      <c r="I45" s="141">
        <v>67551.276</v>
      </c>
      <c r="J45" s="141">
        <v>0.0</v>
      </c>
    </row>
    <row r="46" ht="14.25" customHeight="1">
      <c r="A46" s="140" t="s">
        <v>225</v>
      </c>
      <c r="B46" s="143">
        <f t="shared" si="1"/>
        <v>12</v>
      </c>
      <c r="C46" s="143" t="str">
        <f t="shared" si="2"/>
        <v>4</v>
      </c>
      <c r="D46" s="143" t="str">
        <f t="shared" si="3"/>
        <v>14</v>
      </c>
      <c r="E46" s="141">
        <v>0.0</v>
      </c>
      <c r="F46" s="141">
        <v>5006.82</v>
      </c>
      <c r="G46" s="141">
        <v>0.0</v>
      </c>
      <c r="H46" s="141">
        <v>0.0</v>
      </c>
      <c r="I46" s="141">
        <v>0.0</v>
      </c>
      <c r="J46" s="141">
        <v>5006.82</v>
      </c>
    </row>
    <row r="47" ht="14.25" customHeight="1">
      <c r="A47" s="140" t="s">
        <v>226</v>
      </c>
      <c r="B47" s="143">
        <f t="shared" si="1"/>
        <v>12</v>
      </c>
      <c r="C47" s="143" t="str">
        <f t="shared" si="2"/>
        <v>9</v>
      </c>
      <c r="D47" s="143" t="str">
        <f t="shared" si="3"/>
        <v>99</v>
      </c>
      <c r="E47" s="141">
        <v>0.0</v>
      </c>
      <c r="F47" s="141">
        <v>0.0</v>
      </c>
      <c r="G47" s="141">
        <v>0.0</v>
      </c>
      <c r="H47" s="141">
        <v>62151.336</v>
      </c>
      <c r="I47" s="141">
        <v>0.0</v>
      </c>
      <c r="J47" s="141">
        <v>62151.336</v>
      </c>
    </row>
    <row r="48" ht="14.25" customHeight="1">
      <c r="A48" s="140" t="s">
        <v>227</v>
      </c>
      <c r="B48" s="143">
        <f t="shared" si="1"/>
        <v>12</v>
      </c>
      <c r="C48" s="143" t="str">
        <f t="shared" si="2"/>
        <v>2</v>
      </c>
      <c r="D48" s="143" t="str">
        <f t="shared" si="3"/>
        <v>62</v>
      </c>
      <c r="E48" s="141">
        <v>73436.06400000001</v>
      </c>
      <c r="F48" s="141">
        <v>0.0</v>
      </c>
      <c r="G48" s="141">
        <v>0.0</v>
      </c>
      <c r="H48" s="141">
        <v>0.0</v>
      </c>
      <c r="I48" s="141">
        <v>73436.06400000001</v>
      </c>
      <c r="J48" s="141">
        <v>0.0</v>
      </c>
    </row>
    <row r="49" ht="14.25" customHeight="1">
      <c r="A49" s="140" t="s">
        <v>228</v>
      </c>
      <c r="B49" s="143">
        <f t="shared" si="1"/>
        <v>12</v>
      </c>
      <c r="C49" s="143" t="str">
        <f t="shared" si="2"/>
        <v>3</v>
      </c>
      <c r="D49" s="143" t="str">
        <f t="shared" si="3"/>
        <v>03</v>
      </c>
      <c r="E49" s="141">
        <v>0.0</v>
      </c>
      <c r="F49" s="141">
        <v>57468.70799999999</v>
      </c>
      <c r="G49" s="141">
        <v>58075.92</v>
      </c>
      <c r="H49" s="141">
        <v>0.0</v>
      </c>
      <c r="I49" s="141">
        <v>607.212</v>
      </c>
      <c r="J49" s="141">
        <v>0.0</v>
      </c>
    </row>
    <row r="50" ht="14.25" customHeight="1">
      <c r="A50" s="140" t="s">
        <v>229</v>
      </c>
      <c r="B50" s="143">
        <f t="shared" si="1"/>
        <v>11</v>
      </c>
      <c r="C50" s="143" t="str">
        <f t="shared" si="2"/>
        <v>3</v>
      </c>
      <c r="D50" s="143" t="str">
        <f t="shared" si="3"/>
        <v>03</v>
      </c>
      <c r="E50" s="141">
        <v>0.0</v>
      </c>
      <c r="F50" s="141">
        <v>0.0</v>
      </c>
      <c r="G50" s="141">
        <v>0.0</v>
      </c>
      <c r="H50" s="141">
        <v>0.0</v>
      </c>
      <c r="I50" s="141">
        <v>0.0</v>
      </c>
      <c r="J50" s="141">
        <v>0.0</v>
      </c>
    </row>
    <row r="51" ht="14.25" customHeight="1">
      <c r="A51" s="140" t="s">
        <v>230</v>
      </c>
      <c r="B51" s="143">
        <f t="shared" si="1"/>
        <v>11</v>
      </c>
      <c r="C51" s="143" t="str">
        <f t="shared" si="2"/>
        <v>8</v>
      </c>
      <c r="D51" s="143" t="str">
        <f t="shared" si="3"/>
        <v>08</v>
      </c>
      <c r="E51" s="141">
        <v>3441.24</v>
      </c>
      <c r="F51" s="141">
        <v>0.0</v>
      </c>
      <c r="G51" s="141">
        <v>138604.8</v>
      </c>
      <c r="H51" s="141">
        <v>0.0</v>
      </c>
      <c r="I51" s="141">
        <v>142046.04</v>
      </c>
      <c r="J51" s="141">
        <v>0.0</v>
      </c>
    </row>
    <row r="52" ht="14.25" customHeight="1">
      <c r="A52" s="140" t="s">
        <v>231</v>
      </c>
      <c r="B52" s="143">
        <f t="shared" si="1"/>
        <v>11</v>
      </c>
      <c r="C52" s="143" t="str">
        <f t="shared" si="2"/>
        <v>7</v>
      </c>
      <c r="D52" s="143" t="str">
        <f t="shared" si="3"/>
        <v>97</v>
      </c>
      <c r="E52" s="141">
        <v>0.0</v>
      </c>
      <c r="F52" s="141">
        <v>0.0</v>
      </c>
      <c r="G52" s="141">
        <v>0.0</v>
      </c>
      <c r="H52" s="141">
        <v>0.0</v>
      </c>
      <c r="I52" s="141">
        <v>0.0</v>
      </c>
      <c r="J52" s="141">
        <v>0.0</v>
      </c>
    </row>
    <row r="53" ht="14.25" customHeight="1">
      <c r="A53" s="140" t="s">
        <v>232</v>
      </c>
      <c r="B53" s="143">
        <f t="shared" si="1"/>
        <v>11</v>
      </c>
      <c r="C53" s="143" t="str">
        <f t="shared" si="2"/>
        <v>1</v>
      </c>
      <c r="D53" s="143" t="str">
        <f t="shared" si="3"/>
        <v>01</v>
      </c>
      <c r="E53" s="141">
        <v>0.0</v>
      </c>
      <c r="F53" s="141">
        <v>0.0</v>
      </c>
      <c r="G53" s="141">
        <v>75970.068</v>
      </c>
      <c r="H53" s="141">
        <v>0.0</v>
      </c>
      <c r="I53" s="141">
        <v>75970.068</v>
      </c>
      <c r="J53" s="141">
        <v>0.0</v>
      </c>
    </row>
    <row r="54" ht="14.25" customHeight="1">
      <c r="A54" s="140" t="s">
        <v>233</v>
      </c>
      <c r="B54" s="143">
        <f t="shared" si="1"/>
        <v>11</v>
      </c>
      <c r="C54" s="143" t="str">
        <f t="shared" si="2"/>
        <v>0</v>
      </c>
      <c r="D54" s="143" t="str">
        <f t="shared" si="3"/>
        <v>10</v>
      </c>
      <c r="E54" s="141">
        <v>258540.36</v>
      </c>
      <c r="F54" s="141">
        <v>0.0</v>
      </c>
      <c r="G54" s="141">
        <v>457052.748</v>
      </c>
      <c r="H54" s="141">
        <v>390265.5</v>
      </c>
      <c r="I54" s="141">
        <v>325327.608</v>
      </c>
      <c r="J54" s="141">
        <v>0.0</v>
      </c>
    </row>
    <row r="55" ht="14.25" customHeight="1">
      <c r="A55" s="140" t="s">
        <v>234</v>
      </c>
      <c r="B55" s="143">
        <f t="shared" si="1"/>
        <v>10</v>
      </c>
      <c r="C55" s="143" t="str">
        <f t="shared" si="2"/>
        <v>7</v>
      </c>
      <c r="D55" s="143" t="str">
        <f t="shared" si="3"/>
        <v>57</v>
      </c>
      <c r="E55" s="141">
        <v>0.0</v>
      </c>
      <c r="F55" s="141">
        <v>0.0</v>
      </c>
      <c r="G55" s="141">
        <v>0.0</v>
      </c>
      <c r="H55" s="141">
        <v>0.0</v>
      </c>
      <c r="I55" s="141">
        <v>0.0</v>
      </c>
      <c r="J55" s="141">
        <v>0.0</v>
      </c>
    </row>
    <row r="56" ht="14.25" customHeight="1">
      <c r="A56" s="140" t="s">
        <v>235</v>
      </c>
      <c r="B56" s="143">
        <f t="shared" si="1"/>
        <v>10</v>
      </c>
      <c r="C56" s="143" t="str">
        <f t="shared" si="2"/>
        <v>9</v>
      </c>
      <c r="D56" s="143" t="str">
        <f t="shared" si="3"/>
        <v>59</v>
      </c>
      <c r="E56" s="141">
        <v>0.0</v>
      </c>
      <c r="F56" s="141">
        <v>0.0</v>
      </c>
      <c r="G56" s="141">
        <v>0.0</v>
      </c>
      <c r="H56" s="141">
        <v>0.0</v>
      </c>
      <c r="I56" s="141">
        <v>0.0</v>
      </c>
      <c r="J56" s="141">
        <v>0.0</v>
      </c>
    </row>
    <row r="57" ht="14.25" customHeight="1">
      <c r="A57" s="140" t="s">
        <v>236</v>
      </c>
      <c r="B57" s="143">
        <f t="shared" si="1"/>
        <v>10</v>
      </c>
      <c r="C57" s="143" t="str">
        <f t="shared" si="2"/>
        <v>1</v>
      </c>
      <c r="D57" s="143" t="str">
        <f t="shared" si="3"/>
        <v>61</v>
      </c>
      <c r="E57" s="141">
        <v>0.0</v>
      </c>
      <c r="F57" s="141">
        <v>0.0</v>
      </c>
      <c r="G57" s="141">
        <v>0.0</v>
      </c>
      <c r="H57" s="141">
        <v>0.0</v>
      </c>
      <c r="I57" s="141">
        <v>0.0</v>
      </c>
      <c r="J57" s="141">
        <v>0.0</v>
      </c>
    </row>
    <row r="58" ht="14.25" customHeight="1">
      <c r="A58" s="140" t="s">
        <v>237</v>
      </c>
      <c r="B58" s="143">
        <f t="shared" si="1"/>
        <v>11</v>
      </c>
      <c r="C58" s="143" t="str">
        <f t="shared" si="2"/>
        <v>5</v>
      </c>
      <c r="D58" s="143" t="str">
        <f t="shared" si="3"/>
        <v>25</v>
      </c>
      <c r="E58" s="141">
        <v>0.0</v>
      </c>
      <c r="F58" s="141">
        <v>0.0</v>
      </c>
      <c r="G58" s="141">
        <v>0.0</v>
      </c>
      <c r="H58" s="141">
        <v>0.0</v>
      </c>
      <c r="I58" s="141">
        <v>0.0</v>
      </c>
      <c r="J58" s="141">
        <v>0.0</v>
      </c>
    </row>
    <row r="59" ht="14.25" customHeight="1">
      <c r="A59" s="140" t="s">
        <v>238</v>
      </c>
      <c r="B59" s="143">
        <f t="shared" si="1"/>
        <v>10</v>
      </c>
      <c r="C59" s="143" t="str">
        <f t="shared" si="2"/>
        <v>5</v>
      </c>
      <c r="D59" s="143" t="str">
        <f t="shared" si="3"/>
        <v>85</v>
      </c>
      <c r="E59" s="141">
        <v>0.0</v>
      </c>
      <c r="F59" s="141">
        <v>0.0</v>
      </c>
      <c r="G59" s="141">
        <v>0.0</v>
      </c>
      <c r="H59" s="141">
        <v>0.0</v>
      </c>
      <c r="I59" s="141">
        <v>0.0</v>
      </c>
      <c r="J59" s="141">
        <v>0.0</v>
      </c>
    </row>
    <row r="60" ht="14.25" customHeight="1">
      <c r="A60" s="140" t="s">
        <v>239</v>
      </c>
      <c r="B60" s="143">
        <f t="shared" si="1"/>
        <v>10</v>
      </c>
      <c r="C60" s="143" t="str">
        <f t="shared" si="2"/>
        <v>6</v>
      </c>
      <c r="D60" s="143" t="str">
        <f t="shared" si="3"/>
        <v>86</v>
      </c>
      <c r="E60" s="141">
        <v>0.0</v>
      </c>
      <c r="F60" s="141">
        <v>0.0</v>
      </c>
      <c r="G60" s="141">
        <v>67827.23999999999</v>
      </c>
      <c r="H60" s="141">
        <v>67537.08</v>
      </c>
      <c r="I60" s="141">
        <v>290.15999999999997</v>
      </c>
      <c r="J60" s="141">
        <v>0.0</v>
      </c>
    </row>
    <row r="61" ht="14.25" customHeight="1">
      <c r="A61" s="140" t="s">
        <v>240</v>
      </c>
      <c r="B61" s="143">
        <f t="shared" si="1"/>
        <v>10</v>
      </c>
      <c r="C61" s="143" t="str">
        <f t="shared" si="2"/>
        <v>7</v>
      </c>
      <c r="D61" s="143" t="str">
        <f t="shared" si="3"/>
        <v>97</v>
      </c>
      <c r="E61" s="141">
        <v>0.0</v>
      </c>
      <c r="F61" s="141">
        <v>0.0</v>
      </c>
      <c r="G61" s="141">
        <v>68918.4</v>
      </c>
      <c r="H61" s="141">
        <v>69552.012</v>
      </c>
      <c r="I61" s="141">
        <v>0.0</v>
      </c>
      <c r="J61" s="141">
        <v>633.6120000000001</v>
      </c>
    </row>
    <row r="62" ht="14.25" customHeight="1">
      <c r="A62" s="140" t="s">
        <v>241</v>
      </c>
      <c r="B62" s="143">
        <f t="shared" si="1"/>
        <v>7</v>
      </c>
      <c r="C62" s="143" t="str">
        <f t="shared" si="2"/>
        <v>4</v>
      </c>
      <c r="D62" s="143" t="str">
        <f t="shared" si="3"/>
        <v>04</v>
      </c>
      <c r="E62" s="141">
        <v>197527.17600000004</v>
      </c>
      <c r="F62" s="141">
        <v>0.0</v>
      </c>
      <c r="G62" s="141">
        <v>0.0</v>
      </c>
      <c r="H62" s="141">
        <v>0.0</v>
      </c>
      <c r="I62" s="141">
        <v>197527.17600000004</v>
      </c>
      <c r="J62" s="141">
        <v>0.0</v>
      </c>
    </row>
    <row r="63" ht="14.25" customHeight="1">
      <c r="A63" s="140" t="s">
        <v>242</v>
      </c>
      <c r="B63" s="143">
        <f t="shared" si="1"/>
        <v>11</v>
      </c>
      <c r="C63" s="143" t="str">
        <f t="shared" si="2"/>
        <v>3</v>
      </c>
      <c r="D63" s="143" t="str">
        <f t="shared" si="3"/>
        <v>03</v>
      </c>
      <c r="E63" s="141">
        <v>197527.17600000004</v>
      </c>
      <c r="F63" s="141">
        <v>0.0</v>
      </c>
      <c r="G63" s="141">
        <v>0.0</v>
      </c>
      <c r="H63" s="141">
        <v>0.0</v>
      </c>
      <c r="I63" s="141">
        <v>197527.17600000004</v>
      </c>
      <c r="J63" s="141">
        <v>0.0</v>
      </c>
    </row>
    <row r="64" ht="14.25" customHeight="1">
      <c r="A64" s="140" t="s">
        <v>243</v>
      </c>
      <c r="B64" s="143">
        <f t="shared" si="1"/>
        <v>4</v>
      </c>
      <c r="C64" s="143" t="str">
        <f t="shared" si="2"/>
        <v>1</v>
      </c>
      <c r="D64" s="143" t="str">
        <f t="shared" si="3"/>
        <v>11</v>
      </c>
      <c r="E64" s="141">
        <v>0.0</v>
      </c>
      <c r="F64" s="141">
        <v>0.0</v>
      </c>
      <c r="G64" s="141">
        <v>6689.484</v>
      </c>
      <c r="H64" s="141">
        <v>6689.484</v>
      </c>
      <c r="I64" s="141">
        <v>0.0</v>
      </c>
      <c r="J64" s="141">
        <v>0.0</v>
      </c>
    </row>
    <row r="65" ht="14.25" customHeight="1">
      <c r="A65" s="140" t="s">
        <v>244</v>
      </c>
      <c r="B65" s="143">
        <f t="shared" si="1"/>
        <v>4</v>
      </c>
      <c r="C65" s="143" t="str">
        <f t="shared" si="2"/>
        <v>0</v>
      </c>
      <c r="D65" s="143" t="str">
        <f t="shared" si="3"/>
        <v>20</v>
      </c>
      <c r="E65" s="141">
        <v>60.0</v>
      </c>
      <c r="F65" s="141">
        <v>0.0</v>
      </c>
      <c r="G65" s="141">
        <v>0.0</v>
      </c>
      <c r="H65" s="141">
        <v>0.0</v>
      </c>
      <c r="I65" s="141">
        <v>60.0</v>
      </c>
      <c r="J65" s="141">
        <v>0.0</v>
      </c>
    </row>
    <row r="66" ht="14.25" customHeight="1">
      <c r="A66" s="140" t="s">
        <v>245</v>
      </c>
      <c r="B66" s="143">
        <f t="shared" si="1"/>
        <v>4</v>
      </c>
      <c r="C66" s="143" t="str">
        <f t="shared" si="2"/>
        <v>0</v>
      </c>
      <c r="D66" s="143" t="str">
        <f t="shared" si="3"/>
        <v>30</v>
      </c>
      <c r="E66" s="141">
        <v>4546.896000000001</v>
      </c>
      <c r="F66" s="141">
        <v>0.0</v>
      </c>
      <c r="G66" s="141">
        <v>19678.884</v>
      </c>
      <c r="H66" s="141">
        <v>20264.267999999996</v>
      </c>
      <c r="I66" s="141">
        <v>3961.5120000000006</v>
      </c>
      <c r="J66" s="141">
        <v>0.0</v>
      </c>
    </row>
    <row r="67" ht="14.25" customHeight="1">
      <c r="A67" s="140" t="s">
        <v>246</v>
      </c>
      <c r="B67" s="143">
        <f t="shared" si="1"/>
        <v>9</v>
      </c>
      <c r="C67" s="143" t="str">
        <f t="shared" si="2"/>
        <v>2</v>
      </c>
      <c r="D67" s="143" t="str">
        <f t="shared" si="3"/>
        <v>02</v>
      </c>
      <c r="E67" s="141">
        <v>300.072</v>
      </c>
      <c r="F67" s="141">
        <v>0.0</v>
      </c>
      <c r="G67" s="141">
        <v>0.0</v>
      </c>
      <c r="H67" s="141">
        <v>0.0</v>
      </c>
      <c r="I67" s="141">
        <v>300.072</v>
      </c>
      <c r="J67" s="141">
        <v>0.0</v>
      </c>
    </row>
    <row r="68" ht="14.25" customHeight="1">
      <c r="A68" s="140" t="s">
        <v>247</v>
      </c>
      <c r="B68" s="143">
        <f t="shared" si="1"/>
        <v>9</v>
      </c>
      <c r="C68" s="143" t="str">
        <f t="shared" si="2"/>
        <v>4</v>
      </c>
      <c r="D68" s="143" t="str">
        <f t="shared" si="3"/>
        <v>04</v>
      </c>
      <c r="E68" s="141">
        <v>0.0</v>
      </c>
      <c r="F68" s="141">
        <v>0.0</v>
      </c>
      <c r="G68" s="141">
        <v>3123.6000000000004</v>
      </c>
      <c r="H68" s="141">
        <v>3123.6000000000004</v>
      </c>
      <c r="I68" s="141">
        <v>0.0</v>
      </c>
      <c r="J68" s="141">
        <v>0.0</v>
      </c>
    </row>
    <row r="69" ht="14.25" customHeight="1">
      <c r="A69" s="140" t="s">
        <v>248</v>
      </c>
      <c r="B69" s="143">
        <f t="shared" si="1"/>
        <v>9</v>
      </c>
      <c r="C69" s="143" t="str">
        <f t="shared" si="2"/>
        <v>5</v>
      </c>
      <c r="D69" s="143" t="str">
        <f t="shared" si="3"/>
        <v>05</v>
      </c>
      <c r="E69" s="141">
        <v>1261.7040000000002</v>
      </c>
      <c r="F69" s="141">
        <v>0.0</v>
      </c>
      <c r="G69" s="141">
        <v>0.0</v>
      </c>
      <c r="H69" s="141">
        <v>0.0</v>
      </c>
      <c r="I69" s="141">
        <v>1261.7040000000002</v>
      </c>
      <c r="J69" s="141">
        <v>0.0</v>
      </c>
    </row>
    <row r="70" ht="14.25" customHeight="1">
      <c r="A70" s="140" t="s">
        <v>249</v>
      </c>
      <c r="B70" s="143">
        <f t="shared" si="1"/>
        <v>9</v>
      </c>
      <c r="C70" s="143" t="str">
        <f t="shared" si="2"/>
        <v>6</v>
      </c>
      <c r="D70" s="143" t="str">
        <f t="shared" si="3"/>
        <v>06</v>
      </c>
      <c r="E70" s="141">
        <v>11.399999999999999</v>
      </c>
      <c r="F70" s="141">
        <v>0.0</v>
      </c>
      <c r="G70" s="141">
        <v>0.0</v>
      </c>
      <c r="H70" s="141">
        <v>0.0</v>
      </c>
      <c r="I70" s="141">
        <v>11.399999999999999</v>
      </c>
      <c r="J70" s="141">
        <v>0.0</v>
      </c>
    </row>
    <row r="71" ht="14.25" customHeight="1">
      <c r="A71" s="140" t="s">
        <v>250</v>
      </c>
      <c r="B71" s="143">
        <f t="shared" si="1"/>
        <v>9</v>
      </c>
      <c r="C71" s="143" t="str">
        <f t="shared" si="2"/>
        <v>3</v>
      </c>
      <c r="D71" s="143" t="str">
        <f t="shared" si="3"/>
        <v>13</v>
      </c>
      <c r="E71" s="141">
        <v>1712.016</v>
      </c>
      <c r="F71" s="141">
        <v>0.0</v>
      </c>
      <c r="G71" s="141">
        <v>12216.0</v>
      </c>
      <c r="H71" s="141">
        <v>12801.383999999998</v>
      </c>
      <c r="I71" s="141">
        <v>1126.632</v>
      </c>
      <c r="J71" s="141">
        <v>0.0</v>
      </c>
    </row>
    <row r="72" ht="14.25" customHeight="1">
      <c r="A72" s="140" t="s">
        <v>251</v>
      </c>
      <c r="B72" s="143">
        <f t="shared" si="1"/>
        <v>9</v>
      </c>
      <c r="C72" s="143" t="str">
        <f t="shared" si="2"/>
        <v>4</v>
      </c>
      <c r="D72" s="143" t="str">
        <f t="shared" si="3"/>
        <v>24</v>
      </c>
      <c r="E72" s="141">
        <v>0.0</v>
      </c>
      <c r="F72" s="141">
        <v>0.0</v>
      </c>
      <c r="G72" s="141">
        <v>0.0</v>
      </c>
      <c r="H72" s="141">
        <v>0.0</v>
      </c>
      <c r="I72" s="141">
        <v>0.0</v>
      </c>
      <c r="J72" s="141">
        <v>0.0</v>
      </c>
    </row>
    <row r="73" ht="14.25" customHeight="1">
      <c r="A73" s="140" t="s">
        <v>252</v>
      </c>
      <c r="B73" s="143">
        <f t="shared" si="1"/>
        <v>9</v>
      </c>
      <c r="C73" s="143" t="str">
        <f t="shared" si="2"/>
        <v>5</v>
      </c>
      <c r="D73" s="143" t="str">
        <f t="shared" si="3"/>
        <v>25</v>
      </c>
      <c r="E73" s="141">
        <v>1261.7040000000002</v>
      </c>
      <c r="F73" s="141">
        <v>0.0</v>
      </c>
      <c r="G73" s="141">
        <v>0.0</v>
      </c>
      <c r="H73" s="141">
        <v>0.0</v>
      </c>
      <c r="I73" s="141">
        <v>1261.7040000000002</v>
      </c>
      <c r="J73" s="141">
        <v>0.0</v>
      </c>
    </row>
    <row r="74" ht="14.25" customHeight="1">
      <c r="A74" s="140" t="s">
        <v>253</v>
      </c>
      <c r="B74" s="143">
        <f t="shared" si="1"/>
        <v>9</v>
      </c>
      <c r="C74" s="143" t="str">
        <f t="shared" si="2"/>
        <v>6</v>
      </c>
      <c r="D74" s="143" t="str">
        <f t="shared" si="3"/>
        <v>26</v>
      </c>
      <c r="E74" s="141">
        <v>0.0</v>
      </c>
      <c r="F74" s="141">
        <v>0.0</v>
      </c>
      <c r="G74" s="141">
        <v>0.0</v>
      </c>
      <c r="H74" s="141">
        <v>0.0</v>
      </c>
      <c r="I74" s="141">
        <v>0.0</v>
      </c>
      <c r="J74" s="141">
        <v>0.0</v>
      </c>
    </row>
    <row r="75" ht="14.25" customHeight="1">
      <c r="A75" s="140" t="s">
        <v>254</v>
      </c>
      <c r="B75" s="143">
        <f t="shared" si="1"/>
        <v>9</v>
      </c>
      <c r="C75" s="143" t="str">
        <f t="shared" si="2"/>
        <v>0</v>
      </c>
      <c r="D75" s="143" t="str">
        <f t="shared" si="3"/>
        <v>40</v>
      </c>
      <c r="E75" s="141">
        <v>0.0</v>
      </c>
      <c r="F75" s="141">
        <v>0.0</v>
      </c>
      <c r="G75" s="141">
        <v>555.252</v>
      </c>
      <c r="H75" s="141">
        <v>555.252</v>
      </c>
      <c r="I75" s="141">
        <v>0.0</v>
      </c>
      <c r="J75" s="141">
        <v>0.0</v>
      </c>
    </row>
    <row r="76" ht="14.25" customHeight="1">
      <c r="A76" s="140" t="s">
        <v>255</v>
      </c>
      <c r="B76" s="143">
        <f t="shared" si="1"/>
        <v>9</v>
      </c>
      <c r="C76" s="143" t="str">
        <f t="shared" si="2"/>
        <v>2</v>
      </c>
      <c r="D76" s="143" t="str">
        <f t="shared" si="3"/>
        <v>52</v>
      </c>
      <c r="E76" s="141">
        <v>0.0</v>
      </c>
      <c r="F76" s="141">
        <v>0.0</v>
      </c>
      <c r="G76" s="141">
        <v>0.0</v>
      </c>
      <c r="H76" s="141">
        <v>0.0</v>
      </c>
      <c r="I76" s="141">
        <v>0.0</v>
      </c>
      <c r="J76" s="141">
        <v>0.0</v>
      </c>
    </row>
    <row r="77" ht="14.25" customHeight="1">
      <c r="A77" s="140" t="s">
        <v>256</v>
      </c>
      <c r="B77" s="143">
        <f t="shared" si="1"/>
        <v>9</v>
      </c>
      <c r="C77" s="143" t="str">
        <f t="shared" si="2"/>
        <v>5</v>
      </c>
      <c r="D77" s="143" t="str">
        <f t="shared" si="3"/>
        <v>85</v>
      </c>
      <c r="E77" s="141">
        <v>0.0</v>
      </c>
      <c r="F77" s="141">
        <v>0.0</v>
      </c>
      <c r="G77" s="141">
        <v>256.03200000000004</v>
      </c>
      <c r="H77" s="141">
        <v>256.03200000000004</v>
      </c>
      <c r="I77" s="141">
        <v>0.0</v>
      </c>
      <c r="J77" s="141">
        <v>0.0</v>
      </c>
    </row>
    <row r="78" ht="14.25" customHeight="1">
      <c r="A78" s="140" t="s">
        <v>257</v>
      </c>
      <c r="B78" s="143">
        <f t="shared" si="1"/>
        <v>9</v>
      </c>
      <c r="C78" s="143" t="str">
        <f t="shared" si="2"/>
        <v>6</v>
      </c>
      <c r="D78" s="143" t="str">
        <f t="shared" si="3"/>
        <v>86</v>
      </c>
      <c r="E78" s="141">
        <v>0.0</v>
      </c>
      <c r="F78" s="141">
        <v>0.0</v>
      </c>
      <c r="G78" s="141">
        <v>3528.0</v>
      </c>
      <c r="H78" s="141">
        <v>3528.0</v>
      </c>
      <c r="I78" s="141">
        <v>0.0</v>
      </c>
      <c r="J78" s="141">
        <v>0.0</v>
      </c>
    </row>
    <row r="79" ht="14.25" customHeight="1">
      <c r="A79" s="140" t="s">
        <v>258</v>
      </c>
      <c r="B79" s="143">
        <f t="shared" si="1"/>
        <v>4</v>
      </c>
      <c r="C79" s="143" t="str">
        <f t="shared" si="2"/>
        <v>0</v>
      </c>
      <c r="D79" s="143" t="str">
        <f t="shared" si="3"/>
        <v>00</v>
      </c>
      <c r="E79" s="141">
        <v>5624019.684</v>
      </c>
      <c r="F79" s="141">
        <v>0.0</v>
      </c>
      <c r="G79" s="141">
        <v>8446618.116</v>
      </c>
      <c r="H79" s="141">
        <v>9439571.328</v>
      </c>
      <c r="I79" s="141">
        <v>4631066.472</v>
      </c>
      <c r="J79" s="141">
        <v>0.0</v>
      </c>
    </row>
    <row r="80" ht="14.25" customHeight="1">
      <c r="A80" s="140" t="s">
        <v>259</v>
      </c>
      <c r="B80" s="143">
        <f t="shared" si="1"/>
        <v>4</v>
      </c>
      <c r="C80" s="143" t="str">
        <f t="shared" si="2"/>
        <v>0</v>
      </c>
      <c r="D80" s="143" t="str">
        <f t="shared" si="3"/>
        <v>10</v>
      </c>
      <c r="E80" s="141">
        <v>72834.552</v>
      </c>
      <c r="F80" s="141">
        <v>0.0</v>
      </c>
      <c r="G80" s="141">
        <v>0.0</v>
      </c>
      <c r="H80" s="141">
        <v>0.0</v>
      </c>
      <c r="I80" s="141">
        <v>72834.552</v>
      </c>
      <c r="J80" s="141">
        <v>0.0</v>
      </c>
    </row>
    <row r="81" ht="14.25" customHeight="1">
      <c r="A81" s="140" t="s">
        <v>260</v>
      </c>
      <c r="B81" s="143">
        <f t="shared" si="1"/>
        <v>10</v>
      </c>
      <c r="C81" s="143" t="str">
        <f t="shared" si="2"/>
        <v>6</v>
      </c>
      <c r="D81" s="143" t="str">
        <f t="shared" si="3"/>
        <v>76</v>
      </c>
      <c r="E81" s="141">
        <v>4274.9400000000005</v>
      </c>
      <c r="F81" s="141">
        <v>0.0</v>
      </c>
      <c r="G81" s="141">
        <v>0.0</v>
      </c>
      <c r="H81" s="141">
        <v>0.0</v>
      </c>
      <c r="I81" s="141">
        <v>4274.9400000000005</v>
      </c>
      <c r="J81" s="141">
        <v>0.0</v>
      </c>
    </row>
    <row r="82" ht="14.25" customHeight="1">
      <c r="A82" s="140" t="s">
        <v>261</v>
      </c>
      <c r="B82" s="143">
        <f t="shared" si="1"/>
        <v>10</v>
      </c>
      <c r="C82" s="143" t="str">
        <f t="shared" si="2"/>
        <v>4</v>
      </c>
      <c r="D82" s="143" t="str">
        <f t="shared" si="3"/>
        <v>44</v>
      </c>
      <c r="E82" s="141">
        <v>46857.42</v>
      </c>
      <c r="F82" s="141">
        <v>0.0</v>
      </c>
      <c r="G82" s="141">
        <v>0.0</v>
      </c>
      <c r="H82" s="141">
        <v>0.0</v>
      </c>
      <c r="I82" s="141">
        <v>46857.42</v>
      </c>
      <c r="J82" s="141">
        <v>0.0</v>
      </c>
    </row>
    <row r="83" ht="14.25" customHeight="1">
      <c r="A83" s="140" t="s">
        <v>262</v>
      </c>
      <c r="B83" s="143">
        <f t="shared" si="1"/>
        <v>10</v>
      </c>
      <c r="C83" s="143" t="str">
        <f t="shared" si="2"/>
        <v>1</v>
      </c>
      <c r="D83" s="143" t="str">
        <f t="shared" si="3"/>
        <v>11</v>
      </c>
      <c r="E83" s="141">
        <v>21172.992</v>
      </c>
      <c r="F83" s="141">
        <v>0.0</v>
      </c>
      <c r="G83" s="141">
        <v>0.0</v>
      </c>
      <c r="H83" s="141">
        <v>0.0</v>
      </c>
      <c r="I83" s="141">
        <v>21172.992</v>
      </c>
      <c r="J83" s="141">
        <v>0.0</v>
      </c>
    </row>
    <row r="84" ht="14.25" customHeight="1">
      <c r="A84" s="140" t="s">
        <v>263</v>
      </c>
      <c r="B84" s="143">
        <f t="shared" si="1"/>
        <v>10</v>
      </c>
      <c r="C84" s="143" t="str">
        <f t="shared" si="2"/>
        <v>6</v>
      </c>
      <c r="D84" s="143" t="str">
        <f t="shared" si="3"/>
        <v>96</v>
      </c>
      <c r="E84" s="141">
        <v>0.0</v>
      </c>
      <c r="F84" s="141">
        <v>0.0</v>
      </c>
      <c r="G84" s="141">
        <v>0.0</v>
      </c>
      <c r="H84" s="141">
        <v>0.0</v>
      </c>
      <c r="I84" s="141">
        <v>0.0</v>
      </c>
      <c r="J84" s="141">
        <v>0.0</v>
      </c>
    </row>
    <row r="85" ht="14.25" customHeight="1">
      <c r="A85" s="140" t="s">
        <v>264</v>
      </c>
      <c r="B85" s="143">
        <f t="shared" si="1"/>
        <v>10</v>
      </c>
      <c r="C85" s="143" t="str">
        <f t="shared" si="2"/>
        <v>7</v>
      </c>
      <c r="D85" s="143" t="str">
        <f t="shared" si="3"/>
        <v>97</v>
      </c>
      <c r="E85" s="141">
        <v>529.2</v>
      </c>
      <c r="F85" s="141">
        <v>0.0</v>
      </c>
      <c r="G85" s="141">
        <v>0.0</v>
      </c>
      <c r="H85" s="141">
        <v>0.0</v>
      </c>
      <c r="I85" s="141">
        <v>529.2</v>
      </c>
      <c r="J85" s="141">
        <v>0.0</v>
      </c>
    </row>
    <row r="86" ht="14.25" customHeight="1">
      <c r="A86" s="140" t="s">
        <v>265</v>
      </c>
      <c r="B86" s="143">
        <f t="shared" si="1"/>
        <v>4</v>
      </c>
      <c r="C86" s="143" t="str">
        <f t="shared" si="2"/>
        <v>0</v>
      </c>
      <c r="D86" s="143" t="str">
        <f t="shared" si="3"/>
        <v>20</v>
      </c>
      <c r="E86" s="141">
        <v>651365.736</v>
      </c>
      <c r="F86" s="141">
        <v>0.0</v>
      </c>
      <c r="G86" s="141">
        <v>35381.64</v>
      </c>
      <c r="H86" s="141">
        <v>6561.420000000001</v>
      </c>
      <c r="I86" s="141">
        <v>680185.956</v>
      </c>
      <c r="J86" s="141">
        <v>0.0</v>
      </c>
    </row>
    <row r="87" ht="14.25" customHeight="1">
      <c r="A87" s="140" t="s">
        <v>266</v>
      </c>
      <c r="B87" s="143">
        <f t="shared" si="1"/>
        <v>10</v>
      </c>
      <c r="C87" s="143" t="str">
        <f t="shared" si="2"/>
        <v>1</v>
      </c>
      <c r="D87" s="143" t="str">
        <f t="shared" si="3"/>
        <v>01</v>
      </c>
      <c r="E87" s="141">
        <v>212.592</v>
      </c>
      <c r="F87" s="141">
        <v>0.0</v>
      </c>
      <c r="G87" s="141">
        <v>832.704</v>
      </c>
      <c r="H87" s="141">
        <v>1045.296</v>
      </c>
      <c r="I87" s="141">
        <v>0.0</v>
      </c>
      <c r="J87" s="141">
        <v>0.0</v>
      </c>
    </row>
    <row r="88" ht="14.25" customHeight="1">
      <c r="A88" s="140" t="s">
        <v>267</v>
      </c>
      <c r="B88" s="143">
        <f t="shared" si="1"/>
        <v>10</v>
      </c>
      <c r="C88" s="143" t="str">
        <f t="shared" si="2"/>
        <v>2</v>
      </c>
      <c r="D88" s="143" t="str">
        <f t="shared" si="3"/>
        <v>02</v>
      </c>
      <c r="E88" s="141">
        <v>4160.8679999999995</v>
      </c>
      <c r="F88" s="141">
        <v>0.0</v>
      </c>
      <c r="G88" s="141">
        <v>3844.068</v>
      </c>
      <c r="H88" s="141">
        <v>3811.3679999999995</v>
      </c>
      <c r="I88" s="141">
        <v>4193.568</v>
      </c>
      <c r="J88" s="141">
        <v>0.0</v>
      </c>
    </row>
    <row r="89" ht="14.25" customHeight="1">
      <c r="A89" s="140" t="s">
        <v>268</v>
      </c>
      <c r="B89" s="143">
        <f t="shared" si="1"/>
        <v>16</v>
      </c>
      <c r="C89" s="143" t="str">
        <f t="shared" si="2"/>
        <v>0</v>
      </c>
      <c r="D89" s="143" t="str">
        <f t="shared" si="3"/>
        <v>50</v>
      </c>
      <c r="E89" s="141">
        <v>2350.5959999999995</v>
      </c>
      <c r="F89" s="141">
        <v>0.0</v>
      </c>
      <c r="G89" s="141">
        <v>3844.068</v>
      </c>
      <c r="H89" s="141">
        <v>2460.156</v>
      </c>
      <c r="I89" s="141">
        <v>3734.508</v>
      </c>
      <c r="J89" s="141">
        <v>0.0</v>
      </c>
    </row>
    <row r="90" ht="14.25" customHeight="1">
      <c r="A90" s="140" t="s">
        <v>269</v>
      </c>
      <c r="B90" s="143">
        <f t="shared" si="1"/>
        <v>16</v>
      </c>
      <c r="C90" s="143" t="str">
        <f t="shared" si="2"/>
        <v>0</v>
      </c>
      <c r="D90" s="143" t="str">
        <f t="shared" si="3"/>
        <v>30</v>
      </c>
      <c r="E90" s="141">
        <v>0.0</v>
      </c>
      <c r="F90" s="141">
        <v>0.0</v>
      </c>
      <c r="G90" s="141">
        <v>0.0</v>
      </c>
      <c r="H90" s="141">
        <v>0.0</v>
      </c>
      <c r="I90" s="141">
        <v>0.0</v>
      </c>
      <c r="J90" s="141">
        <v>0.0</v>
      </c>
    </row>
    <row r="91" ht="14.25" customHeight="1">
      <c r="A91" s="140" t="s">
        <v>270</v>
      </c>
      <c r="B91" s="143">
        <f t="shared" si="1"/>
        <v>16</v>
      </c>
      <c r="C91" s="143" t="str">
        <f t="shared" si="2"/>
        <v>3</v>
      </c>
      <c r="D91" s="143" t="str">
        <f t="shared" si="3"/>
        <v>43</v>
      </c>
      <c r="E91" s="141">
        <v>1810.272</v>
      </c>
      <c r="F91" s="141">
        <v>0.0</v>
      </c>
      <c r="G91" s="141">
        <v>0.0</v>
      </c>
      <c r="H91" s="141">
        <v>1351.212</v>
      </c>
      <c r="I91" s="141">
        <v>459.06000000000006</v>
      </c>
      <c r="J91" s="141">
        <v>0.0</v>
      </c>
    </row>
    <row r="92" ht="14.25" customHeight="1">
      <c r="A92" s="140" t="s">
        <v>271</v>
      </c>
      <c r="B92" s="143">
        <f t="shared" si="1"/>
        <v>10</v>
      </c>
      <c r="C92" s="143" t="str">
        <f t="shared" si="2"/>
        <v>3</v>
      </c>
      <c r="D92" s="143" t="str">
        <f t="shared" si="3"/>
        <v>03</v>
      </c>
      <c r="E92" s="141">
        <v>0.0</v>
      </c>
      <c r="F92" s="141">
        <v>0.0</v>
      </c>
      <c r="G92" s="141">
        <v>608.3879999999999</v>
      </c>
      <c r="H92" s="141">
        <v>608.3879999999999</v>
      </c>
      <c r="I92" s="141">
        <v>0.0</v>
      </c>
      <c r="J92" s="141">
        <v>0.0</v>
      </c>
    </row>
    <row r="93" ht="14.25" customHeight="1">
      <c r="A93" s="140" t="s">
        <v>272</v>
      </c>
      <c r="B93" s="143">
        <f t="shared" si="1"/>
        <v>10</v>
      </c>
      <c r="C93" s="143" t="str">
        <f t="shared" si="2"/>
        <v>4</v>
      </c>
      <c r="D93" s="143" t="str">
        <f t="shared" si="3"/>
        <v>04</v>
      </c>
      <c r="E93" s="141">
        <v>805.3439999999999</v>
      </c>
      <c r="F93" s="141">
        <v>0.0</v>
      </c>
      <c r="G93" s="141">
        <v>0.0</v>
      </c>
      <c r="H93" s="141">
        <v>0.0</v>
      </c>
      <c r="I93" s="141">
        <v>805.3439999999999</v>
      </c>
      <c r="J93" s="141">
        <v>0.0</v>
      </c>
    </row>
    <row r="94" ht="14.25" customHeight="1">
      <c r="A94" s="140" t="s">
        <v>273</v>
      </c>
      <c r="B94" s="143">
        <f t="shared" si="1"/>
        <v>16</v>
      </c>
      <c r="C94" s="143" t="str">
        <f t="shared" si="2"/>
        <v>0</v>
      </c>
      <c r="D94" s="143" t="str">
        <f t="shared" si="3"/>
        <v>00</v>
      </c>
      <c r="E94" s="141">
        <v>805.3439999999999</v>
      </c>
      <c r="F94" s="141">
        <v>0.0</v>
      </c>
      <c r="G94" s="141">
        <v>0.0</v>
      </c>
      <c r="H94" s="141">
        <v>0.0</v>
      </c>
      <c r="I94" s="141">
        <v>805.3439999999999</v>
      </c>
      <c r="J94" s="141">
        <v>0.0</v>
      </c>
    </row>
    <row r="95" ht="14.25" customHeight="1">
      <c r="A95" s="140" t="s">
        <v>274</v>
      </c>
      <c r="B95" s="143">
        <f t="shared" si="1"/>
        <v>10</v>
      </c>
      <c r="C95" s="143" t="str">
        <f t="shared" si="2"/>
        <v>2</v>
      </c>
      <c r="D95" s="143" t="str">
        <f t="shared" si="3"/>
        <v>32</v>
      </c>
      <c r="E95" s="141">
        <v>0.0</v>
      </c>
      <c r="F95" s="141">
        <v>0.0</v>
      </c>
      <c r="G95" s="141">
        <v>0.0</v>
      </c>
      <c r="H95" s="141">
        <v>0.0</v>
      </c>
      <c r="I95" s="141">
        <v>0.0</v>
      </c>
      <c r="J95" s="141">
        <v>0.0</v>
      </c>
    </row>
    <row r="96" ht="14.25" customHeight="1">
      <c r="A96" s="140" t="s">
        <v>275</v>
      </c>
      <c r="B96" s="143">
        <f t="shared" si="1"/>
        <v>10</v>
      </c>
      <c r="C96" s="143" t="str">
        <f t="shared" si="2"/>
        <v>5</v>
      </c>
      <c r="D96" s="143" t="str">
        <f t="shared" si="3"/>
        <v>85</v>
      </c>
      <c r="E96" s="141">
        <v>1211.856</v>
      </c>
      <c r="F96" s="141">
        <v>0.0</v>
      </c>
      <c r="G96" s="141">
        <v>0.0</v>
      </c>
      <c r="H96" s="141">
        <v>0.0</v>
      </c>
      <c r="I96" s="141">
        <v>1211.856</v>
      </c>
      <c r="J96" s="141">
        <v>0.0</v>
      </c>
    </row>
    <row r="97" ht="14.25" customHeight="1">
      <c r="A97" s="140" t="s">
        <v>276</v>
      </c>
      <c r="B97" s="143">
        <f t="shared" si="1"/>
        <v>10</v>
      </c>
      <c r="C97" s="143" t="str">
        <f t="shared" si="2"/>
        <v>7</v>
      </c>
      <c r="D97" s="143" t="str">
        <f t="shared" si="3"/>
        <v>87</v>
      </c>
      <c r="E97" s="141">
        <v>0.0</v>
      </c>
      <c r="F97" s="141">
        <v>0.0</v>
      </c>
      <c r="G97" s="141">
        <v>0.0</v>
      </c>
      <c r="H97" s="141">
        <v>0.0</v>
      </c>
      <c r="I97" s="141">
        <v>0.0</v>
      </c>
      <c r="J97" s="141">
        <v>0.0</v>
      </c>
    </row>
    <row r="98" ht="14.25" customHeight="1">
      <c r="A98" s="140" t="s">
        <v>277</v>
      </c>
      <c r="B98" s="143">
        <f t="shared" si="1"/>
        <v>10</v>
      </c>
      <c r="C98" s="143" t="str">
        <f t="shared" si="2"/>
        <v>6</v>
      </c>
      <c r="D98" s="143" t="str">
        <f t="shared" si="3"/>
        <v>06</v>
      </c>
      <c r="E98" s="141">
        <v>0.0</v>
      </c>
      <c r="F98" s="141">
        <v>0.0</v>
      </c>
      <c r="G98" s="141">
        <v>0.0</v>
      </c>
      <c r="H98" s="141">
        <v>0.0</v>
      </c>
      <c r="I98" s="141">
        <v>0.0</v>
      </c>
      <c r="J98" s="141">
        <v>0.0</v>
      </c>
    </row>
    <row r="99" ht="14.25" customHeight="1">
      <c r="A99" s="140" t="s">
        <v>278</v>
      </c>
      <c r="B99" s="143">
        <f t="shared" si="1"/>
        <v>10</v>
      </c>
      <c r="C99" s="143" t="str">
        <f t="shared" si="2"/>
        <v>0</v>
      </c>
      <c r="D99" s="143" t="str">
        <f t="shared" si="3"/>
        <v>40</v>
      </c>
      <c r="E99" s="141">
        <v>0.0</v>
      </c>
      <c r="F99" s="141">
        <v>0.0</v>
      </c>
      <c r="G99" s="141">
        <v>0.0</v>
      </c>
      <c r="H99" s="141">
        <v>0.0</v>
      </c>
      <c r="I99" s="141">
        <v>0.0</v>
      </c>
      <c r="J99" s="141">
        <v>0.0</v>
      </c>
    </row>
    <row r="100" ht="14.25" customHeight="1">
      <c r="A100" s="140" t="s">
        <v>279</v>
      </c>
      <c r="B100" s="143">
        <f t="shared" si="1"/>
        <v>10</v>
      </c>
      <c r="C100" s="143" t="str">
        <f t="shared" si="2"/>
        <v>3</v>
      </c>
      <c r="D100" s="143" t="str">
        <f t="shared" si="3"/>
        <v>83</v>
      </c>
      <c r="E100" s="141">
        <v>0.0</v>
      </c>
      <c r="F100" s="141">
        <v>0.0</v>
      </c>
      <c r="G100" s="141">
        <v>0.0</v>
      </c>
      <c r="H100" s="141">
        <v>0.0</v>
      </c>
      <c r="I100" s="141">
        <v>0.0</v>
      </c>
      <c r="J100" s="141">
        <v>0.0</v>
      </c>
    </row>
    <row r="101" ht="14.25" customHeight="1">
      <c r="A101" s="140" t="s">
        <v>280</v>
      </c>
      <c r="B101" s="143">
        <f t="shared" si="1"/>
        <v>10</v>
      </c>
      <c r="C101" s="143" t="str">
        <f t="shared" si="2"/>
        <v>9</v>
      </c>
      <c r="D101" s="143" t="str">
        <f t="shared" si="3"/>
        <v>19</v>
      </c>
      <c r="E101" s="141">
        <v>0.0</v>
      </c>
      <c r="F101" s="141">
        <v>0.0</v>
      </c>
      <c r="G101" s="141">
        <v>0.0</v>
      </c>
      <c r="H101" s="141">
        <v>0.0</v>
      </c>
      <c r="I101" s="141">
        <v>0.0</v>
      </c>
      <c r="J101" s="141">
        <v>0.0</v>
      </c>
    </row>
    <row r="102" ht="14.25" customHeight="1">
      <c r="A102" s="140" t="s">
        <v>281</v>
      </c>
      <c r="B102" s="143">
        <f t="shared" si="1"/>
        <v>10</v>
      </c>
      <c r="C102" s="143" t="str">
        <f t="shared" si="2"/>
        <v>2</v>
      </c>
      <c r="D102" s="143" t="str">
        <f t="shared" si="3"/>
        <v>22</v>
      </c>
      <c r="E102" s="141">
        <v>0.0</v>
      </c>
      <c r="F102" s="141">
        <v>0.0</v>
      </c>
      <c r="G102" s="141">
        <v>0.0</v>
      </c>
      <c r="H102" s="141">
        <v>0.0</v>
      </c>
      <c r="I102" s="141">
        <v>0.0</v>
      </c>
      <c r="J102" s="141">
        <v>0.0</v>
      </c>
    </row>
    <row r="103" ht="14.25" customHeight="1">
      <c r="A103" s="140" t="s">
        <v>282</v>
      </c>
      <c r="B103" s="143">
        <f t="shared" si="1"/>
        <v>10</v>
      </c>
      <c r="C103" s="143" t="str">
        <f t="shared" si="2"/>
        <v>2</v>
      </c>
      <c r="D103" s="143" t="str">
        <f t="shared" si="3"/>
        <v>12</v>
      </c>
      <c r="E103" s="141">
        <v>0.0</v>
      </c>
      <c r="F103" s="141">
        <v>0.0</v>
      </c>
      <c r="G103" s="141">
        <v>0.0</v>
      </c>
      <c r="H103" s="141">
        <v>0.0</v>
      </c>
      <c r="I103" s="141">
        <v>0.0</v>
      </c>
      <c r="J103" s="141">
        <v>0.0</v>
      </c>
    </row>
    <row r="104" ht="14.25" customHeight="1">
      <c r="A104" s="140" t="s">
        <v>283</v>
      </c>
      <c r="B104" s="143">
        <f t="shared" si="1"/>
        <v>10</v>
      </c>
      <c r="C104" s="143" t="str">
        <f t="shared" si="2"/>
        <v>7</v>
      </c>
      <c r="D104" s="143" t="str">
        <f t="shared" si="3"/>
        <v>57</v>
      </c>
      <c r="E104" s="141">
        <v>0.0</v>
      </c>
      <c r="F104" s="141">
        <v>0.0</v>
      </c>
      <c r="G104" s="141">
        <v>0.0</v>
      </c>
      <c r="H104" s="141">
        <v>0.0</v>
      </c>
      <c r="I104" s="141">
        <v>0.0</v>
      </c>
      <c r="J104" s="141">
        <v>0.0</v>
      </c>
    </row>
    <row r="105" ht="14.25" customHeight="1">
      <c r="A105" s="140" t="s">
        <v>284</v>
      </c>
      <c r="B105" s="143">
        <f t="shared" si="1"/>
        <v>10</v>
      </c>
      <c r="C105" s="143" t="str">
        <f t="shared" si="2"/>
        <v>9</v>
      </c>
      <c r="D105" s="143" t="str">
        <f t="shared" si="3"/>
        <v>09</v>
      </c>
      <c r="E105" s="141">
        <v>0.0</v>
      </c>
      <c r="F105" s="141">
        <v>0.0</v>
      </c>
      <c r="G105" s="141">
        <v>0.0</v>
      </c>
      <c r="H105" s="141">
        <v>0.0</v>
      </c>
      <c r="I105" s="141">
        <v>0.0</v>
      </c>
      <c r="J105" s="141">
        <v>0.0</v>
      </c>
    </row>
    <row r="106" ht="14.25" customHeight="1">
      <c r="A106" s="140" t="s">
        <v>285</v>
      </c>
      <c r="B106" s="143">
        <f t="shared" si="1"/>
        <v>10</v>
      </c>
      <c r="C106" s="143" t="str">
        <f t="shared" si="2"/>
        <v>8</v>
      </c>
      <c r="D106" s="143" t="str">
        <f t="shared" si="3"/>
        <v>08</v>
      </c>
      <c r="E106" s="141">
        <v>0.0</v>
      </c>
      <c r="F106" s="141">
        <v>0.0</v>
      </c>
      <c r="G106" s="141">
        <v>0.0</v>
      </c>
      <c r="H106" s="141">
        <v>0.0</v>
      </c>
      <c r="I106" s="141">
        <v>0.0</v>
      </c>
      <c r="J106" s="141">
        <v>0.0</v>
      </c>
    </row>
    <row r="107" ht="14.25" customHeight="1">
      <c r="A107" s="140" t="s">
        <v>286</v>
      </c>
      <c r="B107" s="143">
        <f t="shared" si="1"/>
        <v>10</v>
      </c>
      <c r="C107" s="143" t="str">
        <f t="shared" si="2"/>
        <v>9</v>
      </c>
      <c r="D107" s="143" t="str">
        <f t="shared" si="3"/>
        <v>09</v>
      </c>
      <c r="E107" s="141">
        <v>0.0</v>
      </c>
      <c r="F107" s="141">
        <v>0.0</v>
      </c>
      <c r="G107" s="141">
        <v>0.0</v>
      </c>
      <c r="H107" s="141">
        <v>0.0</v>
      </c>
      <c r="I107" s="141">
        <v>0.0</v>
      </c>
      <c r="J107" s="141">
        <v>0.0</v>
      </c>
    </row>
    <row r="108" ht="14.25" customHeight="1">
      <c r="A108" s="140" t="s">
        <v>287</v>
      </c>
      <c r="B108" s="143">
        <f t="shared" si="1"/>
        <v>10</v>
      </c>
      <c r="C108" s="143" t="str">
        <f t="shared" si="2"/>
        <v>0</v>
      </c>
      <c r="D108" s="143" t="str">
        <f t="shared" si="3"/>
        <v>10</v>
      </c>
      <c r="E108" s="141">
        <v>0.0</v>
      </c>
      <c r="F108" s="141">
        <v>0.0</v>
      </c>
      <c r="G108" s="141">
        <v>0.0</v>
      </c>
      <c r="H108" s="141">
        <v>0.0</v>
      </c>
      <c r="I108" s="141">
        <v>0.0</v>
      </c>
      <c r="J108" s="141">
        <v>0.0</v>
      </c>
    </row>
    <row r="109" ht="14.25" customHeight="1">
      <c r="A109" s="140" t="s">
        <v>288</v>
      </c>
      <c r="B109" s="143">
        <f t="shared" si="1"/>
        <v>10</v>
      </c>
      <c r="C109" s="143" t="str">
        <f t="shared" si="2"/>
        <v>6</v>
      </c>
      <c r="D109" s="143" t="str">
        <f t="shared" si="3"/>
        <v>46</v>
      </c>
      <c r="E109" s="141">
        <v>0.0</v>
      </c>
      <c r="F109" s="141">
        <v>0.0</v>
      </c>
      <c r="G109" s="141">
        <v>0.0</v>
      </c>
      <c r="H109" s="141">
        <v>0.0</v>
      </c>
      <c r="I109" s="141">
        <v>0.0</v>
      </c>
      <c r="J109" s="141">
        <v>0.0</v>
      </c>
    </row>
    <row r="110" ht="14.25" customHeight="1">
      <c r="A110" s="140" t="s">
        <v>289</v>
      </c>
      <c r="B110" s="143">
        <f t="shared" si="1"/>
        <v>10</v>
      </c>
      <c r="C110" s="143" t="str">
        <f t="shared" si="2"/>
        <v>6</v>
      </c>
      <c r="D110" s="143" t="str">
        <f t="shared" si="3"/>
        <v>06</v>
      </c>
      <c r="E110" s="141">
        <v>0.0</v>
      </c>
      <c r="F110" s="141">
        <v>0.0</v>
      </c>
      <c r="G110" s="141">
        <v>0.0</v>
      </c>
      <c r="H110" s="141">
        <v>0.0</v>
      </c>
      <c r="I110" s="141">
        <v>0.0</v>
      </c>
      <c r="J110" s="141">
        <v>0.0</v>
      </c>
    </row>
    <row r="111" ht="14.25" customHeight="1">
      <c r="A111" s="140" t="s">
        <v>290</v>
      </c>
      <c r="B111" s="143">
        <f t="shared" si="1"/>
        <v>10</v>
      </c>
      <c r="C111" s="143" t="str">
        <f t="shared" si="2"/>
        <v>2</v>
      </c>
      <c r="D111" s="143" t="str">
        <f t="shared" si="3"/>
        <v>62</v>
      </c>
      <c r="E111" s="141">
        <v>0.0</v>
      </c>
      <c r="F111" s="141">
        <v>0.0</v>
      </c>
      <c r="G111" s="141">
        <v>0.0</v>
      </c>
      <c r="H111" s="141">
        <v>0.0</v>
      </c>
      <c r="I111" s="141">
        <v>0.0</v>
      </c>
      <c r="J111" s="141">
        <v>0.0</v>
      </c>
    </row>
    <row r="112" ht="14.25" customHeight="1">
      <c r="A112" s="140" t="s">
        <v>291</v>
      </c>
      <c r="B112" s="143">
        <f t="shared" si="1"/>
        <v>10</v>
      </c>
      <c r="C112" s="143" t="str">
        <f t="shared" si="2"/>
        <v>7</v>
      </c>
      <c r="D112" s="143" t="str">
        <f t="shared" si="3"/>
        <v>67</v>
      </c>
      <c r="E112" s="141">
        <v>0.0</v>
      </c>
      <c r="F112" s="141">
        <v>0.0</v>
      </c>
      <c r="G112" s="141">
        <v>0.0</v>
      </c>
      <c r="H112" s="141">
        <v>0.0</v>
      </c>
      <c r="I112" s="141">
        <v>0.0</v>
      </c>
      <c r="J112" s="141">
        <v>0.0</v>
      </c>
    </row>
    <row r="113" ht="14.25" customHeight="1">
      <c r="A113" s="140" t="s">
        <v>292</v>
      </c>
      <c r="B113" s="143">
        <f t="shared" si="1"/>
        <v>10</v>
      </c>
      <c r="C113" s="143" t="str">
        <f t="shared" si="2"/>
        <v>8</v>
      </c>
      <c r="D113" s="143" t="str">
        <f t="shared" si="3"/>
        <v>68</v>
      </c>
      <c r="E113" s="141">
        <v>0.0</v>
      </c>
      <c r="F113" s="141">
        <v>0.0</v>
      </c>
      <c r="G113" s="141">
        <v>0.0</v>
      </c>
      <c r="H113" s="141">
        <v>0.0</v>
      </c>
      <c r="I113" s="141">
        <v>0.0</v>
      </c>
      <c r="J113" s="141">
        <v>0.0</v>
      </c>
    </row>
    <row r="114" ht="14.25" customHeight="1">
      <c r="A114" s="140" t="s">
        <v>293</v>
      </c>
      <c r="B114" s="143">
        <f t="shared" si="1"/>
        <v>10</v>
      </c>
      <c r="C114" s="143" t="str">
        <f t="shared" si="2"/>
        <v>9</v>
      </c>
      <c r="D114" s="143" t="str">
        <f t="shared" si="3"/>
        <v>69</v>
      </c>
      <c r="E114" s="141">
        <v>0.0</v>
      </c>
      <c r="F114" s="141">
        <v>0.0</v>
      </c>
      <c r="G114" s="141">
        <v>0.0</v>
      </c>
      <c r="H114" s="141">
        <v>0.0</v>
      </c>
      <c r="I114" s="141">
        <v>0.0</v>
      </c>
      <c r="J114" s="141">
        <v>0.0</v>
      </c>
    </row>
    <row r="115" ht="14.25" customHeight="1">
      <c r="A115" s="140" t="s">
        <v>294</v>
      </c>
      <c r="B115" s="143">
        <f t="shared" si="1"/>
        <v>10</v>
      </c>
      <c r="C115" s="143" t="str">
        <f t="shared" si="2"/>
        <v>9</v>
      </c>
      <c r="D115" s="143" t="str">
        <f t="shared" si="3"/>
        <v>09</v>
      </c>
      <c r="E115" s="141">
        <v>0.0</v>
      </c>
      <c r="F115" s="141">
        <v>0.0</v>
      </c>
      <c r="G115" s="141">
        <v>0.0</v>
      </c>
      <c r="H115" s="141">
        <v>0.0</v>
      </c>
      <c r="I115" s="141">
        <v>0.0</v>
      </c>
      <c r="J115" s="141">
        <v>0.0</v>
      </c>
    </row>
    <row r="116" ht="14.25" customHeight="1">
      <c r="A116" s="140" t="s">
        <v>295</v>
      </c>
      <c r="B116" s="143">
        <f t="shared" si="1"/>
        <v>10</v>
      </c>
      <c r="C116" s="143" t="str">
        <f t="shared" si="2"/>
        <v>5</v>
      </c>
      <c r="D116" s="143" t="str">
        <f t="shared" si="3"/>
        <v>15</v>
      </c>
      <c r="E116" s="141">
        <v>0.0</v>
      </c>
      <c r="F116" s="141">
        <v>0.0</v>
      </c>
      <c r="G116" s="141">
        <v>0.0</v>
      </c>
      <c r="H116" s="141">
        <v>0.0</v>
      </c>
      <c r="I116" s="141">
        <v>0.0</v>
      </c>
      <c r="J116" s="141">
        <v>0.0</v>
      </c>
    </row>
    <row r="117" ht="14.25" customHeight="1">
      <c r="A117" s="140" t="s">
        <v>296</v>
      </c>
      <c r="B117" s="143">
        <f t="shared" si="1"/>
        <v>10</v>
      </c>
      <c r="C117" s="143" t="str">
        <f t="shared" si="2"/>
        <v>0</v>
      </c>
      <c r="D117" s="143" t="str">
        <f t="shared" si="3"/>
        <v>90</v>
      </c>
      <c r="E117" s="141">
        <v>0.0</v>
      </c>
      <c r="F117" s="141">
        <v>0.0</v>
      </c>
      <c r="G117" s="141">
        <v>0.0</v>
      </c>
      <c r="H117" s="141">
        <v>0.0</v>
      </c>
      <c r="I117" s="141">
        <v>0.0</v>
      </c>
      <c r="J117" s="141">
        <v>0.0</v>
      </c>
    </row>
    <row r="118" ht="14.25" customHeight="1">
      <c r="A118" s="140" t="s">
        <v>297</v>
      </c>
      <c r="B118" s="143">
        <f t="shared" si="1"/>
        <v>10</v>
      </c>
      <c r="C118" s="143" t="str">
        <f t="shared" si="2"/>
        <v>5</v>
      </c>
      <c r="D118" s="143" t="str">
        <f t="shared" si="3"/>
        <v>35</v>
      </c>
      <c r="E118" s="141">
        <v>0.0</v>
      </c>
      <c r="F118" s="141">
        <v>0.0</v>
      </c>
      <c r="G118" s="141">
        <v>0.0</v>
      </c>
      <c r="H118" s="141">
        <v>0.0</v>
      </c>
      <c r="I118" s="141">
        <v>0.0</v>
      </c>
      <c r="J118" s="141">
        <v>0.0</v>
      </c>
    </row>
    <row r="119" ht="14.25" customHeight="1">
      <c r="A119" s="140" t="s">
        <v>298</v>
      </c>
      <c r="B119" s="143">
        <f t="shared" si="1"/>
        <v>10</v>
      </c>
      <c r="C119" s="143" t="str">
        <f t="shared" si="2"/>
        <v>3</v>
      </c>
      <c r="D119" s="143" t="str">
        <f t="shared" si="3"/>
        <v>83</v>
      </c>
      <c r="E119" s="141">
        <v>0.0</v>
      </c>
      <c r="F119" s="141">
        <v>0.0</v>
      </c>
      <c r="G119" s="141">
        <v>0.0</v>
      </c>
      <c r="H119" s="141">
        <v>0.0</v>
      </c>
      <c r="I119" s="141">
        <v>0.0</v>
      </c>
      <c r="J119" s="141">
        <v>0.0</v>
      </c>
    </row>
    <row r="120" ht="14.25" customHeight="1">
      <c r="A120" s="140" t="s">
        <v>299</v>
      </c>
      <c r="B120" s="143">
        <f t="shared" si="1"/>
        <v>10</v>
      </c>
      <c r="C120" s="143" t="str">
        <f t="shared" si="2"/>
        <v>3</v>
      </c>
      <c r="D120" s="143" t="str">
        <f t="shared" si="3"/>
        <v>03</v>
      </c>
      <c r="E120" s="141">
        <v>0.0</v>
      </c>
      <c r="F120" s="141">
        <v>0.0</v>
      </c>
      <c r="G120" s="141">
        <v>0.0</v>
      </c>
      <c r="H120" s="141">
        <v>0.0</v>
      </c>
      <c r="I120" s="141">
        <v>0.0</v>
      </c>
      <c r="J120" s="141">
        <v>0.0</v>
      </c>
    </row>
    <row r="121" ht="14.25" customHeight="1">
      <c r="A121" s="140" t="s">
        <v>300</v>
      </c>
      <c r="B121" s="143">
        <f t="shared" si="1"/>
        <v>10</v>
      </c>
      <c r="C121" s="143" t="str">
        <f t="shared" si="2"/>
        <v>3</v>
      </c>
      <c r="D121" s="143" t="str">
        <f t="shared" si="3"/>
        <v>43</v>
      </c>
      <c r="E121" s="141">
        <v>0.0</v>
      </c>
      <c r="F121" s="141">
        <v>0.0</v>
      </c>
      <c r="G121" s="141">
        <v>0.0</v>
      </c>
      <c r="H121" s="141">
        <v>0.0</v>
      </c>
      <c r="I121" s="141">
        <v>0.0</v>
      </c>
      <c r="J121" s="141">
        <v>0.0</v>
      </c>
    </row>
    <row r="122" ht="14.25" customHeight="1">
      <c r="A122" s="140" t="s">
        <v>301</v>
      </c>
      <c r="B122" s="143">
        <f t="shared" si="1"/>
        <v>10</v>
      </c>
      <c r="C122" s="143" t="str">
        <f t="shared" si="2"/>
        <v>6</v>
      </c>
      <c r="D122" s="143" t="str">
        <f t="shared" si="3"/>
        <v>66</v>
      </c>
      <c r="E122" s="141">
        <v>0.0</v>
      </c>
      <c r="F122" s="141">
        <v>0.0</v>
      </c>
      <c r="G122" s="141">
        <v>0.0</v>
      </c>
      <c r="H122" s="141">
        <v>0.0</v>
      </c>
      <c r="I122" s="141">
        <v>0.0</v>
      </c>
      <c r="J122" s="141">
        <v>0.0</v>
      </c>
    </row>
    <row r="123" ht="14.25" customHeight="1">
      <c r="A123" s="140" t="s">
        <v>302</v>
      </c>
      <c r="B123" s="143">
        <f t="shared" si="1"/>
        <v>10</v>
      </c>
      <c r="C123" s="143" t="str">
        <f t="shared" si="2"/>
        <v>7</v>
      </c>
      <c r="D123" s="143" t="str">
        <f t="shared" si="3"/>
        <v>67</v>
      </c>
      <c r="E123" s="141">
        <v>0.0</v>
      </c>
      <c r="F123" s="141">
        <v>0.0</v>
      </c>
      <c r="G123" s="141">
        <v>0.0</v>
      </c>
      <c r="H123" s="141">
        <v>0.0</v>
      </c>
      <c r="I123" s="141">
        <v>0.0</v>
      </c>
      <c r="J123" s="141">
        <v>0.0</v>
      </c>
    </row>
    <row r="124" ht="14.25" customHeight="1">
      <c r="A124" s="140" t="s">
        <v>303</v>
      </c>
      <c r="B124" s="143">
        <f t="shared" si="1"/>
        <v>10</v>
      </c>
      <c r="C124" s="143" t="str">
        <f t="shared" si="2"/>
        <v>2</v>
      </c>
      <c r="D124" s="143" t="str">
        <f t="shared" si="3"/>
        <v>42</v>
      </c>
      <c r="E124" s="141">
        <v>0.0</v>
      </c>
      <c r="F124" s="141">
        <v>0.0</v>
      </c>
      <c r="G124" s="141">
        <v>0.0</v>
      </c>
      <c r="H124" s="141">
        <v>0.0</v>
      </c>
      <c r="I124" s="141">
        <v>0.0</v>
      </c>
      <c r="J124" s="141">
        <v>0.0</v>
      </c>
    </row>
    <row r="125" ht="14.25" customHeight="1">
      <c r="A125" s="140" t="s">
        <v>304</v>
      </c>
      <c r="B125" s="143">
        <f t="shared" si="1"/>
        <v>10</v>
      </c>
      <c r="C125" s="143" t="str">
        <f t="shared" si="2"/>
        <v>7</v>
      </c>
      <c r="D125" s="143" t="str">
        <f t="shared" si="3"/>
        <v>57</v>
      </c>
      <c r="E125" s="141">
        <v>0.0</v>
      </c>
      <c r="F125" s="141">
        <v>0.0</v>
      </c>
      <c r="G125" s="141">
        <v>0.0</v>
      </c>
      <c r="H125" s="141">
        <v>0.0</v>
      </c>
      <c r="I125" s="141">
        <v>0.0</v>
      </c>
      <c r="J125" s="141">
        <v>0.0</v>
      </c>
    </row>
    <row r="126" ht="14.25" customHeight="1">
      <c r="A126" s="140" t="s">
        <v>305</v>
      </c>
      <c r="B126" s="143">
        <f t="shared" si="1"/>
        <v>10</v>
      </c>
      <c r="C126" s="143" t="str">
        <f t="shared" si="2"/>
        <v>6</v>
      </c>
      <c r="D126" s="143" t="str">
        <f t="shared" si="3"/>
        <v>86</v>
      </c>
      <c r="E126" s="141">
        <v>0.0</v>
      </c>
      <c r="F126" s="141">
        <v>0.0</v>
      </c>
      <c r="G126" s="141">
        <v>0.0</v>
      </c>
      <c r="H126" s="141">
        <v>0.0</v>
      </c>
      <c r="I126" s="141">
        <v>0.0</v>
      </c>
      <c r="J126" s="141">
        <v>0.0</v>
      </c>
    </row>
    <row r="127" ht="14.25" customHeight="1">
      <c r="A127" s="140" t="s">
        <v>306</v>
      </c>
      <c r="B127" s="143">
        <f t="shared" si="1"/>
        <v>10</v>
      </c>
      <c r="C127" s="143" t="str">
        <f t="shared" si="2"/>
        <v>6</v>
      </c>
      <c r="D127" s="143" t="str">
        <f t="shared" si="3"/>
        <v>96</v>
      </c>
      <c r="E127" s="141">
        <v>0.0</v>
      </c>
      <c r="F127" s="141">
        <v>0.0</v>
      </c>
      <c r="G127" s="141">
        <v>0.0</v>
      </c>
      <c r="H127" s="141">
        <v>0.0</v>
      </c>
      <c r="I127" s="141">
        <v>0.0</v>
      </c>
      <c r="J127" s="141">
        <v>0.0</v>
      </c>
    </row>
    <row r="128" ht="14.25" customHeight="1">
      <c r="A128" s="140" t="s">
        <v>307</v>
      </c>
      <c r="B128" s="143">
        <f t="shared" si="1"/>
        <v>10</v>
      </c>
      <c r="C128" s="143" t="str">
        <f t="shared" si="2"/>
        <v>9</v>
      </c>
      <c r="D128" s="143" t="str">
        <f t="shared" si="3"/>
        <v>99</v>
      </c>
      <c r="E128" s="141">
        <v>0.0</v>
      </c>
      <c r="F128" s="141">
        <v>0.0</v>
      </c>
      <c r="G128" s="141">
        <v>0.0</v>
      </c>
      <c r="H128" s="141">
        <v>0.0</v>
      </c>
      <c r="I128" s="141">
        <v>0.0</v>
      </c>
      <c r="J128" s="141">
        <v>0.0</v>
      </c>
    </row>
    <row r="129" ht="14.25" customHeight="1">
      <c r="A129" s="140" t="s">
        <v>308</v>
      </c>
      <c r="B129" s="143">
        <f t="shared" si="1"/>
        <v>10</v>
      </c>
      <c r="C129" s="143" t="str">
        <f t="shared" si="2"/>
        <v>7</v>
      </c>
      <c r="D129" s="143" t="str">
        <f t="shared" si="3"/>
        <v>07</v>
      </c>
      <c r="E129" s="141">
        <v>0.0</v>
      </c>
      <c r="F129" s="141">
        <v>0.0</v>
      </c>
      <c r="G129" s="141">
        <v>0.0</v>
      </c>
      <c r="H129" s="141">
        <v>0.0</v>
      </c>
      <c r="I129" s="141">
        <v>0.0</v>
      </c>
      <c r="J129" s="141">
        <v>0.0</v>
      </c>
    </row>
    <row r="130" ht="14.25" customHeight="1">
      <c r="A130" s="140" t="s">
        <v>309</v>
      </c>
      <c r="B130" s="143">
        <f t="shared" si="1"/>
        <v>10</v>
      </c>
      <c r="C130" s="143" t="str">
        <f t="shared" si="2"/>
        <v>1</v>
      </c>
      <c r="D130" s="143" t="str">
        <f t="shared" si="3"/>
        <v>31</v>
      </c>
      <c r="E130" s="141">
        <v>0.0</v>
      </c>
      <c r="F130" s="141">
        <v>0.0</v>
      </c>
      <c r="G130" s="141">
        <v>0.0</v>
      </c>
      <c r="H130" s="141">
        <v>0.0</v>
      </c>
      <c r="I130" s="141">
        <v>0.0</v>
      </c>
      <c r="J130" s="141">
        <v>0.0</v>
      </c>
    </row>
    <row r="131" ht="14.25" customHeight="1">
      <c r="A131" s="140" t="s">
        <v>310</v>
      </c>
      <c r="B131" s="143">
        <f t="shared" si="1"/>
        <v>10</v>
      </c>
      <c r="C131" s="143" t="str">
        <f t="shared" si="2"/>
        <v>8</v>
      </c>
      <c r="D131" s="143" t="str">
        <f t="shared" si="3"/>
        <v>48</v>
      </c>
      <c r="E131" s="141">
        <v>0.0</v>
      </c>
      <c r="F131" s="141">
        <v>0.0</v>
      </c>
      <c r="G131" s="141">
        <v>0.0</v>
      </c>
      <c r="H131" s="141">
        <v>0.0</v>
      </c>
      <c r="I131" s="141">
        <v>0.0</v>
      </c>
      <c r="J131" s="141">
        <v>0.0</v>
      </c>
    </row>
    <row r="132" ht="14.25" customHeight="1">
      <c r="A132" s="140" t="s">
        <v>311</v>
      </c>
      <c r="B132" s="143">
        <f t="shared" si="1"/>
        <v>10</v>
      </c>
      <c r="C132" s="143" t="str">
        <f t="shared" si="2"/>
        <v>0</v>
      </c>
      <c r="D132" s="143" t="str">
        <f t="shared" si="3"/>
        <v>80</v>
      </c>
      <c r="E132" s="141">
        <v>0.0</v>
      </c>
      <c r="F132" s="141">
        <v>0.0</v>
      </c>
      <c r="G132" s="141">
        <v>196.644</v>
      </c>
      <c r="H132" s="141">
        <v>196.644</v>
      </c>
      <c r="I132" s="141">
        <v>0.0</v>
      </c>
      <c r="J132" s="141">
        <v>0.0</v>
      </c>
    </row>
    <row r="133" ht="14.25" customHeight="1">
      <c r="A133" s="140" t="s">
        <v>312</v>
      </c>
      <c r="B133" s="143">
        <f t="shared" si="1"/>
        <v>10</v>
      </c>
      <c r="C133" s="143" t="str">
        <f t="shared" si="2"/>
        <v>3</v>
      </c>
      <c r="D133" s="143" t="str">
        <f t="shared" si="3"/>
        <v>83</v>
      </c>
      <c r="E133" s="141">
        <v>0.0</v>
      </c>
      <c r="F133" s="141">
        <v>0.0</v>
      </c>
      <c r="G133" s="141">
        <v>0.0</v>
      </c>
      <c r="H133" s="141">
        <v>0.0</v>
      </c>
      <c r="I133" s="141">
        <v>0.0</v>
      </c>
      <c r="J133" s="141">
        <v>0.0</v>
      </c>
    </row>
    <row r="134" ht="14.25" customHeight="1">
      <c r="A134" s="140" t="s">
        <v>313</v>
      </c>
      <c r="B134" s="143">
        <f t="shared" si="1"/>
        <v>10</v>
      </c>
      <c r="C134" s="143" t="str">
        <f t="shared" si="2"/>
        <v>3</v>
      </c>
      <c r="D134" s="143" t="str">
        <f t="shared" si="3"/>
        <v>53</v>
      </c>
      <c r="E134" s="141">
        <v>0.0</v>
      </c>
      <c r="F134" s="141">
        <v>0.0</v>
      </c>
      <c r="G134" s="141">
        <v>0.0</v>
      </c>
      <c r="H134" s="141">
        <v>0.0</v>
      </c>
      <c r="I134" s="141">
        <v>0.0</v>
      </c>
      <c r="J134" s="141">
        <v>0.0</v>
      </c>
    </row>
    <row r="135" ht="14.25" customHeight="1">
      <c r="A135" s="140" t="s">
        <v>314</v>
      </c>
      <c r="B135" s="143">
        <f t="shared" si="1"/>
        <v>10</v>
      </c>
      <c r="C135" s="143" t="str">
        <f t="shared" si="2"/>
        <v>0</v>
      </c>
      <c r="D135" s="143" t="str">
        <f t="shared" si="3"/>
        <v>70</v>
      </c>
      <c r="E135" s="141">
        <v>0.0</v>
      </c>
      <c r="F135" s="141">
        <v>0.0</v>
      </c>
      <c r="G135" s="141">
        <v>0.0</v>
      </c>
      <c r="H135" s="141">
        <v>0.0</v>
      </c>
      <c r="I135" s="141">
        <v>0.0</v>
      </c>
      <c r="J135" s="141">
        <v>0.0</v>
      </c>
    </row>
    <row r="136" ht="14.25" customHeight="1">
      <c r="A136" s="140" t="s">
        <v>315</v>
      </c>
      <c r="B136" s="143">
        <f t="shared" si="1"/>
        <v>10</v>
      </c>
      <c r="C136" s="143" t="str">
        <f t="shared" si="2"/>
        <v>3</v>
      </c>
      <c r="D136" s="143" t="str">
        <f t="shared" si="3"/>
        <v>13</v>
      </c>
      <c r="E136" s="141">
        <v>0.0</v>
      </c>
      <c r="F136" s="141">
        <v>0.0</v>
      </c>
      <c r="G136" s="141">
        <v>0.0</v>
      </c>
      <c r="H136" s="141">
        <v>0.0</v>
      </c>
      <c r="I136" s="141">
        <v>0.0</v>
      </c>
      <c r="J136" s="141">
        <v>0.0</v>
      </c>
    </row>
    <row r="137" ht="14.25" customHeight="1">
      <c r="A137" s="140" t="s">
        <v>316</v>
      </c>
      <c r="B137" s="143">
        <f t="shared" si="1"/>
        <v>10</v>
      </c>
      <c r="C137" s="143" t="str">
        <f t="shared" si="2"/>
        <v>9</v>
      </c>
      <c r="D137" s="143" t="str">
        <f t="shared" si="3"/>
        <v>29</v>
      </c>
      <c r="E137" s="141">
        <v>0.0</v>
      </c>
      <c r="F137" s="141">
        <v>0.0</v>
      </c>
      <c r="G137" s="141">
        <v>0.0</v>
      </c>
      <c r="H137" s="141">
        <v>0.0</v>
      </c>
      <c r="I137" s="141">
        <v>0.0</v>
      </c>
      <c r="J137" s="141">
        <v>0.0</v>
      </c>
    </row>
    <row r="138" ht="14.25" customHeight="1">
      <c r="A138" s="140" t="s">
        <v>317</v>
      </c>
      <c r="B138" s="143">
        <f t="shared" si="1"/>
        <v>10</v>
      </c>
      <c r="C138" s="143" t="str">
        <f t="shared" si="2"/>
        <v>2</v>
      </c>
      <c r="D138" s="143" t="str">
        <f t="shared" si="3"/>
        <v>82</v>
      </c>
      <c r="E138" s="141">
        <v>0.0</v>
      </c>
      <c r="F138" s="141">
        <v>0.0</v>
      </c>
      <c r="G138" s="141">
        <v>0.0</v>
      </c>
      <c r="H138" s="141">
        <v>0.0</v>
      </c>
      <c r="I138" s="141">
        <v>0.0</v>
      </c>
      <c r="J138" s="141">
        <v>0.0</v>
      </c>
    </row>
    <row r="139" ht="14.25" customHeight="1">
      <c r="A139" s="140" t="s">
        <v>318</v>
      </c>
      <c r="B139" s="143">
        <f t="shared" si="1"/>
        <v>10</v>
      </c>
      <c r="C139" s="143" t="str">
        <f t="shared" si="2"/>
        <v>2</v>
      </c>
      <c r="D139" s="143" t="str">
        <f t="shared" si="3"/>
        <v>12</v>
      </c>
      <c r="E139" s="141">
        <v>0.0</v>
      </c>
      <c r="F139" s="141">
        <v>0.0</v>
      </c>
      <c r="G139" s="141">
        <v>0.0</v>
      </c>
      <c r="H139" s="141">
        <v>0.0</v>
      </c>
      <c r="I139" s="141">
        <v>0.0</v>
      </c>
      <c r="J139" s="141">
        <v>0.0</v>
      </c>
    </row>
    <row r="140" ht="14.25" customHeight="1">
      <c r="A140" s="140" t="s">
        <v>319</v>
      </c>
      <c r="B140" s="143">
        <f t="shared" si="1"/>
        <v>10</v>
      </c>
      <c r="C140" s="143" t="str">
        <f t="shared" si="2"/>
        <v>1</v>
      </c>
      <c r="D140" s="143" t="str">
        <f t="shared" si="3"/>
        <v>51</v>
      </c>
      <c r="E140" s="141">
        <v>0.0</v>
      </c>
      <c r="F140" s="141">
        <v>0.0</v>
      </c>
      <c r="G140" s="141">
        <v>0.0</v>
      </c>
      <c r="H140" s="141">
        <v>0.0</v>
      </c>
      <c r="I140" s="141">
        <v>0.0</v>
      </c>
      <c r="J140" s="141">
        <v>0.0</v>
      </c>
    </row>
    <row r="141" ht="14.25" customHeight="1">
      <c r="A141" s="140" t="s">
        <v>320</v>
      </c>
      <c r="B141" s="143">
        <f t="shared" si="1"/>
        <v>10</v>
      </c>
      <c r="C141" s="143" t="str">
        <f t="shared" si="2"/>
        <v>2</v>
      </c>
      <c r="D141" s="143" t="str">
        <f t="shared" si="3"/>
        <v>52</v>
      </c>
      <c r="E141" s="141">
        <v>0.0</v>
      </c>
      <c r="F141" s="141">
        <v>0.0</v>
      </c>
      <c r="G141" s="141">
        <v>0.0</v>
      </c>
      <c r="H141" s="141">
        <v>0.0</v>
      </c>
      <c r="I141" s="141">
        <v>0.0</v>
      </c>
      <c r="J141" s="141">
        <v>0.0</v>
      </c>
    </row>
    <row r="142" ht="14.25" customHeight="1">
      <c r="A142" s="140" t="s">
        <v>321</v>
      </c>
      <c r="B142" s="143">
        <f t="shared" si="1"/>
        <v>10</v>
      </c>
      <c r="C142" s="143" t="str">
        <f t="shared" si="2"/>
        <v>1</v>
      </c>
      <c r="D142" s="143" t="str">
        <f t="shared" si="3"/>
        <v>91</v>
      </c>
      <c r="E142" s="141">
        <v>0.0</v>
      </c>
      <c r="F142" s="141">
        <v>0.0</v>
      </c>
      <c r="G142" s="141">
        <v>0.0</v>
      </c>
      <c r="H142" s="141">
        <v>0.0</v>
      </c>
      <c r="I142" s="141">
        <v>0.0</v>
      </c>
      <c r="J142" s="141">
        <v>0.0</v>
      </c>
    </row>
    <row r="143" ht="14.25" customHeight="1">
      <c r="A143" s="140" t="s">
        <v>322</v>
      </c>
      <c r="B143" s="143">
        <f t="shared" si="1"/>
        <v>10</v>
      </c>
      <c r="C143" s="143" t="str">
        <f t="shared" si="2"/>
        <v>3</v>
      </c>
      <c r="D143" s="143" t="str">
        <f t="shared" si="3"/>
        <v>93</v>
      </c>
      <c r="E143" s="141">
        <v>0.0</v>
      </c>
      <c r="F143" s="141">
        <v>0.0</v>
      </c>
      <c r="G143" s="141">
        <v>0.0</v>
      </c>
      <c r="H143" s="141">
        <v>0.0</v>
      </c>
      <c r="I143" s="141">
        <v>0.0</v>
      </c>
      <c r="J143" s="141">
        <v>0.0</v>
      </c>
    </row>
    <row r="144" ht="14.25" customHeight="1">
      <c r="A144" s="140" t="s">
        <v>323</v>
      </c>
      <c r="B144" s="143">
        <f t="shared" si="1"/>
        <v>10</v>
      </c>
      <c r="C144" s="143" t="str">
        <f t="shared" si="2"/>
        <v>4</v>
      </c>
      <c r="D144" s="143" t="str">
        <f t="shared" si="3"/>
        <v>94</v>
      </c>
      <c r="E144" s="141">
        <v>0.0</v>
      </c>
      <c r="F144" s="141">
        <v>0.0</v>
      </c>
      <c r="G144" s="141">
        <v>0.0</v>
      </c>
      <c r="H144" s="141">
        <v>0.0</v>
      </c>
      <c r="I144" s="141">
        <v>0.0</v>
      </c>
      <c r="J144" s="141">
        <v>0.0</v>
      </c>
    </row>
    <row r="145" ht="14.25" customHeight="1">
      <c r="A145" s="140" t="s">
        <v>324</v>
      </c>
      <c r="B145" s="143">
        <f t="shared" si="1"/>
        <v>10</v>
      </c>
      <c r="C145" s="143" t="str">
        <f t="shared" si="2"/>
        <v>4</v>
      </c>
      <c r="D145" s="143" t="str">
        <f t="shared" si="3"/>
        <v>04</v>
      </c>
      <c r="E145" s="141">
        <v>0.0</v>
      </c>
      <c r="F145" s="141">
        <v>0.0</v>
      </c>
      <c r="G145" s="141">
        <v>0.0</v>
      </c>
      <c r="H145" s="141">
        <v>0.0</v>
      </c>
      <c r="I145" s="141">
        <v>0.0</v>
      </c>
      <c r="J145" s="141">
        <v>0.0</v>
      </c>
    </row>
    <row r="146" ht="14.25" customHeight="1">
      <c r="A146" s="140" t="s">
        <v>325</v>
      </c>
      <c r="B146" s="143">
        <f t="shared" si="1"/>
        <v>10</v>
      </c>
      <c r="C146" s="143" t="str">
        <f t="shared" si="2"/>
        <v>6</v>
      </c>
      <c r="D146" s="143" t="str">
        <f t="shared" si="3"/>
        <v>26</v>
      </c>
      <c r="E146" s="141">
        <v>727.3199999999999</v>
      </c>
      <c r="F146" s="141">
        <v>0.0</v>
      </c>
      <c r="G146" s="141">
        <v>0.0</v>
      </c>
      <c r="H146" s="141">
        <v>0.0</v>
      </c>
      <c r="I146" s="141">
        <v>727.3199999999999</v>
      </c>
      <c r="J146" s="141">
        <v>0.0</v>
      </c>
    </row>
    <row r="147" ht="14.25" customHeight="1">
      <c r="A147" s="140" t="s">
        <v>326</v>
      </c>
      <c r="B147" s="143">
        <f t="shared" si="1"/>
        <v>10</v>
      </c>
      <c r="C147" s="143" t="str">
        <f t="shared" si="2"/>
        <v>9</v>
      </c>
      <c r="D147" s="143" t="str">
        <f t="shared" si="3"/>
        <v>39</v>
      </c>
      <c r="E147" s="141">
        <v>0.0</v>
      </c>
      <c r="F147" s="141">
        <v>0.0</v>
      </c>
      <c r="G147" s="141">
        <v>0.0</v>
      </c>
      <c r="H147" s="141">
        <v>0.0</v>
      </c>
      <c r="I147" s="141">
        <v>0.0</v>
      </c>
      <c r="J147" s="141">
        <v>0.0</v>
      </c>
    </row>
    <row r="148" ht="14.25" customHeight="1">
      <c r="A148" s="140" t="s">
        <v>327</v>
      </c>
      <c r="B148" s="143">
        <f t="shared" si="1"/>
        <v>10</v>
      </c>
      <c r="C148" s="143" t="str">
        <f t="shared" si="2"/>
        <v>4</v>
      </c>
      <c r="D148" s="143" t="str">
        <f t="shared" si="3"/>
        <v>64</v>
      </c>
      <c r="E148" s="141">
        <v>0.0</v>
      </c>
      <c r="F148" s="141">
        <v>0.0</v>
      </c>
      <c r="G148" s="141">
        <v>0.0</v>
      </c>
      <c r="H148" s="141">
        <v>0.0</v>
      </c>
      <c r="I148" s="141">
        <v>0.0</v>
      </c>
      <c r="J148" s="141">
        <v>0.0</v>
      </c>
    </row>
    <row r="149" ht="14.25" customHeight="1">
      <c r="A149" s="140" t="s">
        <v>328</v>
      </c>
      <c r="B149" s="143">
        <f t="shared" si="1"/>
        <v>10</v>
      </c>
      <c r="C149" s="143" t="str">
        <f t="shared" si="2"/>
        <v>2</v>
      </c>
      <c r="D149" s="143" t="str">
        <f t="shared" si="3"/>
        <v>22</v>
      </c>
      <c r="E149" s="141">
        <v>2818.464</v>
      </c>
      <c r="F149" s="141">
        <v>0.0</v>
      </c>
      <c r="G149" s="141">
        <v>0.0</v>
      </c>
      <c r="H149" s="141">
        <v>0.0</v>
      </c>
      <c r="I149" s="141">
        <v>2818.464</v>
      </c>
      <c r="J149" s="141">
        <v>0.0</v>
      </c>
    </row>
    <row r="150" ht="14.25" customHeight="1">
      <c r="A150" s="140" t="s">
        <v>329</v>
      </c>
      <c r="B150" s="143">
        <f t="shared" si="1"/>
        <v>10</v>
      </c>
      <c r="C150" s="143" t="str">
        <f t="shared" si="2"/>
        <v>7</v>
      </c>
      <c r="D150" s="143" t="str">
        <f t="shared" si="3"/>
        <v>47</v>
      </c>
      <c r="E150" s="141">
        <v>180.0</v>
      </c>
      <c r="F150" s="141">
        <v>0.0</v>
      </c>
      <c r="G150" s="141">
        <v>0.0</v>
      </c>
      <c r="H150" s="141">
        <v>0.0</v>
      </c>
      <c r="I150" s="141">
        <v>180.0</v>
      </c>
      <c r="J150" s="141">
        <v>0.0</v>
      </c>
    </row>
    <row r="151" ht="14.25" customHeight="1">
      <c r="A151" s="140" t="s">
        <v>330</v>
      </c>
      <c r="B151" s="143">
        <f t="shared" si="1"/>
        <v>10</v>
      </c>
      <c r="C151" s="143" t="str">
        <f t="shared" si="2"/>
        <v>8</v>
      </c>
      <c r="D151" s="143" t="str">
        <f t="shared" si="3"/>
        <v>48</v>
      </c>
      <c r="E151" s="141">
        <v>180.0</v>
      </c>
      <c r="F151" s="141">
        <v>0.0</v>
      </c>
      <c r="G151" s="141">
        <v>0.0</v>
      </c>
      <c r="H151" s="141">
        <v>0.0</v>
      </c>
      <c r="I151" s="141">
        <v>180.0</v>
      </c>
      <c r="J151" s="141">
        <v>0.0</v>
      </c>
    </row>
    <row r="152" ht="14.25" customHeight="1">
      <c r="A152" s="140" t="s">
        <v>331</v>
      </c>
      <c r="B152" s="143">
        <f t="shared" si="1"/>
        <v>10</v>
      </c>
      <c r="C152" s="143" t="str">
        <f t="shared" si="2"/>
        <v>9</v>
      </c>
      <c r="D152" s="143" t="str">
        <f t="shared" si="3"/>
        <v>49</v>
      </c>
      <c r="E152" s="141">
        <v>0.0</v>
      </c>
      <c r="F152" s="141">
        <v>0.0</v>
      </c>
      <c r="G152" s="141">
        <v>0.0</v>
      </c>
      <c r="H152" s="141">
        <v>0.0</v>
      </c>
      <c r="I152" s="141">
        <v>0.0</v>
      </c>
      <c r="J152" s="141">
        <v>0.0</v>
      </c>
    </row>
    <row r="153" ht="14.25" customHeight="1">
      <c r="A153" s="140" t="s">
        <v>332</v>
      </c>
      <c r="B153" s="143">
        <f t="shared" si="1"/>
        <v>10</v>
      </c>
      <c r="C153" s="143" t="str">
        <f t="shared" si="2"/>
        <v>0</v>
      </c>
      <c r="D153" s="143" t="str">
        <f t="shared" si="3"/>
        <v>50</v>
      </c>
      <c r="E153" s="141">
        <v>420.0</v>
      </c>
      <c r="F153" s="141">
        <v>0.0</v>
      </c>
      <c r="G153" s="141">
        <v>0.0</v>
      </c>
      <c r="H153" s="141">
        <v>0.0</v>
      </c>
      <c r="I153" s="141">
        <v>420.0</v>
      </c>
      <c r="J153" s="141">
        <v>0.0</v>
      </c>
    </row>
    <row r="154" ht="14.25" customHeight="1">
      <c r="A154" s="140" t="s">
        <v>333</v>
      </c>
      <c r="B154" s="143">
        <f t="shared" si="1"/>
        <v>10</v>
      </c>
      <c r="C154" s="143" t="str">
        <f t="shared" si="2"/>
        <v>1</v>
      </c>
      <c r="D154" s="143" t="str">
        <f t="shared" si="3"/>
        <v>51</v>
      </c>
      <c r="E154" s="141">
        <v>360.0</v>
      </c>
      <c r="F154" s="141">
        <v>0.0</v>
      </c>
      <c r="G154" s="141">
        <v>0.0</v>
      </c>
      <c r="H154" s="141">
        <v>0.0</v>
      </c>
      <c r="I154" s="141">
        <v>360.0</v>
      </c>
      <c r="J154" s="141">
        <v>0.0</v>
      </c>
    </row>
    <row r="155" ht="14.25" customHeight="1">
      <c r="A155" s="140" t="s">
        <v>334</v>
      </c>
      <c r="B155" s="143">
        <f t="shared" si="1"/>
        <v>10</v>
      </c>
      <c r="C155" s="143" t="str">
        <f t="shared" si="2"/>
        <v>2</v>
      </c>
      <c r="D155" s="143" t="str">
        <f t="shared" si="3"/>
        <v>52</v>
      </c>
      <c r="E155" s="141">
        <v>0.0</v>
      </c>
      <c r="F155" s="141">
        <v>0.0</v>
      </c>
      <c r="G155" s="141">
        <v>0.0</v>
      </c>
      <c r="H155" s="141">
        <v>0.0</v>
      </c>
      <c r="I155" s="141">
        <v>0.0</v>
      </c>
      <c r="J155" s="141">
        <v>0.0</v>
      </c>
    </row>
    <row r="156" ht="14.25" customHeight="1">
      <c r="A156" s="140" t="s">
        <v>335</v>
      </c>
      <c r="B156" s="143">
        <f t="shared" si="1"/>
        <v>10</v>
      </c>
      <c r="C156" s="143" t="str">
        <f t="shared" si="2"/>
        <v>3</v>
      </c>
      <c r="D156" s="143" t="str">
        <f t="shared" si="3"/>
        <v>53</v>
      </c>
      <c r="E156" s="141">
        <v>0.0</v>
      </c>
      <c r="F156" s="141">
        <v>0.0</v>
      </c>
      <c r="G156" s="141">
        <v>0.0</v>
      </c>
      <c r="H156" s="141">
        <v>0.0</v>
      </c>
      <c r="I156" s="141">
        <v>0.0</v>
      </c>
      <c r="J156" s="141">
        <v>0.0</v>
      </c>
    </row>
    <row r="157" ht="14.25" customHeight="1">
      <c r="A157" s="140" t="s">
        <v>336</v>
      </c>
      <c r="B157" s="143">
        <f t="shared" si="1"/>
        <v>10</v>
      </c>
      <c r="C157" s="143" t="str">
        <f t="shared" si="2"/>
        <v>2</v>
      </c>
      <c r="D157" s="143" t="str">
        <f t="shared" si="3"/>
        <v>82</v>
      </c>
      <c r="E157" s="141">
        <v>0.0</v>
      </c>
      <c r="F157" s="141">
        <v>0.0</v>
      </c>
      <c r="G157" s="141">
        <v>0.0</v>
      </c>
      <c r="H157" s="141">
        <v>0.0</v>
      </c>
      <c r="I157" s="141">
        <v>0.0</v>
      </c>
      <c r="J157" s="141">
        <v>0.0</v>
      </c>
    </row>
    <row r="158" ht="14.25" customHeight="1">
      <c r="A158" s="140" t="s">
        <v>337</v>
      </c>
      <c r="B158" s="143">
        <f t="shared" si="1"/>
        <v>10</v>
      </c>
      <c r="C158" s="143" t="str">
        <f t="shared" si="2"/>
        <v>0</v>
      </c>
      <c r="D158" s="143" t="str">
        <f t="shared" si="3"/>
        <v>90</v>
      </c>
      <c r="E158" s="141">
        <v>0.0</v>
      </c>
      <c r="F158" s="141">
        <v>0.0</v>
      </c>
      <c r="G158" s="141">
        <v>0.0</v>
      </c>
      <c r="H158" s="141">
        <v>0.0</v>
      </c>
      <c r="I158" s="141">
        <v>0.0</v>
      </c>
      <c r="J158" s="141">
        <v>0.0</v>
      </c>
    </row>
    <row r="159" ht="14.25" customHeight="1">
      <c r="A159" s="140" t="s">
        <v>338</v>
      </c>
      <c r="B159" s="143">
        <f t="shared" si="1"/>
        <v>10</v>
      </c>
      <c r="C159" s="143" t="str">
        <f t="shared" si="2"/>
        <v>2</v>
      </c>
      <c r="D159" s="143" t="str">
        <f t="shared" si="3"/>
        <v>92</v>
      </c>
      <c r="E159" s="141">
        <v>0.0</v>
      </c>
      <c r="F159" s="141">
        <v>0.0</v>
      </c>
      <c r="G159" s="141">
        <v>0.0</v>
      </c>
      <c r="H159" s="141">
        <v>0.0</v>
      </c>
      <c r="I159" s="141">
        <v>0.0</v>
      </c>
      <c r="J159" s="141">
        <v>0.0</v>
      </c>
    </row>
    <row r="160" ht="14.25" customHeight="1">
      <c r="A160" s="140" t="s">
        <v>339</v>
      </c>
      <c r="B160" s="143">
        <f t="shared" si="1"/>
        <v>10</v>
      </c>
      <c r="C160" s="143" t="str">
        <f t="shared" si="2"/>
        <v>4</v>
      </c>
      <c r="D160" s="143" t="str">
        <f t="shared" si="3"/>
        <v>94</v>
      </c>
      <c r="E160" s="141">
        <v>0.0</v>
      </c>
      <c r="F160" s="141">
        <v>0.0</v>
      </c>
      <c r="G160" s="141">
        <v>0.0</v>
      </c>
      <c r="H160" s="141">
        <v>0.0</v>
      </c>
      <c r="I160" s="141">
        <v>0.0</v>
      </c>
      <c r="J160" s="141">
        <v>0.0</v>
      </c>
    </row>
    <row r="161" ht="14.25" customHeight="1">
      <c r="A161" s="140" t="s">
        <v>340</v>
      </c>
      <c r="B161" s="143">
        <f t="shared" si="1"/>
        <v>10</v>
      </c>
      <c r="C161" s="143" t="str">
        <f t="shared" si="2"/>
        <v>5</v>
      </c>
      <c r="D161" s="143" t="str">
        <f t="shared" si="3"/>
        <v>95</v>
      </c>
      <c r="E161" s="141">
        <v>0.0</v>
      </c>
      <c r="F161" s="141">
        <v>0.0</v>
      </c>
      <c r="G161" s="141">
        <v>0.0</v>
      </c>
      <c r="H161" s="141">
        <v>0.0</v>
      </c>
      <c r="I161" s="141">
        <v>0.0</v>
      </c>
      <c r="J161" s="141">
        <v>0.0</v>
      </c>
    </row>
    <row r="162" ht="14.25" customHeight="1">
      <c r="A162" s="140" t="s">
        <v>341</v>
      </c>
      <c r="B162" s="143">
        <f t="shared" si="1"/>
        <v>10</v>
      </c>
      <c r="C162" s="143" t="str">
        <f t="shared" si="2"/>
        <v>5</v>
      </c>
      <c r="D162" s="143" t="str">
        <f t="shared" si="3"/>
        <v>05</v>
      </c>
      <c r="E162" s="141">
        <v>0.0</v>
      </c>
      <c r="F162" s="141">
        <v>0.0</v>
      </c>
      <c r="G162" s="141">
        <v>0.0</v>
      </c>
      <c r="H162" s="141">
        <v>0.0</v>
      </c>
      <c r="I162" s="141">
        <v>0.0</v>
      </c>
      <c r="J162" s="141">
        <v>0.0</v>
      </c>
    </row>
    <row r="163" ht="14.25" customHeight="1">
      <c r="A163" s="140" t="s">
        <v>342</v>
      </c>
      <c r="B163" s="143">
        <f t="shared" si="1"/>
        <v>10</v>
      </c>
      <c r="C163" s="143" t="str">
        <f t="shared" si="2"/>
        <v>9</v>
      </c>
      <c r="D163" s="143" t="str">
        <f t="shared" si="3"/>
        <v>09</v>
      </c>
      <c r="E163" s="141">
        <v>0.0</v>
      </c>
      <c r="F163" s="141">
        <v>0.0</v>
      </c>
      <c r="G163" s="141">
        <v>0.0</v>
      </c>
      <c r="H163" s="141">
        <v>0.0</v>
      </c>
      <c r="I163" s="141">
        <v>0.0</v>
      </c>
      <c r="J163" s="141">
        <v>0.0</v>
      </c>
    </row>
    <row r="164" ht="14.25" customHeight="1">
      <c r="A164" s="140" t="s">
        <v>343</v>
      </c>
      <c r="B164" s="143">
        <f t="shared" si="1"/>
        <v>10</v>
      </c>
      <c r="C164" s="143" t="str">
        <f t="shared" si="2"/>
        <v>1</v>
      </c>
      <c r="D164" s="143" t="str">
        <f t="shared" si="3"/>
        <v>11</v>
      </c>
      <c r="E164" s="141">
        <v>0.0</v>
      </c>
      <c r="F164" s="141">
        <v>0.0</v>
      </c>
      <c r="G164" s="141">
        <v>0.0</v>
      </c>
      <c r="H164" s="141">
        <v>0.0</v>
      </c>
      <c r="I164" s="141">
        <v>0.0</v>
      </c>
      <c r="J164" s="141">
        <v>0.0</v>
      </c>
    </row>
    <row r="165" ht="14.25" customHeight="1">
      <c r="A165" s="140" t="s">
        <v>344</v>
      </c>
      <c r="B165" s="143">
        <f t="shared" si="1"/>
        <v>10</v>
      </c>
      <c r="C165" s="143" t="str">
        <f t="shared" si="2"/>
        <v>4</v>
      </c>
      <c r="D165" s="143" t="str">
        <f t="shared" si="3"/>
        <v>14</v>
      </c>
      <c r="E165" s="141">
        <v>0.0</v>
      </c>
      <c r="F165" s="141">
        <v>0.0</v>
      </c>
      <c r="G165" s="141">
        <v>0.0</v>
      </c>
      <c r="H165" s="141">
        <v>0.0</v>
      </c>
      <c r="I165" s="141">
        <v>0.0</v>
      </c>
      <c r="J165" s="141">
        <v>0.0</v>
      </c>
    </row>
    <row r="166" ht="14.25" customHeight="1">
      <c r="A166" s="140" t="s">
        <v>345</v>
      </c>
      <c r="B166" s="143">
        <f t="shared" si="1"/>
        <v>10</v>
      </c>
      <c r="C166" s="143" t="str">
        <f t="shared" si="2"/>
        <v>5</v>
      </c>
      <c r="D166" s="143" t="str">
        <f t="shared" si="3"/>
        <v>15</v>
      </c>
      <c r="E166" s="141">
        <v>0.0</v>
      </c>
      <c r="F166" s="141">
        <v>0.0</v>
      </c>
      <c r="G166" s="141">
        <v>0.0</v>
      </c>
      <c r="H166" s="141">
        <v>0.0</v>
      </c>
      <c r="I166" s="141">
        <v>0.0</v>
      </c>
      <c r="J166" s="141">
        <v>0.0</v>
      </c>
    </row>
    <row r="167" ht="14.25" customHeight="1">
      <c r="A167" s="140" t="s">
        <v>346</v>
      </c>
      <c r="B167" s="143">
        <f t="shared" si="1"/>
        <v>10</v>
      </c>
      <c r="C167" s="143" t="str">
        <f t="shared" si="2"/>
        <v>6</v>
      </c>
      <c r="D167" s="143" t="str">
        <f t="shared" si="3"/>
        <v>16</v>
      </c>
      <c r="E167" s="141">
        <v>0.0</v>
      </c>
      <c r="F167" s="141">
        <v>0.0</v>
      </c>
      <c r="G167" s="141">
        <v>0.0</v>
      </c>
      <c r="H167" s="141">
        <v>0.0</v>
      </c>
      <c r="I167" s="141">
        <v>0.0</v>
      </c>
      <c r="J167" s="141">
        <v>0.0</v>
      </c>
    </row>
    <row r="168" ht="14.25" customHeight="1">
      <c r="A168" s="140" t="s">
        <v>347</v>
      </c>
      <c r="B168" s="143">
        <f t="shared" si="1"/>
        <v>10</v>
      </c>
      <c r="C168" s="143" t="str">
        <f t="shared" si="2"/>
        <v>7</v>
      </c>
      <c r="D168" s="143" t="str">
        <f t="shared" si="3"/>
        <v>17</v>
      </c>
      <c r="E168" s="141">
        <v>0.0</v>
      </c>
      <c r="F168" s="141">
        <v>0.0</v>
      </c>
      <c r="G168" s="141">
        <v>0.0</v>
      </c>
      <c r="H168" s="141">
        <v>0.0</v>
      </c>
      <c r="I168" s="141">
        <v>0.0</v>
      </c>
      <c r="J168" s="141">
        <v>0.0</v>
      </c>
    </row>
    <row r="169" ht="14.25" customHeight="1">
      <c r="A169" s="140" t="s">
        <v>348</v>
      </c>
      <c r="B169" s="143">
        <f t="shared" si="1"/>
        <v>10</v>
      </c>
      <c r="C169" s="143" t="str">
        <f t="shared" si="2"/>
        <v>8</v>
      </c>
      <c r="D169" s="143" t="str">
        <f t="shared" si="3"/>
        <v>18</v>
      </c>
      <c r="E169" s="141">
        <v>1771.1999999999998</v>
      </c>
      <c r="F169" s="141">
        <v>0.0</v>
      </c>
      <c r="G169" s="141">
        <v>0.0</v>
      </c>
      <c r="H169" s="141">
        <v>0.0</v>
      </c>
      <c r="I169" s="141">
        <v>1771.1999999999998</v>
      </c>
      <c r="J169" s="141">
        <v>0.0</v>
      </c>
    </row>
    <row r="170" ht="14.25" customHeight="1">
      <c r="A170" s="140" t="s">
        <v>349</v>
      </c>
      <c r="B170" s="143">
        <f t="shared" si="1"/>
        <v>10</v>
      </c>
      <c r="C170" s="143" t="str">
        <f t="shared" si="2"/>
        <v>1</v>
      </c>
      <c r="D170" s="143" t="str">
        <f t="shared" si="3"/>
        <v>21</v>
      </c>
      <c r="E170" s="141">
        <v>0.0</v>
      </c>
      <c r="F170" s="141">
        <v>0.0</v>
      </c>
      <c r="G170" s="141">
        <v>0.0</v>
      </c>
      <c r="H170" s="141">
        <v>0.0</v>
      </c>
      <c r="I170" s="141">
        <v>0.0</v>
      </c>
      <c r="J170" s="141">
        <v>0.0</v>
      </c>
    </row>
    <row r="171" ht="14.25" customHeight="1">
      <c r="A171" s="140" t="s">
        <v>350</v>
      </c>
      <c r="B171" s="143">
        <f t="shared" si="1"/>
        <v>10</v>
      </c>
      <c r="C171" s="143" t="str">
        <f t="shared" si="2"/>
        <v>2</v>
      </c>
      <c r="D171" s="143" t="str">
        <f t="shared" si="3"/>
        <v>22</v>
      </c>
      <c r="E171" s="141">
        <v>0.0</v>
      </c>
      <c r="F171" s="141">
        <v>0.0</v>
      </c>
      <c r="G171" s="141">
        <v>0.0</v>
      </c>
      <c r="H171" s="141">
        <v>0.0</v>
      </c>
      <c r="I171" s="141">
        <v>0.0</v>
      </c>
      <c r="J171" s="141">
        <v>0.0</v>
      </c>
    </row>
    <row r="172" ht="14.25" customHeight="1">
      <c r="A172" s="140" t="s">
        <v>351</v>
      </c>
      <c r="B172" s="143">
        <f t="shared" si="1"/>
        <v>10</v>
      </c>
      <c r="C172" s="143" t="str">
        <f t="shared" si="2"/>
        <v>3</v>
      </c>
      <c r="D172" s="143" t="str">
        <f t="shared" si="3"/>
        <v>23</v>
      </c>
      <c r="E172" s="141">
        <v>0.0</v>
      </c>
      <c r="F172" s="141">
        <v>0.0</v>
      </c>
      <c r="G172" s="141">
        <v>0.0</v>
      </c>
      <c r="H172" s="141">
        <v>0.0</v>
      </c>
      <c r="I172" s="141">
        <v>0.0</v>
      </c>
      <c r="J172" s="141">
        <v>0.0</v>
      </c>
    </row>
    <row r="173" ht="14.25" customHeight="1">
      <c r="A173" s="140" t="s">
        <v>352</v>
      </c>
      <c r="B173" s="143">
        <f t="shared" si="1"/>
        <v>10</v>
      </c>
      <c r="C173" s="143" t="str">
        <f t="shared" si="2"/>
        <v>5</v>
      </c>
      <c r="D173" s="143" t="str">
        <f t="shared" si="3"/>
        <v>25</v>
      </c>
      <c r="E173" s="141">
        <v>84.0</v>
      </c>
      <c r="F173" s="141">
        <v>0.0</v>
      </c>
      <c r="G173" s="141">
        <v>0.0</v>
      </c>
      <c r="H173" s="141">
        <v>0.0</v>
      </c>
      <c r="I173" s="141">
        <v>84.0</v>
      </c>
      <c r="J173" s="141">
        <v>0.0</v>
      </c>
    </row>
    <row r="174" ht="14.25" customHeight="1">
      <c r="A174" s="140" t="s">
        <v>353</v>
      </c>
      <c r="B174" s="143">
        <f t="shared" si="1"/>
        <v>10</v>
      </c>
      <c r="C174" s="143" t="str">
        <f t="shared" si="2"/>
        <v>0</v>
      </c>
      <c r="D174" s="143" t="str">
        <f t="shared" si="3"/>
        <v>30</v>
      </c>
      <c r="E174" s="141">
        <v>0.0</v>
      </c>
      <c r="F174" s="141">
        <v>0.0</v>
      </c>
      <c r="G174" s="141">
        <v>0.0</v>
      </c>
      <c r="H174" s="141">
        <v>0.0</v>
      </c>
      <c r="I174" s="141">
        <v>0.0</v>
      </c>
      <c r="J174" s="141">
        <v>0.0</v>
      </c>
    </row>
    <row r="175" ht="14.25" customHeight="1">
      <c r="A175" s="140" t="s">
        <v>354</v>
      </c>
      <c r="B175" s="143">
        <f t="shared" si="1"/>
        <v>10</v>
      </c>
      <c r="C175" s="143" t="str">
        <f t="shared" si="2"/>
        <v>9</v>
      </c>
      <c r="D175" s="143" t="str">
        <f t="shared" si="3"/>
        <v>39</v>
      </c>
      <c r="E175" s="141">
        <v>0.0</v>
      </c>
      <c r="F175" s="141">
        <v>0.0</v>
      </c>
      <c r="G175" s="141">
        <v>0.0</v>
      </c>
      <c r="H175" s="141">
        <v>0.0</v>
      </c>
      <c r="I175" s="141">
        <v>0.0</v>
      </c>
      <c r="J175" s="141">
        <v>0.0</v>
      </c>
    </row>
    <row r="176" ht="14.25" customHeight="1">
      <c r="A176" s="140" t="s">
        <v>355</v>
      </c>
      <c r="B176" s="143">
        <f t="shared" si="1"/>
        <v>10</v>
      </c>
      <c r="C176" s="143" t="str">
        <f t="shared" si="2"/>
        <v>0</v>
      </c>
      <c r="D176" s="143" t="str">
        <f t="shared" si="3"/>
        <v>40</v>
      </c>
      <c r="E176" s="141">
        <v>0.0</v>
      </c>
      <c r="F176" s="141">
        <v>0.0</v>
      </c>
      <c r="G176" s="141">
        <v>0.0</v>
      </c>
      <c r="H176" s="141">
        <v>0.0</v>
      </c>
      <c r="I176" s="141">
        <v>0.0</v>
      </c>
      <c r="J176" s="141">
        <v>0.0</v>
      </c>
    </row>
    <row r="177" ht="14.25" customHeight="1">
      <c r="A177" s="140" t="s">
        <v>356</v>
      </c>
      <c r="B177" s="143">
        <f t="shared" si="1"/>
        <v>10</v>
      </c>
      <c r="C177" s="143" t="str">
        <f t="shared" si="2"/>
        <v>2</v>
      </c>
      <c r="D177" s="143" t="str">
        <f t="shared" si="3"/>
        <v>42</v>
      </c>
      <c r="E177" s="141">
        <v>0.0</v>
      </c>
      <c r="F177" s="141">
        <v>0.0</v>
      </c>
      <c r="G177" s="141">
        <v>0.0</v>
      </c>
      <c r="H177" s="141">
        <v>0.0</v>
      </c>
      <c r="I177" s="141">
        <v>0.0</v>
      </c>
      <c r="J177" s="141">
        <v>0.0</v>
      </c>
    </row>
    <row r="178" ht="14.25" customHeight="1">
      <c r="A178" s="140" t="s">
        <v>357</v>
      </c>
      <c r="B178" s="143">
        <f t="shared" si="1"/>
        <v>10</v>
      </c>
      <c r="C178" s="143" t="str">
        <f t="shared" si="2"/>
        <v>5</v>
      </c>
      <c r="D178" s="143" t="str">
        <f t="shared" si="3"/>
        <v>55</v>
      </c>
      <c r="E178" s="141">
        <v>0.0</v>
      </c>
      <c r="F178" s="141">
        <v>0.0</v>
      </c>
      <c r="G178" s="141">
        <v>0.0</v>
      </c>
      <c r="H178" s="141">
        <v>0.0</v>
      </c>
      <c r="I178" s="141">
        <v>0.0</v>
      </c>
      <c r="J178" s="141">
        <v>0.0</v>
      </c>
    </row>
    <row r="179" ht="14.25" customHeight="1">
      <c r="A179" s="140" t="s">
        <v>358</v>
      </c>
      <c r="B179" s="143">
        <f t="shared" si="1"/>
        <v>10</v>
      </c>
      <c r="C179" s="143" t="str">
        <f t="shared" si="2"/>
        <v>6</v>
      </c>
      <c r="D179" s="143" t="str">
        <f t="shared" si="3"/>
        <v>56</v>
      </c>
      <c r="E179" s="141">
        <v>0.0</v>
      </c>
      <c r="F179" s="141">
        <v>0.0</v>
      </c>
      <c r="G179" s="141">
        <v>0.0</v>
      </c>
      <c r="H179" s="141">
        <v>0.0</v>
      </c>
      <c r="I179" s="141">
        <v>0.0</v>
      </c>
      <c r="J179" s="141">
        <v>0.0</v>
      </c>
    </row>
    <row r="180" ht="14.25" customHeight="1">
      <c r="A180" s="140" t="s">
        <v>359</v>
      </c>
      <c r="B180" s="143">
        <f t="shared" si="1"/>
        <v>10</v>
      </c>
      <c r="C180" s="143" t="str">
        <f t="shared" si="2"/>
        <v>9</v>
      </c>
      <c r="D180" s="143" t="str">
        <f t="shared" si="3"/>
        <v>19</v>
      </c>
      <c r="E180" s="141">
        <v>0.0</v>
      </c>
      <c r="F180" s="141">
        <v>0.0</v>
      </c>
      <c r="G180" s="141">
        <v>0.0</v>
      </c>
      <c r="H180" s="141">
        <v>0.0</v>
      </c>
      <c r="I180" s="141">
        <v>0.0</v>
      </c>
      <c r="J180" s="141">
        <v>0.0</v>
      </c>
    </row>
    <row r="181" ht="14.25" customHeight="1">
      <c r="A181" s="140" t="s">
        <v>360</v>
      </c>
      <c r="B181" s="143">
        <f t="shared" si="1"/>
        <v>10</v>
      </c>
      <c r="C181" s="143" t="str">
        <f t="shared" si="2"/>
        <v>6</v>
      </c>
      <c r="D181" s="143" t="str">
        <f t="shared" si="3"/>
        <v>86</v>
      </c>
      <c r="E181" s="141">
        <v>0.0</v>
      </c>
      <c r="F181" s="141">
        <v>0.0</v>
      </c>
      <c r="G181" s="141">
        <v>0.0</v>
      </c>
      <c r="H181" s="141">
        <v>0.0</v>
      </c>
      <c r="I181" s="141">
        <v>0.0</v>
      </c>
      <c r="J181" s="141">
        <v>0.0</v>
      </c>
    </row>
    <row r="182" ht="14.25" customHeight="1">
      <c r="A182" s="140" t="s">
        <v>361</v>
      </c>
      <c r="B182" s="143">
        <f t="shared" si="1"/>
        <v>10</v>
      </c>
      <c r="C182" s="143" t="str">
        <f t="shared" si="2"/>
        <v>0</v>
      </c>
      <c r="D182" s="143" t="str">
        <f t="shared" si="3"/>
        <v>60</v>
      </c>
      <c r="E182" s="141">
        <v>0.0</v>
      </c>
      <c r="F182" s="141">
        <v>0.0</v>
      </c>
      <c r="G182" s="141">
        <v>0.0</v>
      </c>
      <c r="H182" s="141">
        <v>0.0</v>
      </c>
      <c r="I182" s="141">
        <v>0.0</v>
      </c>
      <c r="J182" s="141">
        <v>0.0</v>
      </c>
    </row>
    <row r="183" ht="14.25" customHeight="1">
      <c r="A183" s="140" t="s">
        <v>362</v>
      </c>
      <c r="B183" s="143">
        <f t="shared" si="1"/>
        <v>10</v>
      </c>
      <c r="C183" s="143" t="str">
        <f t="shared" si="2"/>
        <v>2</v>
      </c>
      <c r="D183" s="143" t="str">
        <f t="shared" si="3"/>
        <v>62</v>
      </c>
      <c r="E183" s="141">
        <v>0.0</v>
      </c>
      <c r="F183" s="141">
        <v>0.0</v>
      </c>
      <c r="G183" s="141">
        <v>15.252000000000002</v>
      </c>
      <c r="H183" s="141">
        <v>0.0</v>
      </c>
      <c r="I183" s="141">
        <v>15.252000000000002</v>
      </c>
      <c r="J183" s="141">
        <v>0.0</v>
      </c>
    </row>
    <row r="184" ht="14.25" customHeight="1">
      <c r="A184" s="140" t="s">
        <v>363</v>
      </c>
      <c r="B184" s="143">
        <f t="shared" si="1"/>
        <v>10</v>
      </c>
      <c r="C184" s="143" t="str">
        <f t="shared" si="2"/>
        <v>0</v>
      </c>
      <c r="D184" s="143" t="str">
        <f t="shared" si="3"/>
        <v>00</v>
      </c>
      <c r="E184" s="141">
        <v>0.0</v>
      </c>
      <c r="F184" s="141">
        <v>0.0</v>
      </c>
      <c r="G184" s="141">
        <v>0.0</v>
      </c>
      <c r="H184" s="141">
        <v>0.0</v>
      </c>
      <c r="I184" s="141">
        <v>0.0</v>
      </c>
      <c r="J184" s="141">
        <v>0.0</v>
      </c>
    </row>
    <row r="185" ht="14.25" customHeight="1">
      <c r="A185" s="140" t="s">
        <v>364</v>
      </c>
      <c r="B185" s="143">
        <f t="shared" si="1"/>
        <v>10</v>
      </c>
      <c r="C185" s="143" t="str">
        <f t="shared" si="2"/>
        <v>7</v>
      </c>
      <c r="D185" s="143" t="str">
        <f t="shared" si="3"/>
        <v>17</v>
      </c>
      <c r="E185" s="141">
        <v>0.0</v>
      </c>
      <c r="F185" s="141">
        <v>0.0</v>
      </c>
      <c r="G185" s="141">
        <v>0.0</v>
      </c>
      <c r="H185" s="141">
        <v>0.0</v>
      </c>
      <c r="I185" s="141">
        <v>0.0</v>
      </c>
      <c r="J185" s="141">
        <v>0.0</v>
      </c>
    </row>
    <row r="186" ht="14.25" customHeight="1">
      <c r="A186" s="140" t="s">
        <v>365</v>
      </c>
      <c r="B186" s="143">
        <f t="shared" si="1"/>
        <v>10</v>
      </c>
      <c r="C186" s="143" t="str">
        <f t="shared" si="2"/>
        <v>8</v>
      </c>
      <c r="D186" s="143" t="str">
        <f t="shared" si="3"/>
        <v>58</v>
      </c>
      <c r="E186" s="141">
        <v>0.0</v>
      </c>
      <c r="F186" s="141">
        <v>0.0</v>
      </c>
      <c r="G186" s="141">
        <v>0.0</v>
      </c>
      <c r="H186" s="141">
        <v>0.0</v>
      </c>
      <c r="I186" s="141">
        <v>0.0</v>
      </c>
      <c r="J186" s="141">
        <v>0.0</v>
      </c>
    </row>
    <row r="187" ht="14.25" customHeight="1">
      <c r="A187" s="140" t="s">
        <v>366</v>
      </c>
      <c r="B187" s="143">
        <f t="shared" si="1"/>
        <v>10</v>
      </c>
      <c r="C187" s="143" t="str">
        <f t="shared" si="2"/>
        <v>0</v>
      </c>
      <c r="D187" s="143" t="str">
        <f t="shared" si="3"/>
        <v>90</v>
      </c>
      <c r="E187" s="141">
        <v>0.0</v>
      </c>
      <c r="F187" s="141">
        <v>0.0</v>
      </c>
      <c r="G187" s="141">
        <v>0.0</v>
      </c>
      <c r="H187" s="141">
        <v>0.0</v>
      </c>
      <c r="I187" s="141">
        <v>0.0</v>
      </c>
      <c r="J187" s="141">
        <v>0.0</v>
      </c>
    </row>
    <row r="188" ht="14.25" customHeight="1">
      <c r="A188" s="140" t="s">
        <v>367</v>
      </c>
      <c r="B188" s="143">
        <f t="shared" si="1"/>
        <v>10</v>
      </c>
      <c r="C188" s="143" t="str">
        <f t="shared" si="2"/>
        <v>7</v>
      </c>
      <c r="D188" s="143" t="str">
        <f t="shared" si="3"/>
        <v>57</v>
      </c>
      <c r="E188" s="141">
        <v>0.0</v>
      </c>
      <c r="F188" s="141">
        <v>0.0</v>
      </c>
      <c r="G188" s="141">
        <v>0.0</v>
      </c>
      <c r="H188" s="141">
        <v>0.0</v>
      </c>
      <c r="I188" s="141">
        <v>0.0</v>
      </c>
      <c r="J188" s="141">
        <v>0.0</v>
      </c>
    </row>
    <row r="189" ht="14.25" customHeight="1">
      <c r="A189" s="140" t="s">
        <v>368</v>
      </c>
      <c r="B189" s="143">
        <f t="shared" si="1"/>
        <v>10</v>
      </c>
      <c r="C189" s="143" t="str">
        <f t="shared" si="2"/>
        <v>3</v>
      </c>
      <c r="D189" s="143" t="str">
        <f t="shared" si="3"/>
        <v>73</v>
      </c>
      <c r="E189" s="141">
        <v>0.0</v>
      </c>
      <c r="F189" s="141">
        <v>0.0</v>
      </c>
      <c r="G189" s="141">
        <v>0.0</v>
      </c>
      <c r="H189" s="141">
        <v>0.0</v>
      </c>
      <c r="I189" s="141">
        <v>0.0</v>
      </c>
      <c r="J189" s="141">
        <v>0.0</v>
      </c>
    </row>
    <row r="190" ht="14.25" customHeight="1">
      <c r="A190" s="140" t="s">
        <v>369</v>
      </c>
      <c r="B190" s="143">
        <f t="shared" si="1"/>
        <v>10</v>
      </c>
      <c r="C190" s="143" t="str">
        <f t="shared" si="2"/>
        <v>9</v>
      </c>
      <c r="D190" s="143" t="str">
        <f t="shared" si="3"/>
        <v>79</v>
      </c>
      <c r="E190" s="141">
        <v>0.0</v>
      </c>
      <c r="F190" s="141">
        <v>0.0</v>
      </c>
      <c r="G190" s="141">
        <v>0.0</v>
      </c>
      <c r="H190" s="141">
        <v>0.0</v>
      </c>
      <c r="I190" s="141">
        <v>0.0</v>
      </c>
      <c r="J190" s="141">
        <v>0.0</v>
      </c>
    </row>
    <row r="191" ht="14.25" customHeight="1">
      <c r="A191" s="140" t="s">
        <v>370</v>
      </c>
      <c r="B191" s="143">
        <f t="shared" si="1"/>
        <v>10</v>
      </c>
      <c r="C191" s="143" t="str">
        <f t="shared" si="2"/>
        <v>4</v>
      </c>
      <c r="D191" s="143" t="str">
        <f t="shared" si="3"/>
        <v>94</v>
      </c>
      <c r="E191" s="141">
        <v>7195.32</v>
      </c>
      <c r="F191" s="141">
        <v>0.0</v>
      </c>
      <c r="G191" s="141">
        <v>0.0</v>
      </c>
      <c r="H191" s="141">
        <v>0.0</v>
      </c>
      <c r="I191" s="141">
        <v>7195.32</v>
      </c>
      <c r="J191" s="141">
        <v>0.0</v>
      </c>
    </row>
    <row r="192" ht="14.25" customHeight="1">
      <c r="A192" s="140" t="s">
        <v>371</v>
      </c>
      <c r="B192" s="143">
        <f t="shared" si="1"/>
        <v>10</v>
      </c>
      <c r="C192" s="143" t="str">
        <f t="shared" si="2"/>
        <v>5</v>
      </c>
      <c r="D192" s="143" t="str">
        <f t="shared" si="3"/>
        <v>95</v>
      </c>
      <c r="E192" s="141">
        <v>720.0</v>
      </c>
      <c r="F192" s="141">
        <v>0.0</v>
      </c>
      <c r="G192" s="141">
        <v>0.0</v>
      </c>
      <c r="H192" s="141">
        <v>0.0</v>
      </c>
      <c r="I192" s="141">
        <v>720.0</v>
      </c>
      <c r="J192" s="141">
        <v>0.0</v>
      </c>
    </row>
    <row r="193" ht="14.25" customHeight="1">
      <c r="A193" s="140" t="s">
        <v>372</v>
      </c>
      <c r="B193" s="143">
        <f t="shared" si="1"/>
        <v>10</v>
      </c>
      <c r="C193" s="143" t="str">
        <f t="shared" si="2"/>
        <v>8</v>
      </c>
      <c r="D193" s="143" t="str">
        <f t="shared" si="3"/>
        <v>18</v>
      </c>
      <c r="E193" s="141">
        <v>0.0</v>
      </c>
      <c r="F193" s="141">
        <v>0.0</v>
      </c>
      <c r="G193" s="141">
        <v>2.748</v>
      </c>
      <c r="H193" s="141">
        <v>0.0</v>
      </c>
      <c r="I193" s="141">
        <v>2.748</v>
      </c>
      <c r="J193" s="141">
        <v>0.0</v>
      </c>
    </row>
    <row r="194" ht="14.25" customHeight="1">
      <c r="A194" s="140" t="s">
        <v>373</v>
      </c>
      <c r="B194" s="143">
        <f t="shared" si="1"/>
        <v>10</v>
      </c>
      <c r="C194" s="143" t="str">
        <f t="shared" si="2"/>
        <v>0</v>
      </c>
      <c r="D194" s="143" t="str">
        <f t="shared" si="3"/>
        <v>80</v>
      </c>
      <c r="E194" s="141">
        <v>0.0</v>
      </c>
      <c r="F194" s="141">
        <v>0.0</v>
      </c>
      <c r="G194" s="141">
        <v>0.0</v>
      </c>
      <c r="H194" s="141">
        <v>0.0</v>
      </c>
      <c r="I194" s="141">
        <v>0.0</v>
      </c>
      <c r="J194" s="141">
        <v>0.0</v>
      </c>
    </row>
    <row r="195" ht="14.25" customHeight="1">
      <c r="A195" s="140" t="s">
        <v>374</v>
      </c>
      <c r="B195" s="143">
        <f t="shared" si="1"/>
        <v>10</v>
      </c>
      <c r="C195" s="143" t="str">
        <f t="shared" si="2"/>
        <v>1</v>
      </c>
      <c r="D195" s="143" t="str">
        <f t="shared" si="3"/>
        <v>81</v>
      </c>
      <c r="E195" s="141">
        <v>0.0</v>
      </c>
      <c r="F195" s="141">
        <v>0.0</v>
      </c>
      <c r="G195" s="141">
        <v>0.0</v>
      </c>
      <c r="H195" s="141">
        <v>0.0</v>
      </c>
      <c r="I195" s="141">
        <v>0.0</v>
      </c>
      <c r="J195" s="141">
        <v>0.0</v>
      </c>
    </row>
    <row r="196" ht="14.25" customHeight="1">
      <c r="A196" s="140" t="s">
        <v>375</v>
      </c>
      <c r="B196" s="143">
        <f t="shared" si="1"/>
        <v>10</v>
      </c>
      <c r="C196" s="143" t="str">
        <f t="shared" si="2"/>
        <v>2</v>
      </c>
      <c r="D196" s="143" t="str">
        <f t="shared" si="3"/>
        <v>82</v>
      </c>
      <c r="E196" s="141">
        <v>0.0</v>
      </c>
      <c r="F196" s="141">
        <v>0.0</v>
      </c>
      <c r="G196" s="141">
        <v>0.0</v>
      </c>
      <c r="H196" s="141">
        <v>0.0</v>
      </c>
      <c r="I196" s="141">
        <v>0.0</v>
      </c>
      <c r="J196" s="141">
        <v>0.0</v>
      </c>
    </row>
    <row r="197" ht="14.25" customHeight="1">
      <c r="A197" s="140" t="s">
        <v>376</v>
      </c>
      <c r="B197" s="143">
        <f t="shared" si="1"/>
        <v>10</v>
      </c>
      <c r="C197" s="143" t="str">
        <f t="shared" si="2"/>
        <v>2</v>
      </c>
      <c r="D197" s="143" t="str">
        <f t="shared" si="3"/>
        <v>92</v>
      </c>
      <c r="E197" s="141">
        <v>0.0</v>
      </c>
      <c r="F197" s="141">
        <v>0.0</v>
      </c>
      <c r="G197" s="141">
        <v>0.0</v>
      </c>
      <c r="H197" s="141">
        <v>0.0</v>
      </c>
      <c r="I197" s="141">
        <v>0.0</v>
      </c>
      <c r="J197" s="141">
        <v>0.0</v>
      </c>
    </row>
    <row r="198" ht="14.25" customHeight="1">
      <c r="A198" s="140" t="s">
        <v>377</v>
      </c>
      <c r="B198" s="143">
        <f t="shared" si="1"/>
        <v>10</v>
      </c>
      <c r="C198" s="143" t="str">
        <f t="shared" si="2"/>
        <v>3</v>
      </c>
      <c r="D198" s="143" t="str">
        <f t="shared" si="3"/>
        <v>93</v>
      </c>
      <c r="E198" s="141">
        <v>0.0</v>
      </c>
      <c r="F198" s="141">
        <v>0.0</v>
      </c>
      <c r="G198" s="141">
        <v>0.0</v>
      </c>
      <c r="H198" s="141">
        <v>0.0</v>
      </c>
      <c r="I198" s="141">
        <v>0.0</v>
      </c>
      <c r="J198" s="141">
        <v>0.0</v>
      </c>
    </row>
    <row r="199" ht="14.25" customHeight="1">
      <c r="A199" s="140" t="s">
        <v>378</v>
      </c>
      <c r="B199" s="143">
        <f t="shared" si="1"/>
        <v>10</v>
      </c>
      <c r="C199" s="143" t="str">
        <f t="shared" si="2"/>
        <v>4</v>
      </c>
      <c r="D199" s="143" t="str">
        <f t="shared" si="3"/>
        <v>94</v>
      </c>
      <c r="E199" s="141">
        <v>0.0</v>
      </c>
      <c r="F199" s="141">
        <v>0.0</v>
      </c>
      <c r="G199" s="141">
        <v>0.0</v>
      </c>
      <c r="H199" s="141">
        <v>0.0</v>
      </c>
      <c r="I199" s="141">
        <v>0.0</v>
      </c>
      <c r="J199" s="141">
        <v>0.0</v>
      </c>
    </row>
    <row r="200" ht="14.25" customHeight="1">
      <c r="A200" s="140" t="s">
        <v>379</v>
      </c>
      <c r="B200" s="143">
        <f t="shared" si="1"/>
        <v>10</v>
      </c>
      <c r="C200" s="143" t="str">
        <f t="shared" si="2"/>
        <v>5</v>
      </c>
      <c r="D200" s="143" t="str">
        <f t="shared" si="3"/>
        <v>95</v>
      </c>
      <c r="E200" s="141">
        <v>0.0</v>
      </c>
      <c r="F200" s="141">
        <v>0.0</v>
      </c>
      <c r="G200" s="141">
        <v>0.0</v>
      </c>
      <c r="H200" s="141">
        <v>0.0</v>
      </c>
      <c r="I200" s="141">
        <v>0.0</v>
      </c>
      <c r="J200" s="141">
        <v>0.0</v>
      </c>
    </row>
    <row r="201" ht="14.25" customHeight="1">
      <c r="A201" s="140" t="s">
        <v>380</v>
      </c>
      <c r="B201" s="143">
        <f t="shared" si="1"/>
        <v>10</v>
      </c>
      <c r="C201" s="143" t="str">
        <f t="shared" si="2"/>
        <v>6</v>
      </c>
      <c r="D201" s="143" t="str">
        <f t="shared" si="3"/>
        <v>96</v>
      </c>
      <c r="E201" s="141">
        <v>0.0</v>
      </c>
      <c r="F201" s="141">
        <v>0.0</v>
      </c>
      <c r="G201" s="141">
        <v>0.0</v>
      </c>
      <c r="H201" s="141">
        <v>0.0</v>
      </c>
      <c r="I201" s="141">
        <v>0.0</v>
      </c>
      <c r="J201" s="141">
        <v>0.0</v>
      </c>
    </row>
    <row r="202" ht="14.25" customHeight="1">
      <c r="A202" s="140" t="s">
        <v>381</v>
      </c>
      <c r="B202" s="143">
        <f t="shared" si="1"/>
        <v>10</v>
      </c>
      <c r="C202" s="143" t="str">
        <f t="shared" si="2"/>
        <v>7</v>
      </c>
      <c r="D202" s="143" t="str">
        <f t="shared" si="3"/>
        <v>97</v>
      </c>
      <c r="E202" s="141">
        <v>0.0</v>
      </c>
      <c r="F202" s="141">
        <v>0.0</v>
      </c>
      <c r="G202" s="141">
        <v>0.0</v>
      </c>
      <c r="H202" s="141">
        <v>0.0</v>
      </c>
      <c r="I202" s="141">
        <v>0.0</v>
      </c>
      <c r="J202" s="141">
        <v>0.0</v>
      </c>
    </row>
    <row r="203" ht="14.25" customHeight="1">
      <c r="A203" s="140" t="s">
        <v>382</v>
      </c>
      <c r="B203" s="143">
        <f t="shared" si="1"/>
        <v>10</v>
      </c>
      <c r="C203" s="143" t="str">
        <f t="shared" si="2"/>
        <v>8</v>
      </c>
      <c r="D203" s="143" t="str">
        <f t="shared" si="3"/>
        <v>98</v>
      </c>
      <c r="E203" s="141">
        <v>0.0</v>
      </c>
      <c r="F203" s="141">
        <v>0.0</v>
      </c>
      <c r="G203" s="141">
        <v>0.0</v>
      </c>
      <c r="H203" s="141">
        <v>0.0</v>
      </c>
      <c r="I203" s="141">
        <v>0.0</v>
      </c>
      <c r="J203" s="141">
        <v>0.0</v>
      </c>
    </row>
    <row r="204" ht="14.25" customHeight="1">
      <c r="A204" s="140" t="s">
        <v>383</v>
      </c>
      <c r="B204" s="143">
        <f t="shared" si="1"/>
        <v>10</v>
      </c>
      <c r="C204" s="143" t="str">
        <f t="shared" si="2"/>
        <v>9</v>
      </c>
      <c r="D204" s="143" t="str">
        <f t="shared" si="3"/>
        <v>99</v>
      </c>
      <c r="E204" s="141">
        <v>0.0</v>
      </c>
      <c r="F204" s="141">
        <v>0.0</v>
      </c>
      <c r="G204" s="141">
        <v>0.0</v>
      </c>
      <c r="H204" s="141">
        <v>0.0</v>
      </c>
      <c r="I204" s="141">
        <v>0.0</v>
      </c>
      <c r="J204" s="141">
        <v>0.0</v>
      </c>
    </row>
    <row r="205" ht="14.25" customHeight="1">
      <c r="A205" s="140" t="s">
        <v>384</v>
      </c>
      <c r="B205" s="143">
        <f t="shared" si="1"/>
        <v>10</v>
      </c>
      <c r="C205" s="143" t="str">
        <f t="shared" si="2"/>
        <v>4</v>
      </c>
      <c r="D205" s="143" t="str">
        <f t="shared" si="3"/>
        <v>24</v>
      </c>
      <c r="E205" s="141">
        <v>0.0</v>
      </c>
      <c r="F205" s="141">
        <v>0.0</v>
      </c>
      <c r="G205" s="141">
        <v>0.0</v>
      </c>
      <c r="H205" s="141">
        <v>0.0</v>
      </c>
      <c r="I205" s="141">
        <v>0.0</v>
      </c>
      <c r="J205" s="141">
        <v>0.0</v>
      </c>
    </row>
    <row r="206" ht="14.25" customHeight="1">
      <c r="A206" s="140" t="s">
        <v>385</v>
      </c>
      <c r="B206" s="143">
        <f t="shared" si="1"/>
        <v>10</v>
      </c>
      <c r="C206" s="143" t="str">
        <f t="shared" si="2"/>
        <v>5</v>
      </c>
      <c r="D206" s="143" t="str">
        <f t="shared" si="3"/>
        <v>25</v>
      </c>
      <c r="E206" s="141">
        <v>0.0</v>
      </c>
      <c r="F206" s="141">
        <v>0.0</v>
      </c>
      <c r="G206" s="141">
        <v>0.0</v>
      </c>
      <c r="H206" s="141">
        <v>0.0</v>
      </c>
      <c r="I206" s="141">
        <v>0.0</v>
      </c>
      <c r="J206" s="141">
        <v>0.0</v>
      </c>
    </row>
    <row r="207" ht="14.25" customHeight="1">
      <c r="A207" s="140" t="s">
        <v>386</v>
      </c>
      <c r="B207" s="143">
        <f t="shared" si="1"/>
        <v>10</v>
      </c>
      <c r="C207" s="143" t="str">
        <f t="shared" si="2"/>
        <v>0</v>
      </c>
      <c r="D207" s="143" t="str">
        <f t="shared" si="3"/>
        <v>40</v>
      </c>
      <c r="E207" s="141">
        <v>1020.0</v>
      </c>
      <c r="F207" s="141">
        <v>0.0</v>
      </c>
      <c r="G207" s="141">
        <v>0.0</v>
      </c>
      <c r="H207" s="141">
        <v>0.0</v>
      </c>
      <c r="I207" s="141">
        <v>1020.0</v>
      </c>
      <c r="J207" s="141">
        <v>0.0</v>
      </c>
    </row>
    <row r="208" ht="14.25" customHeight="1">
      <c r="A208" s="140" t="s">
        <v>387</v>
      </c>
      <c r="B208" s="143">
        <f t="shared" si="1"/>
        <v>10</v>
      </c>
      <c r="C208" s="143" t="str">
        <f t="shared" si="2"/>
        <v>1</v>
      </c>
      <c r="D208" s="143" t="str">
        <f t="shared" si="3"/>
        <v>41</v>
      </c>
      <c r="E208" s="141">
        <v>0.0</v>
      </c>
      <c r="F208" s="141">
        <v>0.0</v>
      </c>
      <c r="G208" s="141">
        <v>0.0</v>
      </c>
      <c r="H208" s="141">
        <v>0.0</v>
      </c>
      <c r="I208" s="141">
        <v>0.0</v>
      </c>
      <c r="J208" s="141">
        <v>0.0</v>
      </c>
    </row>
    <row r="209" ht="14.25" customHeight="1">
      <c r="A209" s="140" t="s">
        <v>388</v>
      </c>
      <c r="B209" s="143">
        <f t="shared" si="1"/>
        <v>10</v>
      </c>
      <c r="C209" s="143" t="str">
        <f t="shared" si="2"/>
        <v>2</v>
      </c>
      <c r="D209" s="143" t="str">
        <f t="shared" si="3"/>
        <v>62</v>
      </c>
      <c r="E209" s="141">
        <v>0.0</v>
      </c>
      <c r="F209" s="141">
        <v>0.0</v>
      </c>
      <c r="G209" s="141">
        <v>0.0</v>
      </c>
      <c r="H209" s="141">
        <v>0.0</v>
      </c>
      <c r="I209" s="141">
        <v>0.0</v>
      </c>
      <c r="J209" s="141">
        <v>0.0</v>
      </c>
    </row>
    <row r="210" ht="14.25" customHeight="1">
      <c r="A210" s="140" t="s">
        <v>389</v>
      </c>
      <c r="B210" s="143">
        <f t="shared" si="1"/>
        <v>10</v>
      </c>
      <c r="C210" s="143" t="str">
        <f t="shared" si="2"/>
        <v>3</v>
      </c>
      <c r="D210" s="143" t="str">
        <f t="shared" si="3"/>
        <v>63</v>
      </c>
      <c r="E210" s="141">
        <v>0.0</v>
      </c>
      <c r="F210" s="141">
        <v>0.0</v>
      </c>
      <c r="G210" s="141">
        <v>0.0</v>
      </c>
      <c r="H210" s="141">
        <v>0.0</v>
      </c>
      <c r="I210" s="141">
        <v>0.0</v>
      </c>
      <c r="J210" s="141">
        <v>0.0</v>
      </c>
    </row>
    <row r="211" ht="14.25" customHeight="1">
      <c r="A211" s="140" t="s">
        <v>390</v>
      </c>
      <c r="B211" s="143">
        <f t="shared" si="1"/>
        <v>10</v>
      </c>
      <c r="C211" s="143" t="str">
        <f t="shared" si="2"/>
        <v>7</v>
      </c>
      <c r="D211" s="143" t="str">
        <f t="shared" si="3"/>
        <v>67</v>
      </c>
      <c r="E211" s="141">
        <v>0.0</v>
      </c>
      <c r="F211" s="141">
        <v>0.0</v>
      </c>
      <c r="G211" s="141">
        <v>0.0</v>
      </c>
      <c r="H211" s="141">
        <v>0.0</v>
      </c>
      <c r="I211" s="141">
        <v>0.0</v>
      </c>
      <c r="J211" s="141">
        <v>0.0</v>
      </c>
    </row>
    <row r="212" ht="14.25" customHeight="1">
      <c r="A212" s="140" t="s">
        <v>391</v>
      </c>
      <c r="B212" s="143">
        <f t="shared" si="1"/>
        <v>10</v>
      </c>
      <c r="C212" s="143" t="str">
        <f t="shared" si="2"/>
        <v>3</v>
      </c>
      <c r="D212" s="143" t="str">
        <f t="shared" si="3"/>
        <v>73</v>
      </c>
      <c r="E212" s="141">
        <v>0.0</v>
      </c>
      <c r="F212" s="141">
        <v>0.0</v>
      </c>
      <c r="G212" s="141">
        <v>0.0</v>
      </c>
      <c r="H212" s="141">
        <v>0.0</v>
      </c>
      <c r="I212" s="141">
        <v>0.0</v>
      </c>
      <c r="J212" s="141">
        <v>0.0</v>
      </c>
    </row>
    <row r="213" ht="14.25" customHeight="1">
      <c r="A213" s="140" t="s">
        <v>392</v>
      </c>
      <c r="B213" s="143">
        <f t="shared" si="1"/>
        <v>10</v>
      </c>
      <c r="C213" s="143" t="str">
        <f t="shared" si="2"/>
        <v>5</v>
      </c>
      <c r="D213" s="143" t="str">
        <f t="shared" si="3"/>
        <v>75</v>
      </c>
      <c r="E213" s="141">
        <v>0.0</v>
      </c>
      <c r="F213" s="141">
        <v>0.0</v>
      </c>
      <c r="G213" s="141">
        <v>0.0</v>
      </c>
      <c r="H213" s="141">
        <v>0.0</v>
      </c>
      <c r="I213" s="141">
        <v>0.0</v>
      </c>
      <c r="J213" s="141">
        <v>0.0</v>
      </c>
    </row>
    <row r="214" ht="14.25" customHeight="1">
      <c r="A214" s="140" t="s">
        <v>393</v>
      </c>
      <c r="B214" s="143">
        <f t="shared" si="1"/>
        <v>10</v>
      </c>
      <c r="C214" s="143" t="str">
        <f t="shared" si="2"/>
        <v>3</v>
      </c>
      <c r="D214" s="143" t="str">
        <f t="shared" si="3"/>
        <v>83</v>
      </c>
      <c r="E214" s="141">
        <v>0.0</v>
      </c>
      <c r="F214" s="141">
        <v>0.0</v>
      </c>
      <c r="G214" s="141">
        <v>0.0</v>
      </c>
      <c r="H214" s="141">
        <v>0.0</v>
      </c>
      <c r="I214" s="141">
        <v>0.0</v>
      </c>
      <c r="J214" s="141">
        <v>0.0</v>
      </c>
    </row>
    <row r="215" ht="14.25" customHeight="1">
      <c r="A215" s="140" t="s">
        <v>394</v>
      </c>
      <c r="B215" s="143">
        <f t="shared" si="1"/>
        <v>10</v>
      </c>
      <c r="C215" s="143" t="str">
        <f t="shared" si="2"/>
        <v>3</v>
      </c>
      <c r="D215" s="143" t="str">
        <f t="shared" si="3"/>
        <v>03</v>
      </c>
      <c r="E215" s="141">
        <v>0.0</v>
      </c>
      <c r="F215" s="141">
        <v>0.0</v>
      </c>
      <c r="G215" s="141">
        <v>0.0</v>
      </c>
      <c r="H215" s="141">
        <v>0.0</v>
      </c>
      <c r="I215" s="141">
        <v>0.0</v>
      </c>
      <c r="J215" s="141">
        <v>0.0</v>
      </c>
    </row>
    <row r="216" ht="14.25" customHeight="1">
      <c r="A216" s="140" t="s">
        <v>395</v>
      </c>
      <c r="B216" s="143">
        <f t="shared" si="1"/>
        <v>10</v>
      </c>
      <c r="C216" s="143" t="str">
        <f t="shared" si="2"/>
        <v>2</v>
      </c>
      <c r="D216" s="143" t="str">
        <f t="shared" si="3"/>
        <v>42</v>
      </c>
      <c r="E216" s="141">
        <v>0.0</v>
      </c>
      <c r="F216" s="141">
        <v>0.0</v>
      </c>
      <c r="G216" s="141">
        <v>0.0</v>
      </c>
      <c r="H216" s="141">
        <v>0.0</v>
      </c>
      <c r="I216" s="141">
        <v>0.0</v>
      </c>
      <c r="J216" s="141">
        <v>0.0</v>
      </c>
    </row>
    <row r="217" ht="14.25" customHeight="1">
      <c r="A217" s="140" t="s">
        <v>396</v>
      </c>
      <c r="B217" s="143">
        <f t="shared" si="1"/>
        <v>10</v>
      </c>
      <c r="C217" s="143" t="str">
        <f t="shared" si="2"/>
        <v>3</v>
      </c>
      <c r="D217" s="143" t="str">
        <f t="shared" si="3"/>
        <v>43</v>
      </c>
      <c r="E217" s="141">
        <v>0.0</v>
      </c>
      <c r="F217" s="141">
        <v>0.0</v>
      </c>
      <c r="G217" s="141">
        <v>0.0</v>
      </c>
      <c r="H217" s="141">
        <v>0.0</v>
      </c>
      <c r="I217" s="141">
        <v>0.0</v>
      </c>
      <c r="J217" s="141">
        <v>0.0</v>
      </c>
    </row>
    <row r="218" ht="14.25" customHeight="1">
      <c r="A218" s="140" t="s">
        <v>397</v>
      </c>
      <c r="B218" s="143">
        <f t="shared" si="1"/>
        <v>10</v>
      </c>
      <c r="C218" s="143" t="str">
        <f t="shared" si="2"/>
        <v>4</v>
      </c>
      <c r="D218" s="143" t="str">
        <f t="shared" si="3"/>
        <v>44</v>
      </c>
      <c r="E218" s="141">
        <v>0.0</v>
      </c>
      <c r="F218" s="141">
        <v>0.0</v>
      </c>
      <c r="G218" s="141">
        <v>0.0</v>
      </c>
      <c r="H218" s="141">
        <v>0.0</v>
      </c>
      <c r="I218" s="141">
        <v>0.0</v>
      </c>
      <c r="J218" s="141">
        <v>0.0</v>
      </c>
    </row>
    <row r="219" ht="14.25" customHeight="1">
      <c r="A219" s="140" t="s">
        <v>398</v>
      </c>
      <c r="B219" s="143">
        <f t="shared" si="1"/>
        <v>10</v>
      </c>
      <c r="C219" s="143" t="str">
        <f t="shared" si="2"/>
        <v>5</v>
      </c>
      <c r="D219" s="143" t="str">
        <f t="shared" si="3"/>
        <v>45</v>
      </c>
      <c r="E219" s="141">
        <v>0.0</v>
      </c>
      <c r="F219" s="141">
        <v>0.0</v>
      </c>
      <c r="G219" s="141">
        <v>0.0</v>
      </c>
      <c r="H219" s="141">
        <v>0.0</v>
      </c>
      <c r="I219" s="141">
        <v>0.0</v>
      </c>
      <c r="J219" s="141">
        <v>0.0</v>
      </c>
    </row>
    <row r="220" ht="14.25" customHeight="1">
      <c r="A220" s="140" t="s">
        <v>399</v>
      </c>
      <c r="B220" s="143">
        <f t="shared" si="1"/>
        <v>10</v>
      </c>
      <c r="C220" s="143" t="str">
        <f t="shared" si="2"/>
        <v>6</v>
      </c>
      <c r="D220" s="143" t="str">
        <f t="shared" si="3"/>
        <v>46</v>
      </c>
      <c r="E220" s="141">
        <v>0.0</v>
      </c>
      <c r="F220" s="141">
        <v>0.0</v>
      </c>
      <c r="G220" s="141">
        <v>0.0</v>
      </c>
      <c r="H220" s="141">
        <v>0.0</v>
      </c>
      <c r="I220" s="141">
        <v>0.0</v>
      </c>
      <c r="J220" s="141">
        <v>0.0</v>
      </c>
    </row>
    <row r="221" ht="14.25" customHeight="1">
      <c r="A221" s="140" t="s">
        <v>400</v>
      </c>
      <c r="B221" s="143">
        <f t="shared" si="1"/>
        <v>10</v>
      </c>
      <c r="C221" s="143" t="str">
        <f t="shared" si="2"/>
        <v>7</v>
      </c>
      <c r="D221" s="143" t="str">
        <f t="shared" si="3"/>
        <v>47</v>
      </c>
      <c r="E221" s="141">
        <v>0.0</v>
      </c>
      <c r="F221" s="141">
        <v>0.0</v>
      </c>
      <c r="G221" s="141">
        <v>0.0</v>
      </c>
      <c r="H221" s="141">
        <v>0.0</v>
      </c>
      <c r="I221" s="141">
        <v>0.0</v>
      </c>
      <c r="J221" s="141">
        <v>0.0</v>
      </c>
    </row>
    <row r="222" ht="14.25" customHeight="1">
      <c r="A222" s="140" t="s">
        <v>401</v>
      </c>
      <c r="B222" s="143">
        <f t="shared" si="1"/>
        <v>10</v>
      </c>
      <c r="C222" s="143" t="str">
        <f t="shared" si="2"/>
        <v>8</v>
      </c>
      <c r="D222" s="143" t="str">
        <f t="shared" si="3"/>
        <v>48</v>
      </c>
      <c r="E222" s="141">
        <v>0.0</v>
      </c>
      <c r="F222" s="141">
        <v>0.0</v>
      </c>
      <c r="G222" s="141">
        <v>0.0</v>
      </c>
      <c r="H222" s="141">
        <v>0.0</v>
      </c>
      <c r="I222" s="141">
        <v>0.0</v>
      </c>
      <c r="J222" s="141">
        <v>0.0</v>
      </c>
    </row>
    <row r="223" ht="14.25" customHeight="1">
      <c r="A223" s="140" t="s">
        <v>402</v>
      </c>
      <c r="B223" s="143">
        <f t="shared" si="1"/>
        <v>10</v>
      </c>
      <c r="C223" s="143" t="str">
        <f t="shared" si="2"/>
        <v>0</v>
      </c>
      <c r="D223" s="143" t="str">
        <f t="shared" si="3"/>
        <v>60</v>
      </c>
      <c r="E223" s="141">
        <v>0.0</v>
      </c>
      <c r="F223" s="141">
        <v>0.0</v>
      </c>
      <c r="G223" s="141">
        <v>0.0</v>
      </c>
      <c r="H223" s="141">
        <v>0.0</v>
      </c>
      <c r="I223" s="141">
        <v>0.0</v>
      </c>
      <c r="J223" s="141">
        <v>0.0</v>
      </c>
    </row>
    <row r="224" ht="14.25" customHeight="1">
      <c r="A224" s="140" t="s">
        <v>403</v>
      </c>
      <c r="B224" s="143">
        <f t="shared" si="1"/>
        <v>10</v>
      </c>
      <c r="C224" s="143" t="str">
        <f t="shared" si="2"/>
        <v>1</v>
      </c>
      <c r="D224" s="143" t="str">
        <f t="shared" si="3"/>
        <v>61</v>
      </c>
      <c r="E224" s="141">
        <v>0.0</v>
      </c>
      <c r="F224" s="141">
        <v>0.0</v>
      </c>
      <c r="G224" s="141">
        <v>0.0</v>
      </c>
      <c r="H224" s="141">
        <v>0.0</v>
      </c>
      <c r="I224" s="141">
        <v>0.0</v>
      </c>
      <c r="J224" s="141">
        <v>0.0</v>
      </c>
    </row>
    <row r="225" ht="14.25" customHeight="1">
      <c r="A225" s="140" t="s">
        <v>404</v>
      </c>
      <c r="B225" s="143">
        <f t="shared" si="1"/>
        <v>10</v>
      </c>
      <c r="C225" s="143" t="str">
        <f t="shared" si="2"/>
        <v>2</v>
      </c>
      <c r="D225" s="143" t="str">
        <f t="shared" si="3"/>
        <v>62</v>
      </c>
      <c r="E225" s="141">
        <v>0.0</v>
      </c>
      <c r="F225" s="141">
        <v>0.0</v>
      </c>
      <c r="G225" s="141">
        <v>0.0</v>
      </c>
      <c r="H225" s="141">
        <v>0.0</v>
      </c>
      <c r="I225" s="141">
        <v>0.0</v>
      </c>
      <c r="J225" s="141">
        <v>0.0</v>
      </c>
    </row>
    <row r="226" ht="14.25" customHeight="1">
      <c r="A226" s="140" t="s">
        <v>405</v>
      </c>
      <c r="B226" s="143">
        <f t="shared" si="1"/>
        <v>10</v>
      </c>
      <c r="C226" s="143" t="str">
        <f t="shared" si="2"/>
        <v>3</v>
      </c>
      <c r="D226" s="143" t="str">
        <f t="shared" si="3"/>
        <v>63</v>
      </c>
      <c r="E226" s="141">
        <v>0.0</v>
      </c>
      <c r="F226" s="141">
        <v>0.0</v>
      </c>
      <c r="G226" s="141">
        <v>0.0</v>
      </c>
      <c r="H226" s="141">
        <v>0.0</v>
      </c>
      <c r="I226" s="141">
        <v>0.0</v>
      </c>
      <c r="J226" s="141">
        <v>0.0</v>
      </c>
    </row>
    <row r="227" ht="14.25" customHeight="1">
      <c r="A227" s="140" t="s">
        <v>406</v>
      </c>
      <c r="B227" s="143">
        <f t="shared" si="1"/>
        <v>10</v>
      </c>
      <c r="C227" s="143" t="str">
        <f t="shared" si="2"/>
        <v>7</v>
      </c>
      <c r="D227" s="143" t="str">
        <f t="shared" si="3"/>
        <v>67</v>
      </c>
      <c r="E227" s="141">
        <v>0.0</v>
      </c>
      <c r="F227" s="141">
        <v>0.0</v>
      </c>
      <c r="G227" s="141">
        <v>34.571999999999996</v>
      </c>
      <c r="H227" s="141">
        <v>0.0</v>
      </c>
      <c r="I227" s="141">
        <v>34.571999999999996</v>
      </c>
      <c r="J227" s="141">
        <v>0.0</v>
      </c>
    </row>
    <row r="228" ht="14.25" customHeight="1">
      <c r="A228" s="140" t="s">
        <v>407</v>
      </c>
      <c r="B228" s="143">
        <f t="shared" si="1"/>
        <v>10</v>
      </c>
      <c r="C228" s="143" t="str">
        <f t="shared" si="2"/>
        <v>9</v>
      </c>
      <c r="D228" s="143" t="str">
        <f t="shared" si="3"/>
        <v>99</v>
      </c>
      <c r="E228" s="141">
        <v>0.0</v>
      </c>
      <c r="F228" s="141">
        <v>0.0</v>
      </c>
      <c r="G228" s="141">
        <v>0.0</v>
      </c>
      <c r="H228" s="141">
        <v>0.0</v>
      </c>
      <c r="I228" s="141">
        <v>0.0</v>
      </c>
      <c r="J228" s="141">
        <v>0.0</v>
      </c>
    </row>
    <row r="229" ht="14.25" customHeight="1">
      <c r="A229" s="140" t="s">
        <v>408</v>
      </c>
      <c r="B229" s="143">
        <f t="shared" si="1"/>
        <v>10</v>
      </c>
      <c r="C229" s="143" t="str">
        <f t="shared" si="2"/>
        <v>0</v>
      </c>
      <c r="D229" s="143" t="str">
        <f t="shared" si="3"/>
        <v>00</v>
      </c>
      <c r="E229" s="141">
        <v>0.0</v>
      </c>
      <c r="F229" s="141">
        <v>0.0</v>
      </c>
      <c r="G229" s="141">
        <v>0.0</v>
      </c>
      <c r="H229" s="141">
        <v>0.0</v>
      </c>
      <c r="I229" s="141">
        <v>0.0</v>
      </c>
      <c r="J229" s="141">
        <v>0.0</v>
      </c>
    </row>
    <row r="230" ht="14.25" customHeight="1">
      <c r="A230" s="140" t="s">
        <v>409</v>
      </c>
      <c r="B230" s="143">
        <f t="shared" si="1"/>
        <v>10</v>
      </c>
      <c r="C230" s="143" t="str">
        <f t="shared" si="2"/>
        <v>1</v>
      </c>
      <c r="D230" s="143" t="str">
        <f t="shared" si="3"/>
        <v>01</v>
      </c>
      <c r="E230" s="141">
        <v>0.0</v>
      </c>
      <c r="F230" s="141">
        <v>0.0</v>
      </c>
      <c r="G230" s="141">
        <v>0.0</v>
      </c>
      <c r="H230" s="141">
        <v>0.0</v>
      </c>
      <c r="I230" s="141">
        <v>0.0</v>
      </c>
      <c r="J230" s="141">
        <v>0.0</v>
      </c>
    </row>
    <row r="231" ht="14.25" customHeight="1">
      <c r="A231" s="140" t="s">
        <v>410</v>
      </c>
      <c r="B231" s="143">
        <f t="shared" si="1"/>
        <v>10</v>
      </c>
      <c r="C231" s="143" t="str">
        <f t="shared" si="2"/>
        <v>1</v>
      </c>
      <c r="D231" s="143" t="str">
        <f t="shared" si="3"/>
        <v>11</v>
      </c>
      <c r="E231" s="141">
        <v>0.0</v>
      </c>
      <c r="F231" s="141">
        <v>0.0</v>
      </c>
      <c r="G231" s="141">
        <v>71.184</v>
      </c>
      <c r="H231" s="141">
        <v>0.0</v>
      </c>
      <c r="I231" s="141">
        <v>71.184</v>
      </c>
      <c r="J231" s="141">
        <v>0.0</v>
      </c>
    </row>
    <row r="232" ht="14.25" customHeight="1">
      <c r="A232" s="140" t="s">
        <v>411</v>
      </c>
      <c r="B232" s="143">
        <f t="shared" si="1"/>
        <v>10</v>
      </c>
      <c r="C232" s="143" t="str">
        <f t="shared" si="2"/>
        <v>2</v>
      </c>
      <c r="D232" s="143" t="str">
        <f t="shared" si="3"/>
        <v>12</v>
      </c>
      <c r="E232" s="141">
        <v>0.0</v>
      </c>
      <c r="F232" s="141">
        <v>0.0</v>
      </c>
      <c r="G232" s="141">
        <v>14.232</v>
      </c>
      <c r="H232" s="141">
        <v>0.0</v>
      </c>
      <c r="I232" s="141">
        <v>14.232</v>
      </c>
      <c r="J232" s="141">
        <v>0.0</v>
      </c>
    </row>
    <row r="233" ht="14.25" customHeight="1">
      <c r="A233" s="140" t="s">
        <v>412</v>
      </c>
      <c r="B233" s="143">
        <f t="shared" si="1"/>
        <v>10</v>
      </c>
      <c r="C233" s="143" t="str">
        <f t="shared" si="2"/>
        <v>5</v>
      </c>
      <c r="D233" s="143" t="str">
        <f t="shared" si="3"/>
        <v>05</v>
      </c>
      <c r="E233" s="141">
        <v>0.0</v>
      </c>
      <c r="F233" s="141">
        <v>0.0</v>
      </c>
      <c r="G233" s="141">
        <v>24.0</v>
      </c>
      <c r="H233" s="141">
        <v>0.0</v>
      </c>
      <c r="I233" s="141">
        <v>24.0</v>
      </c>
      <c r="J233" s="141">
        <v>0.0</v>
      </c>
    </row>
    <row r="234" ht="14.25" customHeight="1">
      <c r="A234" s="140" t="s">
        <v>413</v>
      </c>
      <c r="B234" s="143">
        <f t="shared" si="1"/>
        <v>10</v>
      </c>
      <c r="C234" s="143" t="str">
        <f t="shared" si="2"/>
        <v>0</v>
      </c>
      <c r="D234" s="143" t="str">
        <f t="shared" si="3"/>
        <v>00</v>
      </c>
      <c r="E234" s="141">
        <v>0.0</v>
      </c>
      <c r="F234" s="141">
        <v>0.0</v>
      </c>
      <c r="G234" s="141">
        <v>0.20400000000000001</v>
      </c>
      <c r="H234" s="141">
        <v>0.0</v>
      </c>
      <c r="I234" s="141">
        <v>0.20400000000000001</v>
      </c>
      <c r="J234" s="141">
        <v>0.0</v>
      </c>
    </row>
    <row r="235" ht="14.25" customHeight="1">
      <c r="A235" s="140" t="s">
        <v>414</v>
      </c>
      <c r="B235" s="143">
        <f t="shared" si="1"/>
        <v>10</v>
      </c>
      <c r="C235" s="143" t="str">
        <f t="shared" si="2"/>
        <v>0</v>
      </c>
      <c r="D235" s="143" t="str">
        <f t="shared" si="3"/>
        <v>30</v>
      </c>
      <c r="E235" s="141">
        <v>636.0</v>
      </c>
      <c r="F235" s="141">
        <v>0.0</v>
      </c>
      <c r="G235" s="141">
        <v>0.0</v>
      </c>
      <c r="H235" s="141">
        <v>0.0</v>
      </c>
      <c r="I235" s="141">
        <v>636.0</v>
      </c>
      <c r="J235" s="141">
        <v>0.0</v>
      </c>
    </row>
    <row r="236" ht="14.25" customHeight="1">
      <c r="A236" s="140" t="s">
        <v>415</v>
      </c>
      <c r="B236" s="143">
        <f t="shared" si="1"/>
        <v>10</v>
      </c>
      <c r="C236" s="143" t="str">
        <f t="shared" si="2"/>
        <v>2</v>
      </c>
      <c r="D236" s="143" t="str">
        <f t="shared" si="3"/>
        <v>32</v>
      </c>
      <c r="E236" s="141">
        <v>6.611999999999999</v>
      </c>
      <c r="F236" s="141">
        <v>0.0</v>
      </c>
      <c r="G236" s="141">
        <v>0.0</v>
      </c>
      <c r="H236" s="141">
        <v>0.0</v>
      </c>
      <c r="I236" s="141">
        <v>6.611999999999999</v>
      </c>
      <c r="J236" s="141">
        <v>0.0</v>
      </c>
    </row>
    <row r="237" ht="14.25" customHeight="1">
      <c r="A237" s="140" t="s">
        <v>416</v>
      </c>
      <c r="B237" s="143">
        <f t="shared" si="1"/>
        <v>10</v>
      </c>
      <c r="C237" s="143" t="str">
        <f t="shared" si="2"/>
        <v>3</v>
      </c>
      <c r="D237" s="143" t="str">
        <f t="shared" si="3"/>
        <v>33</v>
      </c>
      <c r="E237" s="141">
        <v>29.483999999999998</v>
      </c>
      <c r="F237" s="141">
        <v>0.0</v>
      </c>
      <c r="G237" s="141">
        <v>0.0</v>
      </c>
      <c r="H237" s="141">
        <v>0.0</v>
      </c>
      <c r="I237" s="141">
        <v>29.483999999999998</v>
      </c>
      <c r="J237" s="141">
        <v>0.0</v>
      </c>
    </row>
    <row r="238" ht="14.25" customHeight="1">
      <c r="A238" s="140" t="s">
        <v>417</v>
      </c>
      <c r="B238" s="143">
        <f t="shared" si="1"/>
        <v>10</v>
      </c>
      <c r="C238" s="143" t="str">
        <f t="shared" si="2"/>
        <v>9</v>
      </c>
      <c r="D238" s="143" t="str">
        <f t="shared" si="3"/>
        <v>99</v>
      </c>
      <c r="E238" s="141">
        <v>0.0</v>
      </c>
      <c r="F238" s="141">
        <v>0.0</v>
      </c>
      <c r="G238" s="141">
        <v>144.0</v>
      </c>
      <c r="H238" s="141">
        <v>0.0</v>
      </c>
      <c r="I238" s="141">
        <v>144.0</v>
      </c>
      <c r="J238" s="141">
        <v>0.0</v>
      </c>
    </row>
    <row r="239" ht="14.25" customHeight="1">
      <c r="A239" s="140" t="s">
        <v>418</v>
      </c>
      <c r="B239" s="143">
        <f t="shared" si="1"/>
        <v>10</v>
      </c>
      <c r="C239" s="143" t="str">
        <f t="shared" si="2"/>
        <v>1</v>
      </c>
      <c r="D239" s="143" t="str">
        <f t="shared" si="3"/>
        <v>01</v>
      </c>
      <c r="E239" s="141">
        <v>32.016000000000005</v>
      </c>
      <c r="F239" s="141">
        <v>0.0</v>
      </c>
      <c r="G239" s="141">
        <v>0.0</v>
      </c>
      <c r="H239" s="141">
        <v>0.0</v>
      </c>
      <c r="I239" s="141">
        <v>32.016000000000005</v>
      </c>
      <c r="J239" s="141">
        <v>0.0</v>
      </c>
    </row>
    <row r="240" ht="14.25" customHeight="1">
      <c r="A240" s="140" t="s">
        <v>419</v>
      </c>
      <c r="B240" s="143">
        <f t="shared" si="1"/>
        <v>10</v>
      </c>
      <c r="C240" s="143" t="str">
        <f t="shared" si="2"/>
        <v>2</v>
      </c>
      <c r="D240" s="143" t="str">
        <f t="shared" si="3"/>
        <v>02</v>
      </c>
      <c r="E240" s="141">
        <v>24.407999999999998</v>
      </c>
      <c r="F240" s="141">
        <v>0.0</v>
      </c>
      <c r="G240" s="141">
        <v>0.0</v>
      </c>
      <c r="H240" s="141">
        <v>0.0</v>
      </c>
      <c r="I240" s="141">
        <v>24.407999999999998</v>
      </c>
      <c r="J240" s="141">
        <v>0.0</v>
      </c>
    </row>
    <row r="241" ht="14.25" customHeight="1">
      <c r="A241" s="140" t="s">
        <v>420</v>
      </c>
      <c r="B241" s="143">
        <f t="shared" si="1"/>
        <v>10</v>
      </c>
      <c r="C241" s="143" t="str">
        <f t="shared" si="2"/>
        <v>3</v>
      </c>
      <c r="D241" s="143" t="str">
        <f t="shared" si="3"/>
        <v>03</v>
      </c>
      <c r="E241" s="141">
        <v>20.352000000000004</v>
      </c>
      <c r="F241" s="141">
        <v>0.0</v>
      </c>
      <c r="G241" s="141">
        <v>0.0</v>
      </c>
      <c r="H241" s="141">
        <v>0.0</v>
      </c>
      <c r="I241" s="141">
        <v>20.352000000000004</v>
      </c>
      <c r="J241" s="141">
        <v>0.0</v>
      </c>
    </row>
    <row r="242" ht="14.25" customHeight="1">
      <c r="A242" s="140" t="s">
        <v>421</v>
      </c>
      <c r="B242" s="143">
        <f t="shared" si="1"/>
        <v>10</v>
      </c>
      <c r="C242" s="143" t="str">
        <f t="shared" si="2"/>
        <v>2</v>
      </c>
      <c r="D242" s="143" t="str">
        <f t="shared" si="3"/>
        <v>12</v>
      </c>
      <c r="E242" s="141">
        <v>1568.9040000000002</v>
      </c>
      <c r="F242" s="141">
        <v>0.0</v>
      </c>
      <c r="G242" s="141">
        <v>0.0</v>
      </c>
      <c r="H242" s="141">
        <v>0.0</v>
      </c>
      <c r="I242" s="141">
        <v>1568.9040000000002</v>
      </c>
      <c r="J242" s="141">
        <v>0.0</v>
      </c>
    </row>
    <row r="243" ht="14.25" customHeight="1">
      <c r="A243" s="140" t="s">
        <v>422</v>
      </c>
      <c r="B243" s="143">
        <f t="shared" si="1"/>
        <v>10</v>
      </c>
      <c r="C243" s="143" t="str">
        <f t="shared" si="2"/>
        <v>3</v>
      </c>
      <c r="D243" s="143" t="str">
        <f t="shared" si="3"/>
        <v>43</v>
      </c>
      <c r="E243" s="141">
        <v>22.872</v>
      </c>
      <c r="F243" s="141">
        <v>0.0</v>
      </c>
      <c r="G243" s="141">
        <v>0.0</v>
      </c>
      <c r="H243" s="141">
        <v>0.0</v>
      </c>
      <c r="I243" s="141">
        <v>22.872</v>
      </c>
      <c r="J243" s="141">
        <v>0.0</v>
      </c>
    </row>
    <row r="244" ht="14.25" customHeight="1">
      <c r="A244" s="140" t="s">
        <v>423</v>
      </c>
      <c r="B244" s="143">
        <f t="shared" si="1"/>
        <v>10</v>
      </c>
      <c r="C244" s="143" t="str">
        <f t="shared" si="2"/>
        <v>0</v>
      </c>
      <c r="D244" s="143" t="str">
        <f t="shared" si="3"/>
        <v>60</v>
      </c>
      <c r="E244" s="141">
        <v>1939.44</v>
      </c>
      <c r="F244" s="141">
        <v>0.0</v>
      </c>
      <c r="G244" s="141">
        <v>0.0</v>
      </c>
      <c r="H244" s="141">
        <v>0.0</v>
      </c>
      <c r="I244" s="141">
        <v>1939.44</v>
      </c>
      <c r="J244" s="141">
        <v>0.0</v>
      </c>
    </row>
    <row r="245" ht="14.25" customHeight="1">
      <c r="A245" s="140" t="s">
        <v>424</v>
      </c>
      <c r="B245" s="143">
        <f t="shared" si="1"/>
        <v>10</v>
      </c>
      <c r="C245" s="143" t="str">
        <f t="shared" si="2"/>
        <v>4</v>
      </c>
      <c r="D245" s="143" t="str">
        <f t="shared" si="3"/>
        <v>14</v>
      </c>
      <c r="E245" s="141">
        <v>9.156</v>
      </c>
      <c r="F245" s="141">
        <v>0.0</v>
      </c>
      <c r="G245" s="141">
        <v>0.0</v>
      </c>
      <c r="H245" s="141">
        <v>0.0</v>
      </c>
      <c r="I245" s="141">
        <v>9.156</v>
      </c>
      <c r="J245" s="141">
        <v>0.0</v>
      </c>
    </row>
    <row r="246" ht="14.25" customHeight="1">
      <c r="A246" s="140" t="s">
        <v>425</v>
      </c>
      <c r="B246" s="143">
        <f t="shared" si="1"/>
        <v>10</v>
      </c>
      <c r="C246" s="143" t="str">
        <f t="shared" si="2"/>
        <v>2</v>
      </c>
      <c r="D246" s="143" t="str">
        <f t="shared" si="3"/>
        <v>02</v>
      </c>
      <c r="E246" s="141">
        <v>12.203999999999999</v>
      </c>
      <c r="F246" s="141">
        <v>0.0</v>
      </c>
      <c r="G246" s="141">
        <v>0.0</v>
      </c>
      <c r="H246" s="141">
        <v>0.0</v>
      </c>
      <c r="I246" s="141">
        <v>12.203999999999999</v>
      </c>
      <c r="J246" s="141">
        <v>0.0</v>
      </c>
    </row>
    <row r="247" ht="14.25" customHeight="1">
      <c r="A247" s="140" t="s">
        <v>426</v>
      </c>
      <c r="B247" s="143">
        <f t="shared" si="1"/>
        <v>10</v>
      </c>
      <c r="C247" s="143" t="str">
        <f t="shared" si="2"/>
        <v>0</v>
      </c>
      <c r="D247" s="143" t="str">
        <f t="shared" si="3"/>
        <v>40</v>
      </c>
      <c r="E247" s="141">
        <v>0.0</v>
      </c>
      <c r="F247" s="141">
        <v>0.0</v>
      </c>
      <c r="G247" s="141">
        <v>813.564</v>
      </c>
      <c r="H247" s="141">
        <v>0.0</v>
      </c>
      <c r="I247" s="141">
        <v>813.564</v>
      </c>
      <c r="J247" s="141">
        <v>0.0</v>
      </c>
    </row>
    <row r="248" ht="14.25" customHeight="1">
      <c r="A248" s="140" t="s">
        <v>427</v>
      </c>
      <c r="B248" s="143">
        <f t="shared" si="1"/>
        <v>10</v>
      </c>
      <c r="C248" s="143" t="str">
        <f t="shared" si="2"/>
        <v>6</v>
      </c>
      <c r="D248" s="143" t="str">
        <f t="shared" si="3"/>
        <v>16</v>
      </c>
      <c r="E248" s="141">
        <v>3857.9879999999994</v>
      </c>
      <c r="F248" s="141">
        <v>0.0</v>
      </c>
      <c r="G248" s="141">
        <v>0.0</v>
      </c>
      <c r="H248" s="141">
        <v>0.0</v>
      </c>
      <c r="I248" s="141">
        <v>3857.9879999999994</v>
      </c>
      <c r="J248" s="141">
        <v>0.0</v>
      </c>
    </row>
    <row r="249" ht="14.25" customHeight="1">
      <c r="A249" s="140" t="s">
        <v>428</v>
      </c>
      <c r="B249" s="143">
        <f t="shared" si="1"/>
        <v>10</v>
      </c>
      <c r="C249" s="143" t="str">
        <f t="shared" si="2"/>
        <v>8</v>
      </c>
      <c r="D249" s="143" t="str">
        <f t="shared" si="3"/>
        <v>18</v>
      </c>
      <c r="E249" s="141">
        <v>0.0</v>
      </c>
      <c r="F249" s="141">
        <v>0.0</v>
      </c>
      <c r="G249" s="141">
        <v>21.36</v>
      </c>
      <c r="H249" s="141">
        <v>0.0</v>
      </c>
      <c r="I249" s="141">
        <v>21.36</v>
      </c>
      <c r="J249" s="141">
        <v>0.0</v>
      </c>
    </row>
    <row r="250" ht="14.25" customHeight="1">
      <c r="A250" s="140" t="s">
        <v>429</v>
      </c>
      <c r="B250" s="143">
        <f t="shared" si="1"/>
        <v>10</v>
      </c>
      <c r="C250" s="143" t="str">
        <f t="shared" si="2"/>
        <v>3</v>
      </c>
      <c r="D250" s="143" t="str">
        <f t="shared" si="3"/>
        <v>43</v>
      </c>
      <c r="E250" s="141">
        <v>203.38800000000003</v>
      </c>
      <c r="F250" s="141">
        <v>0.0</v>
      </c>
      <c r="G250" s="141">
        <v>0.0</v>
      </c>
      <c r="H250" s="141">
        <v>0.0</v>
      </c>
      <c r="I250" s="141">
        <v>203.38800000000003</v>
      </c>
      <c r="J250" s="141">
        <v>0.0</v>
      </c>
    </row>
    <row r="251" ht="14.25" customHeight="1">
      <c r="A251" s="140" t="s">
        <v>430</v>
      </c>
      <c r="B251" s="143">
        <f t="shared" si="1"/>
        <v>10</v>
      </c>
      <c r="C251" s="143" t="str">
        <f t="shared" si="2"/>
        <v>3</v>
      </c>
      <c r="D251" s="143" t="str">
        <f t="shared" si="3"/>
        <v>13</v>
      </c>
      <c r="E251" s="141">
        <v>0.0</v>
      </c>
      <c r="F251" s="141">
        <v>0.0</v>
      </c>
      <c r="G251" s="141">
        <v>8.136000000000001</v>
      </c>
      <c r="H251" s="141">
        <v>0.0</v>
      </c>
      <c r="I251" s="141">
        <v>8.136000000000001</v>
      </c>
      <c r="J251" s="141">
        <v>0.0</v>
      </c>
    </row>
    <row r="252" ht="14.25" customHeight="1">
      <c r="A252" s="140" t="s">
        <v>431</v>
      </c>
      <c r="B252" s="143">
        <f t="shared" si="1"/>
        <v>10</v>
      </c>
      <c r="C252" s="143" t="str">
        <f t="shared" si="2"/>
        <v>5</v>
      </c>
      <c r="D252" s="143" t="str">
        <f t="shared" si="3"/>
        <v>85</v>
      </c>
      <c r="E252" s="141">
        <v>0.384</v>
      </c>
      <c r="F252" s="141">
        <v>0.0</v>
      </c>
      <c r="G252" s="141">
        <v>0.0</v>
      </c>
      <c r="H252" s="141">
        <v>0.0</v>
      </c>
      <c r="I252" s="141">
        <v>0.384</v>
      </c>
      <c r="J252" s="141">
        <v>0.0</v>
      </c>
    </row>
    <row r="253" ht="14.25" customHeight="1">
      <c r="A253" s="140" t="s">
        <v>432</v>
      </c>
      <c r="B253" s="143">
        <f t="shared" si="1"/>
        <v>10</v>
      </c>
      <c r="C253" s="143" t="str">
        <f t="shared" si="2"/>
        <v>5</v>
      </c>
      <c r="D253" s="143" t="str">
        <f t="shared" si="3"/>
        <v>15</v>
      </c>
      <c r="E253" s="141">
        <v>2.7960000000000003</v>
      </c>
      <c r="F253" s="141">
        <v>0.0</v>
      </c>
      <c r="G253" s="141">
        <v>0.0</v>
      </c>
      <c r="H253" s="141">
        <v>0.0</v>
      </c>
      <c r="I253" s="141">
        <v>2.7960000000000003</v>
      </c>
      <c r="J253" s="141">
        <v>0.0</v>
      </c>
    </row>
    <row r="254" ht="14.25" customHeight="1">
      <c r="A254" s="140" t="s">
        <v>433</v>
      </c>
      <c r="B254" s="143">
        <f t="shared" si="1"/>
        <v>10</v>
      </c>
      <c r="C254" s="143" t="str">
        <f t="shared" si="2"/>
        <v>0</v>
      </c>
      <c r="D254" s="143" t="str">
        <f t="shared" si="3"/>
        <v>40</v>
      </c>
      <c r="E254" s="141">
        <v>0.0</v>
      </c>
      <c r="F254" s="141">
        <v>0.0</v>
      </c>
      <c r="G254" s="141">
        <v>177.96000000000004</v>
      </c>
      <c r="H254" s="141">
        <v>0.0</v>
      </c>
      <c r="I254" s="141">
        <v>177.96000000000004</v>
      </c>
      <c r="J254" s="141">
        <v>0.0</v>
      </c>
    </row>
    <row r="255" ht="14.25" customHeight="1">
      <c r="A255" s="140" t="s">
        <v>434</v>
      </c>
      <c r="B255" s="143">
        <f t="shared" si="1"/>
        <v>10</v>
      </c>
      <c r="C255" s="143" t="str">
        <f t="shared" si="2"/>
        <v>9</v>
      </c>
      <c r="D255" s="143" t="str">
        <f t="shared" si="3"/>
        <v>59</v>
      </c>
      <c r="E255" s="141">
        <v>4.428</v>
      </c>
      <c r="F255" s="141">
        <v>0.0</v>
      </c>
      <c r="G255" s="141">
        <v>0.0</v>
      </c>
      <c r="H255" s="141">
        <v>0.0</v>
      </c>
      <c r="I255" s="141">
        <v>4.428</v>
      </c>
      <c r="J255" s="141">
        <v>0.0</v>
      </c>
    </row>
    <row r="256" ht="14.25" customHeight="1">
      <c r="A256" s="140" t="s">
        <v>435</v>
      </c>
      <c r="B256" s="143">
        <f t="shared" si="1"/>
        <v>10</v>
      </c>
      <c r="C256" s="143" t="str">
        <f t="shared" si="2"/>
        <v>6</v>
      </c>
      <c r="D256" s="143" t="str">
        <f t="shared" si="3"/>
        <v>06</v>
      </c>
      <c r="E256" s="141">
        <v>101.69999999999999</v>
      </c>
      <c r="F256" s="141">
        <v>0.0</v>
      </c>
      <c r="G256" s="141">
        <v>0.0</v>
      </c>
      <c r="H256" s="141">
        <v>0.0</v>
      </c>
      <c r="I256" s="141">
        <v>101.69999999999999</v>
      </c>
      <c r="J256" s="141">
        <v>0.0</v>
      </c>
    </row>
    <row r="257" ht="14.25" customHeight="1">
      <c r="A257" s="140" t="s">
        <v>436</v>
      </c>
      <c r="B257" s="143">
        <f t="shared" si="1"/>
        <v>10</v>
      </c>
      <c r="C257" s="143" t="str">
        <f t="shared" si="2"/>
        <v>3</v>
      </c>
      <c r="D257" s="143" t="str">
        <f t="shared" si="3"/>
        <v>13</v>
      </c>
      <c r="E257" s="141">
        <v>406.77600000000007</v>
      </c>
      <c r="F257" s="141">
        <v>0.0</v>
      </c>
      <c r="G257" s="141">
        <v>0.0</v>
      </c>
      <c r="H257" s="141">
        <v>0.0</v>
      </c>
      <c r="I257" s="141">
        <v>406.77600000000007</v>
      </c>
      <c r="J257" s="141">
        <v>0.0</v>
      </c>
    </row>
    <row r="258" ht="14.25" customHeight="1">
      <c r="A258" s="140" t="s">
        <v>437</v>
      </c>
      <c r="B258" s="143">
        <f t="shared" si="1"/>
        <v>10</v>
      </c>
      <c r="C258" s="143" t="str">
        <f t="shared" si="2"/>
        <v>4</v>
      </c>
      <c r="D258" s="143" t="str">
        <f t="shared" si="3"/>
        <v>14</v>
      </c>
      <c r="E258" s="141">
        <v>406.77600000000007</v>
      </c>
      <c r="F258" s="141">
        <v>0.0</v>
      </c>
      <c r="G258" s="141">
        <v>0.0</v>
      </c>
      <c r="H258" s="141">
        <v>0.0</v>
      </c>
      <c r="I258" s="141">
        <v>406.77600000000007</v>
      </c>
      <c r="J258" s="141">
        <v>0.0</v>
      </c>
    </row>
    <row r="259" ht="14.25" customHeight="1">
      <c r="A259" s="140" t="s">
        <v>438</v>
      </c>
      <c r="B259" s="143">
        <f t="shared" si="1"/>
        <v>10</v>
      </c>
      <c r="C259" s="143" t="str">
        <f t="shared" si="2"/>
        <v>1</v>
      </c>
      <c r="D259" s="143" t="str">
        <f t="shared" si="3"/>
        <v>31</v>
      </c>
      <c r="E259" s="141">
        <v>0.0</v>
      </c>
      <c r="F259" s="141">
        <v>0.0</v>
      </c>
      <c r="G259" s="141">
        <v>20.339999999999996</v>
      </c>
      <c r="H259" s="141">
        <v>0.0</v>
      </c>
      <c r="I259" s="141">
        <v>20.339999999999996</v>
      </c>
      <c r="J259" s="141">
        <v>0.0</v>
      </c>
    </row>
    <row r="260" ht="14.25" customHeight="1">
      <c r="A260" s="140" t="s">
        <v>439</v>
      </c>
      <c r="B260" s="143">
        <f t="shared" si="1"/>
        <v>10</v>
      </c>
      <c r="C260" s="143" t="str">
        <f t="shared" si="2"/>
        <v>4</v>
      </c>
      <c r="D260" s="143" t="str">
        <f t="shared" si="3"/>
        <v>74</v>
      </c>
      <c r="E260" s="141">
        <v>5.5920000000000005</v>
      </c>
      <c r="F260" s="141">
        <v>0.0</v>
      </c>
      <c r="G260" s="141">
        <v>0.0</v>
      </c>
      <c r="H260" s="141">
        <v>0.0</v>
      </c>
      <c r="I260" s="141">
        <v>5.5920000000000005</v>
      </c>
      <c r="J260" s="141">
        <v>0.0</v>
      </c>
    </row>
    <row r="261" ht="14.25" customHeight="1">
      <c r="A261" s="140" t="s">
        <v>440</v>
      </c>
      <c r="B261" s="143">
        <f t="shared" si="1"/>
        <v>10</v>
      </c>
      <c r="C261" s="143" t="str">
        <f t="shared" si="2"/>
        <v>7</v>
      </c>
      <c r="D261" s="143" t="str">
        <f t="shared" si="3"/>
        <v>57</v>
      </c>
      <c r="E261" s="141">
        <v>25.308</v>
      </c>
      <c r="F261" s="141">
        <v>0.0</v>
      </c>
      <c r="G261" s="141">
        <v>0.0</v>
      </c>
      <c r="H261" s="141">
        <v>0.0</v>
      </c>
      <c r="I261" s="141">
        <v>25.308</v>
      </c>
      <c r="J261" s="141">
        <v>0.0</v>
      </c>
    </row>
    <row r="262" ht="14.25" customHeight="1">
      <c r="A262" s="140" t="s">
        <v>441</v>
      </c>
      <c r="B262" s="143">
        <f t="shared" si="1"/>
        <v>10</v>
      </c>
      <c r="C262" s="143" t="str">
        <f t="shared" si="2"/>
        <v>7</v>
      </c>
      <c r="D262" s="143" t="str">
        <f t="shared" si="3"/>
        <v>77</v>
      </c>
      <c r="E262" s="141">
        <v>0.0</v>
      </c>
      <c r="F262" s="141">
        <v>0.0</v>
      </c>
      <c r="G262" s="141">
        <v>56.952000000000005</v>
      </c>
      <c r="H262" s="141">
        <v>0.0</v>
      </c>
      <c r="I262" s="141">
        <v>56.952000000000005</v>
      </c>
      <c r="J262" s="141">
        <v>0.0</v>
      </c>
    </row>
    <row r="263" ht="14.25" customHeight="1">
      <c r="A263" s="140" t="s">
        <v>442</v>
      </c>
      <c r="B263" s="143">
        <f t="shared" si="1"/>
        <v>10</v>
      </c>
      <c r="C263" s="143" t="str">
        <f t="shared" si="2"/>
        <v>3</v>
      </c>
      <c r="D263" s="143" t="str">
        <f t="shared" si="3"/>
        <v>83</v>
      </c>
      <c r="E263" s="141">
        <v>0.0</v>
      </c>
      <c r="F263" s="141">
        <v>0.0</v>
      </c>
      <c r="G263" s="141">
        <v>156.0</v>
      </c>
      <c r="H263" s="141">
        <v>0.0</v>
      </c>
      <c r="I263" s="141">
        <v>156.0</v>
      </c>
      <c r="J263" s="141">
        <v>0.0</v>
      </c>
    </row>
    <row r="264" ht="14.25" customHeight="1">
      <c r="A264" s="140" t="s">
        <v>443</v>
      </c>
      <c r="B264" s="143">
        <f t="shared" si="1"/>
        <v>10</v>
      </c>
      <c r="C264" s="143" t="str">
        <f t="shared" si="2"/>
        <v>6</v>
      </c>
      <c r="D264" s="143" t="str">
        <f t="shared" si="3"/>
        <v>76</v>
      </c>
      <c r="E264" s="141">
        <v>5.843999999999999</v>
      </c>
      <c r="F264" s="141">
        <v>0.0</v>
      </c>
      <c r="G264" s="141">
        <v>0.0</v>
      </c>
      <c r="H264" s="141">
        <v>0.0</v>
      </c>
      <c r="I264" s="141">
        <v>5.843999999999999</v>
      </c>
      <c r="J264" s="141">
        <v>0.0</v>
      </c>
    </row>
    <row r="265" ht="14.25" customHeight="1">
      <c r="A265" s="140" t="s">
        <v>444</v>
      </c>
      <c r="B265" s="143">
        <f t="shared" si="1"/>
        <v>10</v>
      </c>
      <c r="C265" s="143" t="str">
        <f t="shared" si="2"/>
        <v>0</v>
      </c>
      <c r="D265" s="143" t="str">
        <f t="shared" si="3"/>
        <v>10</v>
      </c>
      <c r="E265" s="141">
        <v>0.0</v>
      </c>
      <c r="F265" s="141">
        <v>0.0</v>
      </c>
      <c r="G265" s="141">
        <v>18.0</v>
      </c>
      <c r="H265" s="141">
        <v>0.0</v>
      </c>
      <c r="I265" s="141">
        <v>18.0</v>
      </c>
      <c r="J265" s="141">
        <v>0.0</v>
      </c>
    </row>
    <row r="266" ht="14.25" customHeight="1">
      <c r="A266" s="140" t="s">
        <v>445</v>
      </c>
      <c r="B266" s="143">
        <f t="shared" si="1"/>
        <v>10</v>
      </c>
      <c r="C266" s="143" t="str">
        <f t="shared" si="2"/>
        <v>1</v>
      </c>
      <c r="D266" s="143" t="str">
        <f t="shared" si="3"/>
        <v>11</v>
      </c>
      <c r="E266" s="141">
        <v>0.0</v>
      </c>
      <c r="F266" s="141">
        <v>0.0</v>
      </c>
      <c r="G266" s="141">
        <v>14.399999999999999</v>
      </c>
      <c r="H266" s="141">
        <v>0.0</v>
      </c>
      <c r="I266" s="141">
        <v>14.399999999999999</v>
      </c>
      <c r="J266" s="141">
        <v>0.0</v>
      </c>
    </row>
    <row r="267" ht="14.25" customHeight="1">
      <c r="A267" s="140" t="s">
        <v>446</v>
      </c>
      <c r="B267" s="143">
        <f t="shared" si="1"/>
        <v>10</v>
      </c>
      <c r="C267" s="143" t="str">
        <f t="shared" si="2"/>
        <v>4</v>
      </c>
      <c r="D267" s="143" t="str">
        <f t="shared" si="3"/>
        <v>14</v>
      </c>
      <c r="E267" s="141">
        <v>77.74800000000002</v>
      </c>
      <c r="F267" s="141">
        <v>0.0</v>
      </c>
      <c r="G267" s="141">
        <v>0.0</v>
      </c>
      <c r="H267" s="141">
        <v>0.0</v>
      </c>
      <c r="I267" s="141">
        <v>77.74800000000002</v>
      </c>
      <c r="J267" s="141">
        <v>0.0</v>
      </c>
    </row>
    <row r="268" ht="14.25" customHeight="1">
      <c r="A268" s="140" t="s">
        <v>447</v>
      </c>
      <c r="B268" s="143">
        <f t="shared" si="1"/>
        <v>10</v>
      </c>
      <c r="C268" s="143" t="str">
        <f t="shared" si="2"/>
        <v>8</v>
      </c>
      <c r="D268" s="143" t="str">
        <f t="shared" si="3"/>
        <v>58</v>
      </c>
      <c r="E268" s="141">
        <v>0.0</v>
      </c>
      <c r="F268" s="141">
        <v>0.0</v>
      </c>
      <c r="G268" s="141">
        <v>15.252000000000002</v>
      </c>
      <c r="H268" s="141">
        <v>0.0</v>
      </c>
      <c r="I268" s="141">
        <v>15.252000000000002</v>
      </c>
      <c r="J268" s="141">
        <v>0.0</v>
      </c>
    </row>
    <row r="269" ht="14.25" customHeight="1">
      <c r="A269" s="140" t="s">
        <v>448</v>
      </c>
      <c r="B269" s="143">
        <f t="shared" si="1"/>
        <v>10</v>
      </c>
      <c r="C269" s="143" t="str">
        <f t="shared" si="2"/>
        <v>4</v>
      </c>
      <c r="D269" s="143" t="str">
        <f t="shared" si="3"/>
        <v>44</v>
      </c>
      <c r="E269" s="141">
        <v>0.0</v>
      </c>
      <c r="F269" s="141">
        <v>0.0</v>
      </c>
      <c r="G269" s="141">
        <v>5.088000000000001</v>
      </c>
      <c r="H269" s="141">
        <v>0.0</v>
      </c>
      <c r="I269" s="141">
        <v>5.088000000000001</v>
      </c>
      <c r="J269" s="141">
        <v>0.0</v>
      </c>
    </row>
    <row r="270" ht="14.25" customHeight="1">
      <c r="A270" s="140" t="s">
        <v>449</v>
      </c>
      <c r="B270" s="143">
        <f t="shared" si="1"/>
        <v>10</v>
      </c>
      <c r="C270" s="143" t="str">
        <f t="shared" si="2"/>
        <v>7</v>
      </c>
      <c r="D270" s="143" t="str">
        <f t="shared" si="3"/>
        <v>47</v>
      </c>
      <c r="E270" s="141">
        <v>0.0</v>
      </c>
      <c r="F270" s="141">
        <v>0.0</v>
      </c>
      <c r="G270" s="141">
        <v>21.36</v>
      </c>
      <c r="H270" s="141">
        <v>0.0</v>
      </c>
      <c r="I270" s="141">
        <v>21.36</v>
      </c>
      <c r="J270" s="141">
        <v>0.0</v>
      </c>
    </row>
    <row r="271" ht="14.25" customHeight="1">
      <c r="A271" s="140" t="s">
        <v>450</v>
      </c>
      <c r="B271" s="143">
        <f t="shared" si="1"/>
        <v>10</v>
      </c>
      <c r="C271" s="143" t="str">
        <f t="shared" si="2"/>
        <v>9</v>
      </c>
      <c r="D271" s="143" t="str">
        <f t="shared" si="3"/>
        <v>59</v>
      </c>
      <c r="E271" s="141">
        <v>0.0</v>
      </c>
      <c r="F271" s="141">
        <v>0.0</v>
      </c>
      <c r="G271" s="141">
        <v>195.252</v>
      </c>
      <c r="H271" s="141">
        <v>0.0</v>
      </c>
      <c r="I271" s="141">
        <v>195.252</v>
      </c>
      <c r="J271" s="141">
        <v>0.0</v>
      </c>
    </row>
    <row r="272" ht="14.25" customHeight="1">
      <c r="A272" s="140" t="s">
        <v>451</v>
      </c>
      <c r="B272" s="143">
        <f t="shared" si="1"/>
        <v>10</v>
      </c>
      <c r="C272" s="143" t="str">
        <f t="shared" si="2"/>
        <v>3</v>
      </c>
      <c r="D272" s="143" t="str">
        <f t="shared" si="3"/>
        <v>73</v>
      </c>
      <c r="E272" s="141">
        <v>0.0</v>
      </c>
      <c r="F272" s="141">
        <v>0.0</v>
      </c>
      <c r="G272" s="141">
        <v>163.04399999999998</v>
      </c>
      <c r="H272" s="141">
        <v>163.04399999999998</v>
      </c>
      <c r="I272" s="141">
        <v>0.0</v>
      </c>
      <c r="J272" s="141">
        <v>0.0</v>
      </c>
    </row>
    <row r="273" ht="14.25" customHeight="1">
      <c r="A273" s="140" t="s">
        <v>452</v>
      </c>
      <c r="B273" s="143">
        <f t="shared" si="1"/>
        <v>10</v>
      </c>
      <c r="C273" s="143" t="str">
        <f t="shared" si="2"/>
        <v>7</v>
      </c>
      <c r="D273" s="143" t="str">
        <f t="shared" si="3"/>
        <v>17</v>
      </c>
      <c r="E273" s="141">
        <v>909.4080000000001</v>
      </c>
      <c r="F273" s="141">
        <v>0.0</v>
      </c>
      <c r="G273" s="141">
        <v>0.0</v>
      </c>
      <c r="H273" s="141">
        <v>0.0</v>
      </c>
      <c r="I273" s="141">
        <v>909.4080000000001</v>
      </c>
      <c r="J273" s="141">
        <v>0.0</v>
      </c>
    </row>
    <row r="274" ht="14.25" customHeight="1">
      <c r="A274" s="140" t="s">
        <v>453</v>
      </c>
      <c r="B274" s="143">
        <f t="shared" si="1"/>
        <v>10</v>
      </c>
      <c r="C274" s="143" t="str">
        <f t="shared" si="2"/>
        <v>8</v>
      </c>
      <c r="D274" s="143" t="str">
        <f t="shared" si="3"/>
        <v>38</v>
      </c>
      <c r="E274" s="141">
        <v>20.844</v>
      </c>
      <c r="F274" s="141">
        <v>0.0</v>
      </c>
      <c r="G274" s="141">
        <v>0.0</v>
      </c>
      <c r="H274" s="141">
        <v>0.0</v>
      </c>
      <c r="I274" s="141">
        <v>20.844</v>
      </c>
      <c r="J274" s="141">
        <v>0.0</v>
      </c>
    </row>
    <row r="275" ht="14.25" customHeight="1">
      <c r="A275" s="140" t="s">
        <v>454</v>
      </c>
      <c r="B275" s="143">
        <f t="shared" si="1"/>
        <v>10</v>
      </c>
      <c r="C275" s="143" t="str">
        <f t="shared" si="2"/>
        <v>4</v>
      </c>
      <c r="D275" s="143" t="str">
        <f t="shared" si="3"/>
        <v>84</v>
      </c>
      <c r="E275" s="141">
        <v>14.147999999999998</v>
      </c>
      <c r="F275" s="141">
        <v>0.0</v>
      </c>
      <c r="G275" s="141">
        <v>0.0</v>
      </c>
      <c r="H275" s="141">
        <v>0.0</v>
      </c>
      <c r="I275" s="141">
        <v>14.147999999999998</v>
      </c>
      <c r="J275" s="141">
        <v>0.0</v>
      </c>
    </row>
    <row r="276" ht="14.25" customHeight="1">
      <c r="A276" s="140" t="s">
        <v>455</v>
      </c>
      <c r="B276" s="143">
        <f t="shared" si="1"/>
        <v>10</v>
      </c>
      <c r="C276" s="143" t="str">
        <f t="shared" si="2"/>
        <v>6</v>
      </c>
      <c r="D276" s="143" t="str">
        <f t="shared" si="3"/>
        <v>46</v>
      </c>
      <c r="E276" s="141">
        <v>0.0</v>
      </c>
      <c r="F276" s="141">
        <v>0.0</v>
      </c>
      <c r="G276" s="141">
        <v>8.399999999999999</v>
      </c>
      <c r="H276" s="141">
        <v>0.0</v>
      </c>
      <c r="I276" s="141">
        <v>8.399999999999999</v>
      </c>
      <c r="J276" s="141">
        <v>0.0</v>
      </c>
    </row>
    <row r="277" ht="14.25" customHeight="1">
      <c r="A277" s="140" t="s">
        <v>456</v>
      </c>
      <c r="B277" s="143">
        <f t="shared" si="1"/>
        <v>10</v>
      </c>
      <c r="C277" s="143" t="str">
        <f t="shared" si="2"/>
        <v>1</v>
      </c>
      <c r="D277" s="143" t="str">
        <f t="shared" si="3"/>
        <v>51</v>
      </c>
      <c r="E277" s="141">
        <v>0.0</v>
      </c>
      <c r="F277" s="141">
        <v>0.0</v>
      </c>
      <c r="G277" s="141">
        <v>71.184</v>
      </c>
      <c r="H277" s="141">
        <v>0.0</v>
      </c>
      <c r="I277" s="141">
        <v>71.184</v>
      </c>
      <c r="J277" s="141">
        <v>0.0</v>
      </c>
    </row>
    <row r="278" ht="14.25" customHeight="1">
      <c r="A278" s="140" t="s">
        <v>457</v>
      </c>
      <c r="B278" s="143">
        <f t="shared" si="1"/>
        <v>10</v>
      </c>
      <c r="C278" s="143" t="str">
        <f t="shared" si="2"/>
        <v>5</v>
      </c>
      <c r="D278" s="143" t="str">
        <f t="shared" si="3"/>
        <v>75</v>
      </c>
      <c r="E278" s="141">
        <v>335.592</v>
      </c>
      <c r="F278" s="141">
        <v>0.0</v>
      </c>
      <c r="G278" s="141">
        <v>0.0</v>
      </c>
      <c r="H278" s="141">
        <v>0.0</v>
      </c>
      <c r="I278" s="141">
        <v>335.592</v>
      </c>
      <c r="J278" s="141">
        <v>0.0</v>
      </c>
    </row>
    <row r="279" ht="14.25" customHeight="1">
      <c r="A279" s="140" t="s">
        <v>458</v>
      </c>
      <c r="B279" s="143">
        <f t="shared" si="1"/>
        <v>10</v>
      </c>
      <c r="C279" s="143" t="str">
        <f t="shared" si="2"/>
        <v>7</v>
      </c>
      <c r="D279" s="143" t="str">
        <f t="shared" si="3"/>
        <v>27</v>
      </c>
      <c r="E279" s="141">
        <v>3437.2799999999997</v>
      </c>
      <c r="F279" s="141">
        <v>0.0</v>
      </c>
      <c r="G279" s="141">
        <v>0.0</v>
      </c>
      <c r="H279" s="141">
        <v>0.0</v>
      </c>
      <c r="I279" s="141">
        <v>3437.2799999999997</v>
      </c>
      <c r="J279" s="141">
        <v>0.0</v>
      </c>
    </row>
    <row r="280" ht="14.25" customHeight="1">
      <c r="A280" s="140" t="s">
        <v>459</v>
      </c>
      <c r="B280" s="143">
        <f t="shared" si="1"/>
        <v>10</v>
      </c>
      <c r="C280" s="143" t="str">
        <f t="shared" si="2"/>
        <v>9</v>
      </c>
      <c r="D280" s="143" t="str">
        <f t="shared" si="3"/>
        <v>59</v>
      </c>
      <c r="E280" s="141">
        <v>0.0</v>
      </c>
      <c r="F280" s="141">
        <v>0.0</v>
      </c>
      <c r="G280" s="141">
        <v>21.36</v>
      </c>
      <c r="H280" s="141">
        <v>0.0</v>
      </c>
      <c r="I280" s="141">
        <v>21.36</v>
      </c>
      <c r="J280" s="141">
        <v>0.0</v>
      </c>
    </row>
    <row r="281" ht="14.25" customHeight="1">
      <c r="A281" s="140" t="s">
        <v>460</v>
      </c>
      <c r="B281" s="143">
        <f t="shared" si="1"/>
        <v>10</v>
      </c>
      <c r="C281" s="143" t="str">
        <f t="shared" si="2"/>
        <v>4</v>
      </c>
      <c r="D281" s="143" t="str">
        <f t="shared" si="3"/>
        <v>94</v>
      </c>
      <c r="E281" s="141">
        <v>0.0</v>
      </c>
      <c r="F281" s="141">
        <v>0.0</v>
      </c>
      <c r="G281" s="141">
        <v>144.0</v>
      </c>
      <c r="H281" s="141">
        <v>0.0</v>
      </c>
      <c r="I281" s="141">
        <v>144.0</v>
      </c>
      <c r="J281" s="141">
        <v>0.0</v>
      </c>
    </row>
    <row r="282" ht="14.25" customHeight="1">
      <c r="A282" s="140" t="s">
        <v>461</v>
      </c>
      <c r="B282" s="143">
        <f t="shared" si="1"/>
        <v>10</v>
      </c>
      <c r="C282" s="143" t="str">
        <f t="shared" si="2"/>
        <v>9</v>
      </c>
      <c r="D282" s="143" t="str">
        <f t="shared" si="3"/>
        <v>79</v>
      </c>
      <c r="E282" s="141">
        <v>0.0</v>
      </c>
      <c r="F282" s="141">
        <v>0.0</v>
      </c>
      <c r="G282" s="141">
        <v>20.328000000000003</v>
      </c>
      <c r="H282" s="141">
        <v>0.0</v>
      </c>
      <c r="I282" s="141">
        <v>20.328000000000003</v>
      </c>
      <c r="J282" s="141">
        <v>0.0</v>
      </c>
    </row>
    <row r="283" ht="14.25" customHeight="1">
      <c r="A283" s="140" t="s">
        <v>462</v>
      </c>
      <c r="B283" s="143">
        <f t="shared" si="1"/>
        <v>10</v>
      </c>
      <c r="C283" s="143" t="str">
        <f t="shared" si="2"/>
        <v>1</v>
      </c>
      <c r="D283" s="143" t="str">
        <f t="shared" si="3"/>
        <v>11</v>
      </c>
      <c r="E283" s="141">
        <v>0.0</v>
      </c>
      <c r="F283" s="141">
        <v>0.0</v>
      </c>
      <c r="G283" s="141">
        <v>15.252000000000002</v>
      </c>
      <c r="H283" s="141">
        <v>0.0</v>
      </c>
      <c r="I283" s="141">
        <v>15.252000000000002</v>
      </c>
      <c r="J283" s="141">
        <v>0.0</v>
      </c>
    </row>
    <row r="284" ht="14.25" customHeight="1">
      <c r="A284" s="140" t="s">
        <v>463</v>
      </c>
      <c r="B284" s="143">
        <f t="shared" si="1"/>
        <v>10</v>
      </c>
      <c r="C284" s="143" t="str">
        <f t="shared" si="2"/>
        <v>7</v>
      </c>
      <c r="D284" s="143" t="str">
        <f t="shared" si="3"/>
        <v>47</v>
      </c>
      <c r="E284" s="141">
        <v>0.0</v>
      </c>
      <c r="F284" s="141">
        <v>0.0</v>
      </c>
      <c r="G284" s="141">
        <v>162.70800000000003</v>
      </c>
      <c r="H284" s="141">
        <v>0.0</v>
      </c>
      <c r="I284" s="141">
        <v>162.70800000000003</v>
      </c>
      <c r="J284" s="141">
        <v>0.0</v>
      </c>
    </row>
    <row r="285" ht="14.25" customHeight="1">
      <c r="A285" s="140" t="s">
        <v>464</v>
      </c>
      <c r="B285" s="143">
        <f t="shared" si="1"/>
        <v>10</v>
      </c>
      <c r="C285" s="143" t="str">
        <f t="shared" si="2"/>
        <v>7</v>
      </c>
      <c r="D285" s="143" t="str">
        <f t="shared" si="3"/>
        <v>57</v>
      </c>
      <c r="E285" s="141">
        <v>2829.0600000000004</v>
      </c>
      <c r="F285" s="141">
        <v>0.0</v>
      </c>
      <c r="G285" s="141">
        <v>0.0</v>
      </c>
      <c r="H285" s="141">
        <v>0.0</v>
      </c>
      <c r="I285" s="141">
        <v>2829.0600000000004</v>
      </c>
      <c r="J285" s="141">
        <v>0.0</v>
      </c>
    </row>
    <row r="286" ht="14.25" customHeight="1">
      <c r="A286" s="140" t="s">
        <v>465</v>
      </c>
      <c r="B286" s="143">
        <f t="shared" si="1"/>
        <v>10</v>
      </c>
      <c r="C286" s="143" t="str">
        <f t="shared" si="2"/>
        <v>6</v>
      </c>
      <c r="D286" s="143" t="str">
        <f t="shared" si="3"/>
        <v>46</v>
      </c>
      <c r="E286" s="141">
        <v>152.54399999999998</v>
      </c>
      <c r="F286" s="141">
        <v>0.0</v>
      </c>
      <c r="G286" s="141">
        <v>0.0</v>
      </c>
      <c r="H286" s="141">
        <v>0.0</v>
      </c>
      <c r="I286" s="141">
        <v>152.54399999999998</v>
      </c>
      <c r="J286" s="141">
        <v>0.0</v>
      </c>
    </row>
    <row r="287" ht="14.25" customHeight="1">
      <c r="A287" s="140" t="s">
        <v>466</v>
      </c>
      <c r="B287" s="143">
        <f t="shared" si="1"/>
        <v>10</v>
      </c>
      <c r="C287" s="143" t="str">
        <f t="shared" si="2"/>
        <v>2</v>
      </c>
      <c r="D287" s="143" t="str">
        <f t="shared" si="3"/>
        <v>72</v>
      </c>
      <c r="E287" s="141">
        <v>0.0</v>
      </c>
      <c r="F287" s="141">
        <v>0.0</v>
      </c>
      <c r="G287" s="141">
        <v>146.448</v>
      </c>
      <c r="H287" s="141">
        <v>0.0</v>
      </c>
      <c r="I287" s="141">
        <v>146.448</v>
      </c>
      <c r="J287" s="141">
        <v>0.0</v>
      </c>
    </row>
    <row r="288" ht="14.25" customHeight="1">
      <c r="A288" s="140" t="s">
        <v>467</v>
      </c>
      <c r="B288" s="143">
        <f t="shared" si="1"/>
        <v>10</v>
      </c>
      <c r="C288" s="143" t="str">
        <f t="shared" si="2"/>
        <v>3</v>
      </c>
      <c r="D288" s="143" t="str">
        <f t="shared" si="3"/>
        <v>03</v>
      </c>
      <c r="E288" s="141">
        <v>1159.32</v>
      </c>
      <c r="F288" s="141">
        <v>0.0</v>
      </c>
      <c r="G288" s="141">
        <v>0.0</v>
      </c>
      <c r="H288" s="141">
        <v>0.0</v>
      </c>
      <c r="I288" s="141">
        <v>1159.32</v>
      </c>
      <c r="J288" s="141">
        <v>0.0</v>
      </c>
    </row>
    <row r="289" ht="14.25" customHeight="1">
      <c r="A289" s="140" t="s">
        <v>468</v>
      </c>
      <c r="B289" s="143">
        <f t="shared" si="1"/>
        <v>10</v>
      </c>
      <c r="C289" s="143" t="str">
        <f t="shared" si="2"/>
        <v>5</v>
      </c>
      <c r="D289" s="143" t="str">
        <f t="shared" si="3"/>
        <v>75</v>
      </c>
      <c r="E289" s="141">
        <v>0.0</v>
      </c>
      <c r="F289" s="141">
        <v>0.0</v>
      </c>
      <c r="G289" s="141">
        <v>1016.9520000000001</v>
      </c>
      <c r="H289" s="141">
        <v>0.0</v>
      </c>
      <c r="I289" s="141">
        <v>1016.9520000000001</v>
      </c>
      <c r="J289" s="141">
        <v>0.0</v>
      </c>
    </row>
    <row r="290" ht="14.25" customHeight="1">
      <c r="A290" s="140" t="s">
        <v>469</v>
      </c>
      <c r="B290" s="143">
        <f t="shared" si="1"/>
        <v>10</v>
      </c>
      <c r="C290" s="143" t="str">
        <f t="shared" si="2"/>
        <v>2</v>
      </c>
      <c r="D290" s="143" t="str">
        <f t="shared" si="3"/>
        <v>22</v>
      </c>
      <c r="E290" s="141">
        <v>0.0</v>
      </c>
      <c r="F290" s="141">
        <v>0.0</v>
      </c>
      <c r="G290" s="141">
        <v>55.931999999999995</v>
      </c>
      <c r="H290" s="141">
        <v>0.0</v>
      </c>
      <c r="I290" s="141">
        <v>55.931999999999995</v>
      </c>
      <c r="J290" s="141">
        <v>0.0</v>
      </c>
    </row>
    <row r="291" ht="14.25" customHeight="1">
      <c r="A291" s="140" t="s">
        <v>470</v>
      </c>
      <c r="B291" s="143">
        <f t="shared" si="1"/>
        <v>10</v>
      </c>
      <c r="C291" s="143" t="str">
        <f t="shared" si="2"/>
        <v>4</v>
      </c>
      <c r="D291" s="143" t="str">
        <f t="shared" si="3"/>
        <v>94</v>
      </c>
      <c r="E291" s="141">
        <v>0.0</v>
      </c>
      <c r="F291" s="141">
        <v>0.0</v>
      </c>
      <c r="G291" s="141">
        <v>640.6800000000001</v>
      </c>
      <c r="H291" s="141">
        <v>640.6800000000001</v>
      </c>
      <c r="I291" s="141">
        <v>0.0</v>
      </c>
      <c r="J291" s="141">
        <v>0.0</v>
      </c>
    </row>
    <row r="292" ht="14.25" customHeight="1">
      <c r="A292" s="140" t="s">
        <v>471</v>
      </c>
      <c r="B292" s="143">
        <f t="shared" si="1"/>
        <v>10</v>
      </c>
      <c r="C292" s="143" t="str">
        <f t="shared" si="2"/>
        <v>5</v>
      </c>
      <c r="D292" s="143" t="str">
        <f t="shared" si="3"/>
        <v>95</v>
      </c>
      <c r="E292" s="141">
        <v>0.0</v>
      </c>
      <c r="F292" s="141">
        <v>0.0</v>
      </c>
      <c r="G292" s="141">
        <v>101.688</v>
      </c>
      <c r="H292" s="141">
        <v>0.0</v>
      </c>
      <c r="I292" s="141">
        <v>101.688</v>
      </c>
      <c r="J292" s="141">
        <v>0.0</v>
      </c>
    </row>
    <row r="293" ht="14.25" customHeight="1">
      <c r="A293" s="140" t="s">
        <v>472</v>
      </c>
      <c r="B293" s="143">
        <f t="shared" si="1"/>
        <v>10</v>
      </c>
      <c r="C293" s="143" t="str">
        <f t="shared" si="2"/>
        <v>5</v>
      </c>
      <c r="D293" s="143" t="str">
        <f t="shared" si="3"/>
        <v>65</v>
      </c>
      <c r="E293" s="141">
        <v>145.236</v>
      </c>
      <c r="F293" s="141">
        <v>0.0</v>
      </c>
      <c r="G293" s="141">
        <v>0.0</v>
      </c>
      <c r="H293" s="141">
        <v>0.0</v>
      </c>
      <c r="I293" s="141">
        <v>145.236</v>
      </c>
      <c r="J293" s="141">
        <v>0.0</v>
      </c>
    </row>
    <row r="294" ht="14.25" customHeight="1">
      <c r="A294" s="140" t="s">
        <v>473</v>
      </c>
      <c r="B294" s="143">
        <f t="shared" si="1"/>
        <v>10</v>
      </c>
      <c r="C294" s="143" t="str">
        <f t="shared" si="2"/>
        <v>0</v>
      </c>
      <c r="D294" s="143" t="str">
        <f t="shared" si="3"/>
        <v>70</v>
      </c>
      <c r="E294" s="141">
        <v>528.816</v>
      </c>
      <c r="F294" s="141">
        <v>0.0</v>
      </c>
      <c r="G294" s="141">
        <v>0.0</v>
      </c>
      <c r="H294" s="141">
        <v>0.0</v>
      </c>
      <c r="I294" s="141">
        <v>528.816</v>
      </c>
      <c r="J294" s="141">
        <v>0.0</v>
      </c>
    </row>
    <row r="295" ht="14.25" customHeight="1">
      <c r="A295" s="140" t="s">
        <v>474</v>
      </c>
      <c r="B295" s="143">
        <f t="shared" si="1"/>
        <v>10</v>
      </c>
      <c r="C295" s="143" t="str">
        <f t="shared" si="2"/>
        <v>3</v>
      </c>
      <c r="D295" s="143" t="str">
        <f t="shared" si="3"/>
        <v>23</v>
      </c>
      <c r="E295" s="141">
        <v>28.476000000000003</v>
      </c>
      <c r="F295" s="141">
        <v>0.0</v>
      </c>
      <c r="G295" s="141">
        <v>0.0</v>
      </c>
      <c r="H295" s="141">
        <v>0.0</v>
      </c>
      <c r="I295" s="141">
        <v>28.476000000000003</v>
      </c>
      <c r="J295" s="141">
        <v>0.0</v>
      </c>
    </row>
    <row r="296" ht="14.25" customHeight="1">
      <c r="A296" s="140" t="s">
        <v>475</v>
      </c>
      <c r="B296" s="143">
        <f t="shared" si="1"/>
        <v>10</v>
      </c>
      <c r="C296" s="143" t="str">
        <f t="shared" si="2"/>
        <v>4</v>
      </c>
      <c r="D296" s="143" t="str">
        <f t="shared" si="3"/>
        <v>24</v>
      </c>
      <c r="E296" s="141">
        <v>28.476000000000003</v>
      </c>
      <c r="F296" s="141">
        <v>0.0</v>
      </c>
      <c r="G296" s="141">
        <v>0.0</v>
      </c>
      <c r="H296" s="141">
        <v>0.0</v>
      </c>
      <c r="I296" s="141">
        <v>28.476000000000003</v>
      </c>
      <c r="J296" s="141">
        <v>0.0</v>
      </c>
    </row>
    <row r="297" ht="14.25" customHeight="1">
      <c r="A297" s="140" t="s">
        <v>476</v>
      </c>
      <c r="B297" s="143">
        <f t="shared" si="1"/>
        <v>10</v>
      </c>
      <c r="C297" s="143" t="str">
        <f t="shared" si="2"/>
        <v>5</v>
      </c>
      <c r="D297" s="143" t="str">
        <f t="shared" si="3"/>
        <v>25</v>
      </c>
      <c r="E297" s="141">
        <v>28.476000000000003</v>
      </c>
      <c r="F297" s="141">
        <v>0.0</v>
      </c>
      <c r="G297" s="141">
        <v>0.0</v>
      </c>
      <c r="H297" s="141">
        <v>0.0</v>
      </c>
      <c r="I297" s="141">
        <v>28.476000000000003</v>
      </c>
      <c r="J297" s="141">
        <v>0.0</v>
      </c>
    </row>
    <row r="298" ht="14.25" customHeight="1">
      <c r="A298" s="140" t="s">
        <v>477</v>
      </c>
      <c r="B298" s="143">
        <f t="shared" si="1"/>
        <v>10</v>
      </c>
      <c r="C298" s="143" t="str">
        <f t="shared" si="2"/>
        <v>5</v>
      </c>
      <c r="D298" s="143" t="str">
        <f t="shared" si="3"/>
        <v>55</v>
      </c>
      <c r="E298" s="141">
        <v>1198.524</v>
      </c>
      <c r="F298" s="141">
        <v>0.0</v>
      </c>
      <c r="G298" s="141">
        <v>0.0</v>
      </c>
      <c r="H298" s="141">
        <v>0.0</v>
      </c>
      <c r="I298" s="141">
        <v>1198.524</v>
      </c>
      <c r="J298" s="141">
        <v>0.0</v>
      </c>
    </row>
    <row r="299" ht="14.25" customHeight="1">
      <c r="A299" s="140" t="s">
        <v>478</v>
      </c>
      <c r="B299" s="143">
        <f t="shared" si="1"/>
        <v>10</v>
      </c>
      <c r="C299" s="143" t="str">
        <f t="shared" si="2"/>
        <v>7</v>
      </c>
      <c r="D299" s="143" t="str">
        <f t="shared" si="3"/>
        <v>77</v>
      </c>
      <c r="E299" s="141">
        <v>0.0</v>
      </c>
      <c r="F299" s="141">
        <v>0.0</v>
      </c>
      <c r="G299" s="141">
        <v>61.019999999999996</v>
      </c>
      <c r="H299" s="141">
        <v>0.0</v>
      </c>
      <c r="I299" s="141">
        <v>61.019999999999996</v>
      </c>
      <c r="J299" s="141">
        <v>0.0</v>
      </c>
    </row>
    <row r="300" ht="14.25" customHeight="1">
      <c r="A300" s="140" t="s">
        <v>479</v>
      </c>
      <c r="B300" s="143">
        <f t="shared" si="1"/>
        <v>10</v>
      </c>
      <c r="C300" s="143" t="str">
        <f t="shared" si="2"/>
        <v>8</v>
      </c>
      <c r="D300" s="143" t="str">
        <f t="shared" si="3"/>
        <v>78</v>
      </c>
      <c r="E300" s="141">
        <v>0.0</v>
      </c>
      <c r="F300" s="141">
        <v>0.0</v>
      </c>
      <c r="G300" s="141">
        <v>81.35999999999999</v>
      </c>
      <c r="H300" s="141">
        <v>0.0</v>
      </c>
      <c r="I300" s="141">
        <v>81.35999999999999</v>
      </c>
      <c r="J300" s="141">
        <v>0.0</v>
      </c>
    </row>
    <row r="301" ht="14.25" customHeight="1">
      <c r="A301" s="140" t="s">
        <v>480</v>
      </c>
      <c r="B301" s="143">
        <f t="shared" si="1"/>
        <v>10</v>
      </c>
      <c r="C301" s="143" t="str">
        <f t="shared" si="2"/>
        <v>7</v>
      </c>
      <c r="D301" s="143" t="str">
        <f t="shared" si="3"/>
        <v>87</v>
      </c>
      <c r="E301" s="141">
        <v>0.0</v>
      </c>
      <c r="F301" s="141">
        <v>0.0</v>
      </c>
      <c r="G301" s="141">
        <v>3864.0</v>
      </c>
      <c r="H301" s="141">
        <v>0.0</v>
      </c>
      <c r="I301" s="141">
        <v>3864.0</v>
      </c>
      <c r="J301" s="141">
        <v>0.0</v>
      </c>
    </row>
    <row r="302" ht="14.25" customHeight="1">
      <c r="A302" s="140" t="s">
        <v>481</v>
      </c>
      <c r="B302" s="143">
        <f t="shared" si="1"/>
        <v>10</v>
      </c>
      <c r="C302" s="143" t="str">
        <f t="shared" si="2"/>
        <v>5</v>
      </c>
      <c r="D302" s="143" t="str">
        <f t="shared" si="3"/>
        <v>05</v>
      </c>
      <c r="E302" s="141">
        <v>35.592</v>
      </c>
      <c r="F302" s="141">
        <v>0.0</v>
      </c>
      <c r="G302" s="141">
        <v>355.932</v>
      </c>
      <c r="H302" s="141">
        <v>0.0</v>
      </c>
      <c r="I302" s="141">
        <v>391.52399999999994</v>
      </c>
      <c r="J302" s="141">
        <v>0.0</v>
      </c>
    </row>
    <row r="303" ht="14.25" customHeight="1">
      <c r="A303" s="140" t="s">
        <v>482</v>
      </c>
      <c r="B303" s="143">
        <f t="shared" si="1"/>
        <v>10</v>
      </c>
      <c r="C303" s="143" t="str">
        <f t="shared" si="2"/>
        <v>8</v>
      </c>
      <c r="D303" s="143" t="str">
        <f t="shared" si="3"/>
        <v>78</v>
      </c>
      <c r="E303" s="141">
        <v>0.0</v>
      </c>
      <c r="F303" s="141">
        <v>0.0</v>
      </c>
      <c r="G303" s="141">
        <v>35.592</v>
      </c>
      <c r="H303" s="141">
        <v>0.0</v>
      </c>
      <c r="I303" s="141">
        <v>35.592</v>
      </c>
      <c r="J303" s="141">
        <v>0.0</v>
      </c>
    </row>
    <row r="304" ht="14.25" customHeight="1">
      <c r="A304" s="140" t="s">
        <v>483</v>
      </c>
      <c r="B304" s="143">
        <f t="shared" si="1"/>
        <v>10</v>
      </c>
      <c r="C304" s="143" t="str">
        <f t="shared" si="2"/>
        <v>8</v>
      </c>
      <c r="D304" s="143" t="str">
        <f t="shared" si="3"/>
        <v>98</v>
      </c>
      <c r="E304" s="141">
        <v>127.116</v>
      </c>
      <c r="F304" s="141">
        <v>0.0</v>
      </c>
      <c r="G304" s="141">
        <v>0.0</v>
      </c>
      <c r="H304" s="141">
        <v>0.0</v>
      </c>
      <c r="I304" s="141">
        <v>127.116</v>
      </c>
      <c r="J304" s="141">
        <v>0.0</v>
      </c>
    </row>
    <row r="305" ht="14.25" customHeight="1">
      <c r="A305" s="140" t="s">
        <v>484</v>
      </c>
      <c r="B305" s="143">
        <f t="shared" si="1"/>
        <v>10</v>
      </c>
      <c r="C305" s="143" t="str">
        <f t="shared" si="2"/>
        <v>1</v>
      </c>
      <c r="D305" s="143" t="str">
        <f t="shared" si="3"/>
        <v>41</v>
      </c>
      <c r="E305" s="141">
        <v>4417.704</v>
      </c>
      <c r="F305" s="141">
        <v>0.0</v>
      </c>
      <c r="G305" s="141">
        <v>0.0</v>
      </c>
      <c r="H305" s="141">
        <v>0.0</v>
      </c>
      <c r="I305" s="141">
        <v>4417.704</v>
      </c>
      <c r="J305" s="141">
        <v>0.0</v>
      </c>
    </row>
    <row r="306" ht="14.25" customHeight="1">
      <c r="A306" s="140" t="s">
        <v>485</v>
      </c>
      <c r="B306" s="143">
        <f t="shared" si="1"/>
        <v>10</v>
      </c>
      <c r="C306" s="143" t="str">
        <f t="shared" si="2"/>
        <v>0</v>
      </c>
      <c r="D306" s="143" t="str">
        <f t="shared" si="3"/>
        <v>60</v>
      </c>
      <c r="E306" s="141">
        <v>325.428</v>
      </c>
      <c r="F306" s="141">
        <v>0.0</v>
      </c>
      <c r="G306" s="141">
        <v>0.0</v>
      </c>
      <c r="H306" s="141">
        <v>0.0</v>
      </c>
      <c r="I306" s="141">
        <v>325.428</v>
      </c>
      <c r="J306" s="141">
        <v>0.0</v>
      </c>
    </row>
    <row r="307" ht="14.25" customHeight="1">
      <c r="A307" s="140" t="s">
        <v>486</v>
      </c>
      <c r="B307" s="143">
        <f t="shared" si="1"/>
        <v>10</v>
      </c>
      <c r="C307" s="143" t="str">
        <f t="shared" si="2"/>
        <v>3</v>
      </c>
      <c r="D307" s="143" t="str">
        <f t="shared" si="3"/>
        <v>13</v>
      </c>
      <c r="E307" s="141">
        <v>0.0</v>
      </c>
      <c r="F307" s="141">
        <v>0.0</v>
      </c>
      <c r="G307" s="141">
        <v>71.184</v>
      </c>
      <c r="H307" s="141">
        <v>0.0</v>
      </c>
      <c r="I307" s="141">
        <v>71.184</v>
      </c>
      <c r="J307" s="141">
        <v>0.0</v>
      </c>
    </row>
    <row r="308" ht="14.25" customHeight="1">
      <c r="A308" s="140" t="s">
        <v>487</v>
      </c>
      <c r="B308" s="143">
        <f t="shared" si="1"/>
        <v>10</v>
      </c>
      <c r="C308" s="143" t="str">
        <f t="shared" si="2"/>
        <v>9</v>
      </c>
      <c r="D308" s="143" t="str">
        <f t="shared" si="3"/>
        <v>69</v>
      </c>
      <c r="E308" s="141">
        <v>0.0</v>
      </c>
      <c r="F308" s="141">
        <v>0.0</v>
      </c>
      <c r="G308" s="141">
        <v>6.048</v>
      </c>
      <c r="H308" s="141">
        <v>0.0</v>
      </c>
      <c r="I308" s="141">
        <v>6.048</v>
      </c>
      <c r="J308" s="141">
        <v>0.0</v>
      </c>
    </row>
    <row r="309" ht="14.25" customHeight="1">
      <c r="A309" s="140" t="s">
        <v>488</v>
      </c>
      <c r="B309" s="143">
        <f t="shared" si="1"/>
        <v>10</v>
      </c>
      <c r="C309" s="143" t="str">
        <f t="shared" si="2"/>
        <v>8</v>
      </c>
      <c r="D309" s="143" t="str">
        <f t="shared" si="3"/>
        <v>58</v>
      </c>
      <c r="E309" s="141">
        <v>915.7439999999999</v>
      </c>
      <c r="F309" s="141">
        <v>0.0</v>
      </c>
      <c r="G309" s="141">
        <v>915.252</v>
      </c>
      <c r="H309" s="141">
        <v>0.0</v>
      </c>
      <c r="I309" s="141">
        <v>1830.996</v>
      </c>
      <c r="J309" s="141">
        <v>0.0</v>
      </c>
    </row>
    <row r="310" ht="14.25" customHeight="1">
      <c r="A310" s="140" t="s">
        <v>489</v>
      </c>
      <c r="B310" s="143">
        <f t="shared" si="1"/>
        <v>10</v>
      </c>
      <c r="C310" s="143" t="str">
        <f t="shared" si="2"/>
        <v>7</v>
      </c>
      <c r="D310" s="143" t="str">
        <f t="shared" si="3"/>
        <v>67</v>
      </c>
      <c r="E310" s="141">
        <v>0.0</v>
      </c>
      <c r="F310" s="141">
        <v>0.0</v>
      </c>
      <c r="G310" s="141">
        <v>21.36</v>
      </c>
      <c r="H310" s="141">
        <v>0.0</v>
      </c>
      <c r="I310" s="141">
        <v>21.36</v>
      </c>
      <c r="J310" s="141">
        <v>0.0</v>
      </c>
    </row>
    <row r="311" ht="14.25" customHeight="1">
      <c r="A311" s="140" t="s">
        <v>490</v>
      </c>
      <c r="B311" s="143">
        <f t="shared" si="1"/>
        <v>10</v>
      </c>
      <c r="C311" s="143" t="str">
        <f t="shared" si="2"/>
        <v>0</v>
      </c>
      <c r="D311" s="143" t="str">
        <f t="shared" si="3"/>
        <v>50</v>
      </c>
      <c r="E311" s="141">
        <v>10412.088</v>
      </c>
      <c r="F311" s="141">
        <v>0.0</v>
      </c>
      <c r="G311" s="141">
        <v>0.0</v>
      </c>
      <c r="H311" s="141">
        <v>0.0</v>
      </c>
      <c r="I311" s="141">
        <v>10412.088</v>
      </c>
      <c r="J311" s="141">
        <v>0.0</v>
      </c>
    </row>
    <row r="312" ht="14.25" customHeight="1">
      <c r="A312" s="140" t="s">
        <v>491</v>
      </c>
      <c r="B312" s="143">
        <f t="shared" si="1"/>
        <v>10</v>
      </c>
      <c r="C312" s="143" t="str">
        <f t="shared" si="2"/>
        <v>1</v>
      </c>
      <c r="D312" s="143" t="str">
        <f t="shared" si="3"/>
        <v>51</v>
      </c>
      <c r="E312" s="141">
        <v>149202.852</v>
      </c>
      <c r="F312" s="141">
        <v>0.0</v>
      </c>
      <c r="G312" s="141">
        <v>0.0</v>
      </c>
      <c r="H312" s="141">
        <v>0.0</v>
      </c>
      <c r="I312" s="141">
        <v>149202.852</v>
      </c>
      <c r="J312" s="141">
        <v>0.0</v>
      </c>
    </row>
    <row r="313" ht="14.25" customHeight="1">
      <c r="A313" s="140" t="s">
        <v>492</v>
      </c>
      <c r="B313" s="143">
        <f t="shared" si="1"/>
        <v>10</v>
      </c>
      <c r="C313" s="143" t="str">
        <f t="shared" si="2"/>
        <v>2</v>
      </c>
      <c r="D313" s="143" t="str">
        <f t="shared" si="3"/>
        <v>52</v>
      </c>
      <c r="E313" s="141">
        <v>192207.276</v>
      </c>
      <c r="F313" s="141">
        <v>0.0</v>
      </c>
      <c r="G313" s="141">
        <v>0.0</v>
      </c>
      <c r="H313" s="141">
        <v>0.0</v>
      </c>
      <c r="I313" s="141">
        <v>192207.276</v>
      </c>
      <c r="J313" s="141">
        <v>0.0</v>
      </c>
    </row>
    <row r="314" ht="14.25" customHeight="1">
      <c r="A314" s="140" t="s">
        <v>493</v>
      </c>
      <c r="B314" s="143">
        <f t="shared" si="1"/>
        <v>10</v>
      </c>
      <c r="C314" s="143" t="str">
        <f t="shared" si="2"/>
        <v>3</v>
      </c>
      <c r="D314" s="143" t="str">
        <f t="shared" si="3"/>
        <v>53</v>
      </c>
      <c r="E314" s="141">
        <v>52944.67199999999</v>
      </c>
      <c r="F314" s="141">
        <v>0.0</v>
      </c>
      <c r="G314" s="141">
        <v>0.0</v>
      </c>
      <c r="H314" s="141">
        <v>0.0</v>
      </c>
      <c r="I314" s="141">
        <v>52944.67199999999</v>
      </c>
      <c r="J314" s="141">
        <v>0.0</v>
      </c>
    </row>
    <row r="315" ht="14.25" customHeight="1">
      <c r="A315" s="140" t="s">
        <v>494</v>
      </c>
      <c r="B315" s="143">
        <f t="shared" si="1"/>
        <v>10</v>
      </c>
      <c r="C315" s="143" t="str">
        <f t="shared" si="2"/>
        <v>5</v>
      </c>
      <c r="D315" s="143" t="str">
        <f t="shared" si="3"/>
        <v>55</v>
      </c>
      <c r="E315" s="141">
        <v>34532.076</v>
      </c>
      <c r="F315" s="141">
        <v>0.0</v>
      </c>
      <c r="G315" s="141">
        <v>0.0</v>
      </c>
      <c r="H315" s="141">
        <v>0.0</v>
      </c>
      <c r="I315" s="141">
        <v>34532.076</v>
      </c>
      <c r="J315" s="141">
        <v>0.0</v>
      </c>
    </row>
    <row r="316" ht="14.25" customHeight="1">
      <c r="A316" s="140" t="s">
        <v>495</v>
      </c>
      <c r="B316" s="143">
        <f t="shared" si="1"/>
        <v>10</v>
      </c>
      <c r="C316" s="143" t="str">
        <f t="shared" si="2"/>
        <v>6</v>
      </c>
      <c r="D316" s="143" t="str">
        <f t="shared" si="3"/>
        <v>56</v>
      </c>
      <c r="E316" s="141">
        <v>23846.184</v>
      </c>
      <c r="F316" s="141">
        <v>0.0</v>
      </c>
      <c r="G316" s="141">
        <v>0.0</v>
      </c>
      <c r="H316" s="141">
        <v>0.0</v>
      </c>
      <c r="I316" s="141">
        <v>23846.184</v>
      </c>
      <c r="J316" s="141">
        <v>0.0</v>
      </c>
    </row>
    <row r="317" ht="14.25" customHeight="1">
      <c r="A317" s="140" t="s">
        <v>496</v>
      </c>
      <c r="B317" s="143">
        <f t="shared" si="1"/>
        <v>10</v>
      </c>
      <c r="C317" s="143" t="str">
        <f t="shared" si="2"/>
        <v>7</v>
      </c>
      <c r="D317" s="143" t="str">
        <f t="shared" si="3"/>
        <v>57</v>
      </c>
      <c r="E317" s="141">
        <v>11067.936000000002</v>
      </c>
      <c r="F317" s="141">
        <v>0.0</v>
      </c>
      <c r="G317" s="141">
        <v>0.0</v>
      </c>
      <c r="H317" s="141">
        <v>0.0</v>
      </c>
      <c r="I317" s="141">
        <v>11067.936000000002</v>
      </c>
      <c r="J317" s="141">
        <v>0.0</v>
      </c>
    </row>
    <row r="318" ht="14.25" customHeight="1">
      <c r="A318" s="140" t="s">
        <v>497</v>
      </c>
      <c r="B318" s="143">
        <f t="shared" si="1"/>
        <v>10</v>
      </c>
      <c r="C318" s="143" t="str">
        <f t="shared" si="2"/>
        <v>8</v>
      </c>
      <c r="D318" s="143" t="str">
        <f t="shared" si="3"/>
        <v>58</v>
      </c>
      <c r="E318" s="141">
        <v>6731.664</v>
      </c>
      <c r="F318" s="141">
        <v>0.0</v>
      </c>
      <c r="G318" s="141">
        <v>0.0</v>
      </c>
      <c r="H318" s="141">
        <v>0.0</v>
      </c>
      <c r="I318" s="141">
        <v>6731.664</v>
      </c>
      <c r="J318" s="141">
        <v>0.0</v>
      </c>
    </row>
    <row r="319" ht="14.25" customHeight="1">
      <c r="A319" s="140" t="s">
        <v>498</v>
      </c>
      <c r="B319" s="143">
        <f t="shared" si="1"/>
        <v>10</v>
      </c>
      <c r="C319" s="143" t="str">
        <f t="shared" si="2"/>
        <v>1</v>
      </c>
      <c r="D319" s="143" t="str">
        <f t="shared" si="3"/>
        <v>21</v>
      </c>
      <c r="E319" s="141">
        <v>240.0</v>
      </c>
      <c r="F319" s="141">
        <v>0.0</v>
      </c>
      <c r="G319" s="141">
        <v>0.0</v>
      </c>
      <c r="H319" s="141">
        <v>0.0</v>
      </c>
      <c r="I319" s="141">
        <v>240.0</v>
      </c>
      <c r="J319" s="141">
        <v>0.0</v>
      </c>
    </row>
    <row r="320" ht="14.25" customHeight="1">
      <c r="A320" s="140" t="s">
        <v>499</v>
      </c>
      <c r="B320" s="143">
        <f t="shared" si="1"/>
        <v>10</v>
      </c>
      <c r="C320" s="143" t="str">
        <f t="shared" si="2"/>
        <v>2</v>
      </c>
      <c r="D320" s="143" t="str">
        <f t="shared" si="3"/>
        <v>42</v>
      </c>
      <c r="E320" s="141">
        <v>0.0</v>
      </c>
      <c r="F320" s="141">
        <v>0.0</v>
      </c>
      <c r="G320" s="141">
        <v>305.08799999999997</v>
      </c>
      <c r="H320" s="141">
        <v>0.0</v>
      </c>
      <c r="I320" s="141">
        <v>305.08799999999997</v>
      </c>
      <c r="J320" s="141">
        <v>0.0</v>
      </c>
    </row>
    <row r="321" ht="14.25" customHeight="1">
      <c r="A321" s="140" t="s">
        <v>500</v>
      </c>
      <c r="B321" s="143">
        <f t="shared" si="1"/>
        <v>10</v>
      </c>
      <c r="C321" s="143" t="str">
        <f t="shared" si="2"/>
        <v>9</v>
      </c>
      <c r="D321" s="143" t="str">
        <f t="shared" si="3"/>
        <v>79</v>
      </c>
      <c r="E321" s="141">
        <v>11.904</v>
      </c>
      <c r="F321" s="141">
        <v>0.0</v>
      </c>
      <c r="G321" s="141">
        <v>0.0</v>
      </c>
      <c r="H321" s="141">
        <v>0.0</v>
      </c>
      <c r="I321" s="141">
        <v>11.904</v>
      </c>
      <c r="J321" s="141">
        <v>0.0</v>
      </c>
    </row>
    <row r="322" ht="14.25" customHeight="1">
      <c r="A322" s="140" t="s">
        <v>501</v>
      </c>
      <c r="B322" s="143">
        <f t="shared" si="1"/>
        <v>10</v>
      </c>
      <c r="C322" s="143" t="str">
        <f t="shared" si="2"/>
        <v>7</v>
      </c>
      <c r="D322" s="143" t="str">
        <f t="shared" si="3"/>
        <v>97</v>
      </c>
      <c r="E322" s="141">
        <v>14059.403999999999</v>
      </c>
      <c r="F322" s="141">
        <v>0.0</v>
      </c>
      <c r="G322" s="141">
        <v>0.0</v>
      </c>
      <c r="H322" s="141">
        <v>0.0</v>
      </c>
      <c r="I322" s="141">
        <v>14059.403999999999</v>
      </c>
      <c r="J322" s="141">
        <v>0.0</v>
      </c>
    </row>
    <row r="323" ht="14.25" customHeight="1">
      <c r="A323" s="140" t="s">
        <v>502</v>
      </c>
      <c r="B323" s="143">
        <f t="shared" si="1"/>
        <v>10</v>
      </c>
      <c r="C323" s="143" t="str">
        <f t="shared" si="2"/>
        <v>8</v>
      </c>
      <c r="D323" s="143" t="str">
        <f t="shared" si="3"/>
        <v>18</v>
      </c>
      <c r="E323" s="141">
        <v>55.931999999999995</v>
      </c>
      <c r="F323" s="141">
        <v>0.0</v>
      </c>
      <c r="G323" s="141">
        <v>0.0</v>
      </c>
      <c r="H323" s="141">
        <v>0.0</v>
      </c>
      <c r="I323" s="141">
        <v>55.931999999999995</v>
      </c>
      <c r="J323" s="141">
        <v>0.0</v>
      </c>
    </row>
    <row r="324" ht="14.25" customHeight="1">
      <c r="A324" s="140" t="s">
        <v>503</v>
      </c>
      <c r="B324" s="143">
        <f t="shared" si="1"/>
        <v>10</v>
      </c>
      <c r="C324" s="143" t="str">
        <f t="shared" si="2"/>
        <v>6</v>
      </c>
      <c r="D324" s="143" t="str">
        <f t="shared" si="3"/>
        <v>66</v>
      </c>
      <c r="E324" s="141">
        <v>4118.639999999999</v>
      </c>
      <c r="F324" s="141">
        <v>0.0</v>
      </c>
      <c r="G324" s="141">
        <v>0.0</v>
      </c>
      <c r="H324" s="141">
        <v>0.0</v>
      </c>
      <c r="I324" s="141">
        <v>4118.639999999999</v>
      </c>
      <c r="J324" s="141">
        <v>0.0</v>
      </c>
    </row>
    <row r="325" ht="14.25" customHeight="1">
      <c r="A325" s="140" t="s">
        <v>504</v>
      </c>
      <c r="B325" s="143">
        <f t="shared" si="1"/>
        <v>10</v>
      </c>
      <c r="C325" s="143" t="str">
        <f t="shared" si="2"/>
        <v>7</v>
      </c>
      <c r="D325" s="143" t="str">
        <f t="shared" si="3"/>
        <v>67</v>
      </c>
      <c r="E325" s="141">
        <v>2033.9040000000002</v>
      </c>
      <c r="F325" s="141">
        <v>0.0</v>
      </c>
      <c r="G325" s="141">
        <v>0.0</v>
      </c>
      <c r="H325" s="141">
        <v>0.0</v>
      </c>
      <c r="I325" s="141">
        <v>2033.9040000000002</v>
      </c>
      <c r="J325" s="141">
        <v>0.0</v>
      </c>
    </row>
    <row r="326" ht="14.25" customHeight="1">
      <c r="A326" s="140" t="s">
        <v>505</v>
      </c>
      <c r="B326" s="143">
        <f t="shared" si="1"/>
        <v>10</v>
      </c>
      <c r="C326" s="143" t="str">
        <f t="shared" si="2"/>
        <v>8</v>
      </c>
      <c r="D326" s="143" t="str">
        <f t="shared" si="3"/>
        <v>78</v>
      </c>
      <c r="E326" s="141">
        <v>1782.1680000000001</v>
      </c>
      <c r="F326" s="141">
        <v>0.0</v>
      </c>
      <c r="G326" s="141">
        <v>0.0</v>
      </c>
      <c r="H326" s="141">
        <v>0.0</v>
      </c>
      <c r="I326" s="141">
        <v>1782.1680000000001</v>
      </c>
      <c r="J326" s="141">
        <v>0.0</v>
      </c>
    </row>
    <row r="327" ht="14.25" customHeight="1">
      <c r="A327" s="140" t="s">
        <v>506</v>
      </c>
      <c r="B327" s="143">
        <f t="shared" si="1"/>
        <v>10</v>
      </c>
      <c r="C327" s="143" t="str">
        <f t="shared" si="2"/>
        <v>0</v>
      </c>
      <c r="D327" s="143" t="str">
        <f t="shared" si="3"/>
        <v>90</v>
      </c>
      <c r="E327" s="141">
        <v>276.0</v>
      </c>
      <c r="F327" s="141">
        <v>0.0</v>
      </c>
      <c r="G327" s="141">
        <v>0.0</v>
      </c>
      <c r="H327" s="141">
        <v>0.0</v>
      </c>
      <c r="I327" s="141">
        <v>276.0</v>
      </c>
      <c r="J327" s="141">
        <v>0.0</v>
      </c>
    </row>
    <row r="328" ht="14.25" customHeight="1">
      <c r="A328" s="140" t="s">
        <v>507</v>
      </c>
      <c r="B328" s="143">
        <f t="shared" si="1"/>
        <v>10</v>
      </c>
      <c r="C328" s="143" t="str">
        <f t="shared" si="2"/>
        <v>5</v>
      </c>
      <c r="D328" s="143" t="str">
        <f t="shared" si="3"/>
        <v>95</v>
      </c>
      <c r="E328" s="141">
        <v>0.0</v>
      </c>
      <c r="F328" s="141">
        <v>0.0</v>
      </c>
      <c r="G328" s="141">
        <v>101.69999999999999</v>
      </c>
      <c r="H328" s="141">
        <v>0.0</v>
      </c>
      <c r="I328" s="141">
        <v>101.69999999999999</v>
      </c>
      <c r="J328" s="141">
        <v>0.0</v>
      </c>
    </row>
    <row r="329" ht="14.25" customHeight="1">
      <c r="A329" s="140" t="s">
        <v>508</v>
      </c>
      <c r="B329" s="143">
        <f t="shared" si="1"/>
        <v>10</v>
      </c>
      <c r="C329" s="143" t="str">
        <f t="shared" si="2"/>
        <v>7</v>
      </c>
      <c r="D329" s="143" t="str">
        <f t="shared" si="3"/>
        <v>37</v>
      </c>
      <c r="E329" s="141">
        <v>437.29200000000003</v>
      </c>
      <c r="F329" s="141">
        <v>0.0</v>
      </c>
      <c r="G329" s="141">
        <v>0.0</v>
      </c>
      <c r="H329" s="141">
        <v>0.0</v>
      </c>
      <c r="I329" s="141">
        <v>437.29200000000003</v>
      </c>
      <c r="J329" s="141">
        <v>0.0</v>
      </c>
    </row>
    <row r="330" ht="14.25" customHeight="1">
      <c r="A330" s="140" t="s">
        <v>509</v>
      </c>
      <c r="B330" s="143">
        <f t="shared" si="1"/>
        <v>10</v>
      </c>
      <c r="C330" s="143" t="str">
        <f t="shared" si="2"/>
        <v>8</v>
      </c>
      <c r="D330" s="143" t="str">
        <f t="shared" si="3"/>
        <v>38</v>
      </c>
      <c r="E330" s="141">
        <v>630.5039999999999</v>
      </c>
      <c r="F330" s="141">
        <v>0.0</v>
      </c>
      <c r="G330" s="141">
        <v>0.0</v>
      </c>
      <c r="H330" s="141">
        <v>0.0</v>
      </c>
      <c r="I330" s="141">
        <v>630.5039999999999</v>
      </c>
      <c r="J330" s="141">
        <v>0.0</v>
      </c>
    </row>
    <row r="331" ht="14.25" customHeight="1">
      <c r="A331" s="140" t="s">
        <v>510</v>
      </c>
      <c r="B331" s="143">
        <f t="shared" si="1"/>
        <v>10</v>
      </c>
      <c r="C331" s="143" t="str">
        <f t="shared" si="2"/>
        <v>9</v>
      </c>
      <c r="D331" s="143" t="str">
        <f t="shared" si="3"/>
        <v>39</v>
      </c>
      <c r="E331" s="141">
        <v>142.368</v>
      </c>
      <c r="F331" s="141">
        <v>0.0</v>
      </c>
      <c r="G331" s="141">
        <v>0.0</v>
      </c>
      <c r="H331" s="141">
        <v>0.0</v>
      </c>
      <c r="I331" s="141">
        <v>142.368</v>
      </c>
      <c r="J331" s="141">
        <v>0.0</v>
      </c>
    </row>
    <row r="332" ht="14.25" customHeight="1">
      <c r="A332" s="140" t="s">
        <v>511</v>
      </c>
      <c r="B332" s="143">
        <f t="shared" si="1"/>
        <v>10</v>
      </c>
      <c r="C332" s="143" t="str">
        <f t="shared" si="2"/>
        <v>0</v>
      </c>
      <c r="D332" s="143" t="str">
        <f t="shared" si="3"/>
        <v>40</v>
      </c>
      <c r="E332" s="141">
        <v>193.224</v>
      </c>
      <c r="F332" s="141">
        <v>0.0</v>
      </c>
      <c r="G332" s="141">
        <v>0.0</v>
      </c>
      <c r="H332" s="141">
        <v>0.0</v>
      </c>
      <c r="I332" s="141">
        <v>193.224</v>
      </c>
      <c r="J332" s="141">
        <v>0.0</v>
      </c>
    </row>
    <row r="333" ht="14.25" customHeight="1">
      <c r="A333" s="140" t="s">
        <v>512</v>
      </c>
      <c r="B333" s="143">
        <f t="shared" si="1"/>
        <v>10</v>
      </c>
      <c r="C333" s="143" t="str">
        <f t="shared" si="2"/>
        <v>1</v>
      </c>
      <c r="D333" s="143" t="str">
        <f t="shared" si="3"/>
        <v>41</v>
      </c>
      <c r="E333" s="141">
        <v>96.612</v>
      </c>
      <c r="F333" s="141">
        <v>0.0</v>
      </c>
      <c r="G333" s="141">
        <v>0.0</v>
      </c>
      <c r="H333" s="141">
        <v>0.0</v>
      </c>
      <c r="I333" s="141">
        <v>96.612</v>
      </c>
      <c r="J333" s="141">
        <v>0.0</v>
      </c>
    </row>
    <row r="334" ht="14.25" customHeight="1">
      <c r="A334" s="140" t="s">
        <v>513</v>
      </c>
      <c r="B334" s="143">
        <f t="shared" si="1"/>
        <v>10</v>
      </c>
      <c r="C334" s="143" t="str">
        <f t="shared" si="2"/>
        <v>2</v>
      </c>
      <c r="D334" s="143" t="str">
        <f t="shared" si="3"/>
        <v>42</v>
      </c>
      <c r="E334" s="141">
        <v>138.45600000000002</v>
      </c>
      <c r="F334" s="141">
        <v>0.0</v>
      </c>
      <c r="G334" s="141">
        <v>0.0</v>
      </c>
      <c r="H334" s="141">
        <v>0.0</v>
      </c>
      <c r="I334" s="141">
        <v>138.45600000000002</v>
      </c>
      <c r="J334" s="141">
        <v>0.0</v>
      </c>
    </row>
    <row r="335" ht="14.25" customHeight="1">
      <c r="A335" s="140" t="s">
        <v>514</v>
      </c>
      <c r="B335" s="143">
        <f t="shared" si="1"/>
        <v>10</v>
      </c>
      <c r="C335" s="143" t="str">
        <f t="shared" si="2"/>
        <v>3</v>
      </c>
      <c r="D335" s="143" t="str">
        <f t="shared" si="3"/>
        <v>43</v>
      </c>
      <c r="E335" s="141">
        <v>402.70799999999997</v>
      </c>
      <c r="F335" s="141">
        <v>0.0</v>
      </c>
      <c r="G335" s="141">
        <v>0.0</v>
      </c>
      <c r="H335" s="141">
        <v>0.0</v>
      </c>
      <c r="I335" s="141">
        <v>402.70799999999997</v>
      </c>
      <c r="J335" s="141">
        <v>0.0</v>
      </c>
    </row>
    <row r="336" ht="14.25" customHeight="1">
      <c r="A336" s="140" t="s">
        <v>515</v>
      </c>
      <c r="B336" s="143">
        <f t="shared" si="1"/>
        <v>10</v>
      </c>
      <c r="C336" s="143" t="str">
        <f t="shared" si="2"/>
        <v>4</v>
      </c>
      <c r="D336" s="143" t="str">
        <f t="shared" si="3"/>
        <v>44</v>
      </c>
      <c r="E336" s="141">
        <v>345.76800000000003</v>
      </c>
      <c r="F336" s="141">
        <v>0.0</v>
      </c>
      <c r="G336" s="141">
        <v>0.0</v>
      </c>
      <c r="H336" s="141">
        <v>0.0</v>
      </c>
      <c r="I336" s="141">
        <v>345.76800000000003</v>
      </c>
      <c r="J336" s="141">
        <v>0.0</v>
      </c>
    </row>
    <row r="337" ht="14.25" customHeight="1">
      <c r="A337" s="140" t="s">
        <v>516</v>
      </c>
      <c r="B337" s="143">
        <f t="shared" si="1"/>
        <v>10</v>
      </c>
      <c r="C337" s="143" t="str">
        <f t="shared" si="2"/>
        <v>5</v>
      </c>
      <c r="D337" s="143" t="str">
        <f t="shared" si="3"/>
        <v>45</v>
      </c>
      <c r="E337" s="141">
        <v>2135.592</v>
      </c>
      <c r="F337" s="141">
        <v>0.0</v>
      </c>
      <c r="G337" s="141">
        <v>0.0</v>
      </c>
      <c r="H337" s="141">
        <v>0.0</v>
      </c>
      <c r="I337" s="141">
        <v>2135.592</v>
      </c>
      <c r="J337" s="141">
        <v>0.0</v>
      </c>
    </row>
    <row r="338" ht="14.25" customHeight="1">
      <c r="A338" s="140" t="s">
        <v>517</v>
      </c>
      <c r="B338" s="143">
        <f t="shared" si="1"/>
        <v>10</v>
      </c>
      <c r="C338" s="143" t="str">
        <f t="shared" si="2"/>
        <v>7</v>
      </c>
      <c r="D338" s="143" t="str">
        <f t="shared" si="3"/>
        <v>47</v>
      </c>
      <c r="E338" s="141">
        <v>3508.4759999999997</v>
      </c>
      <c r="F338" s="141">
        <v>0.0</v>
      </c>
      <c r="G338" s="141">
        <v>0.0</v>
      </c>
      <c r="H338" s="141">
        <v>0.0</v>
      </c>
      <c r="I338" s="141">
        <v>3508.4759999999997</v>
      </c>
      <c r="J338" s="141">
        <v>0.0</v>
      </c>
    </row>
    <row r="339" ht="14.25" customHeight="1">
      <c r="A339" s="140" t="s">
        <v>518</v>
      </c>
      <c r="B339" s="143">
        <f t="shared" si="1"/>
        <v>10</v>
      </c>
      <c r="C339" s="143" t="str">
        <f t="shared" si="2"/>
        <v>6</v>
      </c>
      <c r="D339" s="143" t="str">
        <f t="shared" si="3"/>
        <v>66</v>
      </c>
      <c r="E339" s="141">
        <v>1474.5720000000001</v>
      </c>
      <c r="F339" s="141">
        <v>0.0</v>
      </c>
      <c r="G339" s="141">
        <v>0.0</v>
      </c>
      <c r="H339" s="141">
        <v>0.0</v>
      </c>
      <c r="I339" s="141">
        <v>1474.5720000000001</v>
      </c>
      <c r="J339" s="141">
        <v>0.0</v>
      </c>
    </row>
    <row r="340" ht="14.25" customHeight="1">
      <c r="A340" s="140" t="s">
        <v>519</v>
      </c>
      <c r="B340" s="143">
        <f t="shared" si="1"/>
        <v>10</v>
      </c>
      <c r="C340" s="143" t="str">
        <f t="shared" si="2"/>
        <v>2</v>
      </c>
      <c r="D340" s="143" t="str">
        <f t="shared" si="3"/>
        <v>72</v>
      </c>
      <c r="E340" s="141">
        <v>4006.5719999999997</v>
      </c>
      <c r="F340" s="141">
        <v>0.0</v>
      </c>
      <c r="G340" s="141">
        <v>0.0</v>
      </c>
      <c r="H340" s="141">
        <v>0.0</v>
      </c>
      <c r="I340" s="141">
        <v>4006.5719999999997</v>
      </c>
      <c r="J340" s="141">
        <v>0.0</v>
      </c>
    </row>
    <row r="341" ht="14.25" customHeight="1">
      <c r="A341" s="140" t="s">
        <v>520</v>
      </c>
      <c r="B341" s="143">
        <f t="shared" si="1"/>
        <v>10</v>
      </c>
      <c r="C341" s="143" t="str">
        <f t="shared" si="2"/>
        <v>8</v>
      </c>
      <c r="D341" s="143" t="str">
        <f t="shared" si="3"/>
        <v>28</v>
      </c>
      <c r="E341" s="141">
        <v>0.0</v>
      </c>
      <c r="F341" s="141">
        <v>0.0</v>
      </c>
      <c r="G341" s="141">
        <v>30.504000000000005</v>
      </c>
      <c r="H341" s="141">
        <v>0.0</v>
      </c>
      <c r="I341" s="141">
        <v>30.504000000000005</v>
      </c>
      <c r="J341" s="141">
        <v>0.0</v>
      </c>
    </row>
    <row r="342" ht="14.25" customHeight="1">
      <c r="A342" s="140" t="s">
        <v>521</v>
      </c>
      <c r="B342" s="143">
        <f t="shared" si="1"/>
        <v>10</v>
      </c>
      <c r="C342" s="143" t="str">
        <f t="shared" si="2"/>
        <v>5</v>
      </c>
      <c r="D342" s="143" t="str">
        <f t="shared" si="3"/>
        <v>55</v>
      </c>
      <c r="E342" s="141">
        <v>576.0</v>
      </c>
      <c r="F342" s="141">
        <v>0.0</v>
      </c>
      <c r="G342" s="141">
        <v>0.0</v>
      </c>
      <c r="H342" s="141">
        <v>0.0</v>
      </c>
      <c r="I342" s="141">
        <v>576.0</v>
      </c>
      <c r="J342" s="141">
        <v>0.0</v>
      </c>
    </row>
    <row r="343" ht="14.25" customHeight="1">
      <c r="A343" s="140" t="s">
        <v>522</v>
      </c>
      <c r="B343" s="143">
        <f t="shared" si="1"/>
        <v>10</v>
      </c>
      <c r="C343" s="143" t="str">
        <f t="shared" si="2"/>
        <v>6</v>
      </c>
      <c r="D343" s="143" t="str">
        <f t="shared" si="3"/>
        <v>36</v>
      </c>
      <c r="E343" s="141">
        <v>86.436</v>
      </c>
      <c r="F343" s="141">
        <v>0.0</v>
      </c>
      <c r="G343" s="141">
        <v>0.0</v>
      </c>
      <c r="H343" s="141">
        <v>0.0</v>
      </c>
      <c r="I343" s="141">
        <v>86.436</v>
      </c>
      <c r="J343" s="141">
        <v>0.0</v>
      </c>
    </row>
    <row r="344" ht="14.25" customHeight="1">
      <c r="A344" s="140" t="s">
        <v>523</v>
      </c>
      <c r="B344" s="143">
        <f t="shared" si="1"/>
        <v>10</v>
      </c>
      <c r="C344" s="143" t="str">
        <f t="shared" si="2"/>
        <v>7</v>
      </c>
      <c r="D344" s="143" t="str">
        <f t="shared" si="3"/>
        <v>37</v>
      </c>
      <c r="E344" s="141">
        <v>11745.768</v>
      </c>
      <c r="F344" s="141">
        <v>0.0</v>
      </c>
      <c r="G344" s="141">
        <v>0.0</v>
      </c>
      <c r="H344" s="141">
        <v>0.0</v>
      </c>
      <c r="I344" s="141">
        <v>11745.768</v>
      </c>
      <c r="J344" s="141">
        <v>0.0</v>
      </c>
    </row>
    <row r="345" ht="14.25" customHeight="1">
      <c r="A345" s="140" t="s">
        <v>524</v>
      </c>
      <c r="B345" s="143">
        <f t="shared" si="1"/>
        <v>10</v>
      </c>
      <c r="C345" s="143" t="str">
        <f t="shared" si="2"/>
        <v>1</v>
      </c>
      <c r="D345" s="143" t="str">
        <f t="shared" si="3"/>
        <v>71</v>
      </c>
      <c r="E345" s="141">
        <v>46501.96799999999</v>
      </c>
      <c r="F345" s="141">
        <v>0.0</v>
      </c>
      <c r="G345" s="141">
        <v>0.0</v>
      </c>
      <c r="H345" s="141">
        <v>0.0</v>
      </c>
      <c r="I345" s="141">
        <v>46501.96799999999</v>
      </c>
      <c r="J345" s="141">
        <v>0.0</v>
      </c>
    </row>
    <row r="346" ht="14.25" customHeight="1">
      <c r="A346" s="140" t="s">
        <v>525</v>
      </c>
      <c r="B346" s="143">
        <f t="shared" si="1"/>
        <v>10</v>
      </c>
      <c r="C346" s="143" t="str">
        <f t="shared" si="2"/>
        <v>2</v>
      </c>
      <c r="D346" s="143" t="str">
        <f t="shared" si="3"/>
        <v>72</v>
      </c>
      <c r="E346" s="141">
        <v>2660.4480000000003</v>
      </c>
      <c r="F346" s="141">
        <v>0.0</v>
      </c>
      <c r="G346" s="141">
        <v>0.0</v>
      </c>
      <c r="H346" s="141">
        <v>0.0</v>
      </c>
      <c r="I346" s="141">
        <v>2660.4480000000003</v>
      </c>
      <c r="J346" s="141">
        <v>0.0</v>
      </c>
    </row>
    <row r="347" ht="14.25" customHeight="1">
      <c r="A347" s="140" t="s">
        <v>526</v>
      </c>
      <c r="B347" s="143">
        <f t="shared" si="1"/>
        <v>10</v>
      </c>
      <c r="C347" s="143" t="str">
        <f t="shared" si="2"/>
        <v>3</v>
      </c>
      <c r="D347" s="143" t="str">
        <f t="shared" si="3"/>
        <v>73</v>
      </c>
      <c r="E347" s="141">
        <v>3190.236</v>
      </c>
      <c r="F347" s="141">
        <v>0.0</v>
      </c>
      <c r="G347" s="141">
        <v>0.0</v>
      </c>
      <c r="H347" s="141">
        <v>0.0</v>
      </c>
      <c r="I347" s="141">
        <v>3190.236</v>
      </c>
      <c r="J347" s="141">
        <v>0.0</v>
      </c>
    </row>
    <row r="348" ht="14.25" customHeight="1">
      <c r="A348" s="140" t="s">
        <v>527</v>
      </c>
      <c r="B348" s="143">
        <f t="shared" si="1"/>
        <v>10</v>
      </c>
      <c r="C348" s="143" t="str">
        <f t="shared" si="2"/>
        <v>4</v>
      </c>
      <c r="D348" s="143" t="str">
        <f t="shared" si="3"/>
        <v>74</v>
      </c>
      <c r="E348" s="141">
        <v>10643.616000000002</v>
      </c>
      <c r="F348" s="141">
        <v>0.0</v>
      </c>
      <c r="G348" s="141">
        <v>0.0</v>
      </c>
      <c r="H348" s="141">
        <v>0.0</v>
      </c>
      <c r="I348" s="141">
        <v>10643.616000000002</v>
      </c>
      <c r="J348" s="141">
        <v>0.0</v>
      </c>
    </row>
    <row r="349" ht="14.25" customHeight="1">
      <c r="A349" s="140" t="s">
        <v>528</v>
      </c>
      <c r="B349" s="143">
        <f t="shared" si="1"/>
        <v>10</v>
      </c>
      <c r="C349" s="143" t="str">
        <f t="shared" si="2"/>
        <v>5</v>
      </c>
      <c r="D349" s="143" t="str">
        <f t="shared" si="3"/>
        <v>75</v>
      </c>
      <c r="E349" s="141">
        <v>7511.436</v>
      </c>
      <c r="F349" s="141">
        <v>0.0</v>
      </c>
      <c r="G349" s="141">
        <v>0.0</v>
      </c>
      <c r="H349" s="141">
        <v>0.0</v>
      </c>
      <c r="I349" s="141">
        <v>7511.436</v>
      </c>
      <c r="J349" s="141">
        <v>0.0</v>
      </c>
    </row>
    <row r="350" ht="14.25" customHeight="1">
      <c r="A350" s="140" t="s">
        <v>529</v>
      </c>
      <c r="B350" s="143">
        <f t="shared" si="1"/>
        <v>10</v>
      </c>
      <c r="C350" s="143" t="str">
        <f t="shared" si="2"/>
        <v>4</v>
      </c>
      <c r="D350" s="143" t="str">
        <f t="shared" si="3"/>
        <v>84</v>
      </c>
      <c r="E350" s="141">
        <v>96.0</v>
      </c>
      <c r="F350" s="141">
        <v>0.0</v>
      </c>
      <c r="G350" s="141">
        <v>0.0</v>
      </c>
      <c r="H350" s="141">
        <v>96.0</v>
      </c>
      <c r="I350" s="141">
        <v>0.0</v>
      </c>
      <c r="J350" s="141">
        <v>0.0</v>
      </c>
    </row>
    <row r="351" ht="14.25" customHeight="1">
      <c r="A351" s="140" t="s">
        <v>530</v>
      </c>
      <c r="B351" s="143">
        <f t="shared" si="1"/>
        <v>10</v>
      </c>
      <c r="C351" s="143" t="str">
        <f t="shared" si="2"/>
        <v>0</v>
      </c>
      <c r="D351" s="143" t="str">
        <f t="shared" si="3"/>
        <v>00</v>
      </c>
      <c r="E351" s="141">
        <v>172.88400000000001</v>
      </c>
      <c r="F351" s="141">
        <v>0.0</v>
      </c>
      <c r="G351" s="141">
        <v>0.0</v>
      </c>
      <c r="H351" s="141">
        <v>0.0</v>
      </c>
      <c r="I351" s="141">
        <v>172.88400000000001</v>
      </c>
      <c r="J351" s="141">
        <v>0.0</v>
      </c>
    </row>
    <row r="352" ht="14.25" customHeight="1">
      <c r="A352" s="140" t="s">
        <v>531</v>
      </c>
      <c r="B352" s="143">
        <f t="shared" si="1"/>
        <v>10</v>
      </c>
      <c r="C352" s="143" t="str">
        <f t="shared" si="2"/>
        <v>3</v>
      </c>
      <c r="D352" s="143" t="str">
        <f t="shared" si="3"/>
        <v>23</v>
      </c>
      <c r="E352" s="141">
        <v>180.50399999999996</v>
      </c>
      <c r="F352" s="141">
        <v>0.0</v>
      </c>
      <c r="G352" s="141">
        <v>0.0</v>
      </c>
      <c r="H352" s="141">
        <v>0.0</v>
      </c>
      <c r="I352" s="141">
        <v>180.50399999999996</v>
      </c>
      <c r="J352" s="141">
        <v>0.0</v>
      </c>
    </row>
    <row r="353" ht="14.25" customHeight="1">
      <c r="A353" s="140" t="s">
        <v>532</v>
      </c>
      <c r="B353" s="143">
        <f t="shared" si="1"/>
        <v>10</v>
      </c>
      <c r="C353" s="143" t="str">
        <f t="shared" si="2"/>
        <v>3</v>
      </c>
      <c r="D353" s="143" t="str">
        <f t="shared" si="3"/>
        <v>33</v>
      </c>
      <c r="E353" s="141">
        <v>28.476000000000003</v>
      </c>
      <c r="F353" s="141">
        <v>0.0</v>
      </c>
      <c r="G353" s="141">
        <v>0.0</v>
      </c>
      <c r="H353" s="141">
        <v>0.0</v>
      </c>
      <c r="I353" s="141">
        <v>28.476000000000003</v>
      </c>
      <c r="J353" s="141">
        <v>0.0</v>
      </c>
    </row>
    <row r="354" ht="14.25" customHeight="1">
      <c r="A354" s="140" t="s">
        <v>533</v>
      </c>
      <c r="B354" s="143">
        <f t="shared" si="1"/>
        <v>10</v>
      </c>
      <c r="C354" s="143" t="str">
        <f t="shared" si="2"/>
        <v>8</v>
      </c>
      <c r="D354" s="143" t="str">
        <f t="shared" si="3"/>
        <v>38</v>
      </c>
      <c r="E354" s="141">
        <v>2844.0959999999995</v>
      </c>
      <c r="F354" s="141">
        <v>0.0</v>
      </c>
      <c r="G354" s="141">
        <v>0.0</v>
      </c>
      <c r="H354" s="141">
        <v>0.0</v>
      </c>
      <c r="I354" s="141">
        <v>2844.0959999999995</v>
      </c>
      <c r="J354" s="141">
        <v>0.0</v>
      </c>
    </row>
    <row r="355" ht="14.25" customHeight="1">
      <c r="A355" s="140" t="s">
        <v>534</v>
      </c>
      <c r="B355" s="143">
        <f t="shared" si="1"/>
        <v>10</v>
      </c>
      <c r="C355" s="143" t="str">
        <f t="shared" si="2"/>
        <v>0</v>
      </c>
      <c r="D355" s="143" t="str">
        <f t="shared" si="3"/>
        <v>40</v>
      </c>
      <c r="E355" s="141">
        <v>9.156</v>
      </c>
      <c r="F355" s="141">
        <v>0.0</v>
      </c>
      <c r="G355" s="141">
        <v>0.0</v>
      </c>
      <c r="H355" s="141">
        <v>0.0</v>
      </c>
      <c r="I355" s="141">
        <v>9.156</v>
      </c>
      <c r="J355" s="141">
        <v>0.0</v>
      </c>
    </row>
    <row r="356" ht="14.25" customHeight="1">
      <c r="A356" s="140" t="s">
        <v>535</v>
      </c>
      <c r="B356" s="143">
        <f t="shared" si="1"/>
        <v>10</v>
      </c>
      <c r="C356" s="143" t="str">
        <f t="shared" si="2"/>
        <v>1</v>
      </c>
      <c r="D356" s="143" t="str">
        <f t="shared" si="3"/>
        <v>41</v>
      </c>
      <c r="E356" s="141">
        <v>15.252000000000002</v>
      </c>
      <c r="F356" s="141">
        <v>0.0</v>
      </c>
      <c r="G356" s="141">
        <v>0.0</v>
      </c>
      <c r="H356" s="141">
        <v>0.0</v>
      </c>
      <c r="I356" s="141">
        <v>15.252000000000002</v>
      </c>
      <c r="J356" s="141">
        <v>0.0</v>
      </c>
    </row>
    <row r="357" ht="14.25" customHeight="1">
      <c r="A357" s="140" t="s">
        <v>536</v>
      </c>
      <c r="B357" s="143">
        <f t="shared" si="1"/>
        <v>10</v>
      </c>
      <c r="C357" s="143" t="str">
        <f t="shared" si="2"/>
        <v>2</v>
      </c>
      <c r="D357" s="143" t="str">
        <f t="shared" si="3"/>
        <v>42</v>
      </c>
      <c r="E357" s="141">
        <v>5.088000000000001</v>
      </c>
      <c r="F357" s="141">
        <v>0.0</v>
      </c>
      <c r="G357" s="141">
        <v>0.0</v>
      </c>
      <c r="H357" s="141">
        <v>0.0</v>
      </c>
      <c r="I357" s="141">
        <v>5.088000000000001</v>
      </c>
      <c r="J357" s="141">
        <v>0.0</v>
      </c>
    </row>
    <row r="358" ht="14.25" customHeight="1">
      <c r="A358" s="140" t="s">
        <v>537</v>
      </c>
      <c r="B358" s="143">
        <f t="shared" si="1"/>
        <v>10</v>
      </c>
      <c r="C358" s="143" t="str">
        <f t="shared" si="2"/>
        <v>3</v>
      </c>
      <c r="D358" s="143" t="str">
        <f t="shared" si="3"/>
        <v>43</v>
      </c>
      <c r="E358" s="141">
        <v>2.0279999999999996</v>
      </c>
      <c r="F358" s="141">
        <v>0.0</v>
      </c>
      <c r="G358" s="141">
        <v>0.0</v>
      </c>
      <c r="H358" s="141">
        <v>0.0</v>
      </c>
      <c r="I358" s="141">
        <v>2.0279999999999996</v>
      </c>
      <c r="J358" s="141">
        <v>0.0</v>
      </c>
    </row>
    <row r="359" ht="14.25" customHeight="1">
      <c r="A359" s="140" t="s">
        <v>538</v>
      </c>
      <c r="B359" s="143">
        <f t="shared" si="1"/>
        <v>10</v>
      </c>
      <c r="C359" s="143" t="str">
        <f t="shared" si="2"/>
        <v>4</v>
      </c>
      <c r="D359" s="143" t="str">
        <f t="shared" si="3"/>
        <v>44</v>
      </c>
      <c r="E359" s="141">
        <v>71.184</v>
      </c>
      <c r="F359" s="141">
        <v>0.0</v>
      </c>
      <c r="G359" s="141">
        <v>0.0</v>
      </c>
      <c r="H359" s="141">
        <v>0.0</v>
      </c>
      <c r="I359" s="141">
        <v>71.184</v>
      </c>
      <c r="J359" s="141">
        <v>0.0</v>
      </c>
    </row>
    <row r="360" ht="14.25" customHeight="1">
      <c r="A360" s="140" t="s">
        <v>539</v>
      </c>
      <c r="B360" s="143">
        <f t="shared" si="1"/>
        <v>10</v>
      </c>
      <c r="C360" s="143" t="str">
        <f t="shared" si="2"/>
        <v>5</v>
      </c>
      <c r="D360" s="143" t="str">
        <f t="shared" si="3"/>
        <v>45</v>
      </c>
      <c r="E360" s="141">
        <v>51.864000000000004</v>
      </c>
      <c r="F360" s="141">
        <v>0.0</v>
      </c>
      <c r="G360" s="141">
        <v>0.0</v>
      </c>
      <c r="H360" s="141">
        <v>0.0</v>
      </c>
      <c r="I360" s="141">
        <v>51.864000000000004</v>
      </c>
      <c r="J360" s="141">
        <v>0.0</v>
      </c>
    </row>
    <row r="361" ht="14.25" customHeight="1">
      <c r="A361" s="140" t="s">
        <v>540</v>
      </c>
      <c r="B361" s="143">
        <f t="shared" si="1"/>
        <v>10</v>
      </c>
      <c r="C361" s="143" t="str">
        <f t="shared" si="2"/>
        <v>6</v>
      </c>
      <c r="D361" s="143" t="str">
        <f t="shared" si="3"/>
        <v>46</v>
      </c>
      <c r="E361" s="141">
        <v>13.200000000000001</v>
      </c>
      <c r="F361" s="141">
        <v>0.0</v>
      </c>
      <c r="G361" s="141">
        <v>0.0</v>
      </c>
      <c r="H361" s="141">
        <v>0.0</v>
      </c>
      <c r="I361" s="141">
        <v>13.200000000000001</v>
      </c>
      <c r="J361" s="141">
        <v>0.0</v>
      </c>
    </row>
    <row r="362" ht="14.25" customHeight="1">
      <c r="A362" s="140" t="s">
        <v>541</v>
      </c>
      <c r="B362" s="143">
        <f t="shared" si="1"/>
        <v>10</v>
      </c>
      <c r="C362" s="143" t="str">
        <f t="shared" si="2"/>
        <v>1</v>
      </c>
      <c r="D362" s="143" t="str">
        <f t="shared" si="3"/>
        <v>51</v>
      </c>
      <c r="E362" s="141">
        <v>10.164000000000001</v>
      </c>
      <c r="F362" s="141">
        <v>0.0</v>
      </c>
      <c r="G362" s="141">
        <v>0.0</v>
      </c>
      <c r="H362" s="141">
        <v>0.0</v>
      </c>
      <c r="I362" s="141">
        <v>10.164000000000001</v>
      </c>
      <c r="J362" s="141">
        <v>0.0</v>
      </c>
    </row>
    <row r="363" ht="14.25" customHeight="1">
      <c r="A363" s="140" t="s">
        <v>542</v>
      </c>
      <c r="B363" s="143">
        <f t="shared" si="1"/>
        <v>10</v>
      </c>
      <c r="C363" s="143" t="str">
        <f t="shared" si="2"/>
        <v>2</v>
      </c>
      <c r="D363" s="143" t="str">
        <f t="shared" si="3"/>
        <v>52</v>
      </c>
      <c r="E363" s="141">
        <v>10.164000000000001</v>
      </c>
      <c r="F363" s="141">
        <v>0.0</v>
      </c>
      <c r="G363" s="141">
        <v>0.0</v>
      </c>
      <c r="H363" s="141">
        <v>0.0</v>
      </c>
      <c r="I363" s="141">
        <v>10.164000000000001</v>
      </c>
      <c r="J363" s="141">
        <v>0.0</v>
      </c>
    </row>
    <row r="364" ht="14.25" customHeight="1">
      <c r="A364" s="140" t="s">
        <v>543</v>
      </c>
      <c r="B364" s="143">
        <f t="shared" si="1"/>
        <v>10</v>
      </c>
      <c r="C364" s="143" t="str">
        <f t="shared" si="2"/>
        <v>3</v>
      </c>
      <c r="D364" s="143" t="str">
        <f t="shared" si="3"/>
        <v>53</v>
      </c>
      <c r="E364" s="141">
        <v>0.0</v>
      </c>
      <c r="F364" s="141">
        <v>0.0</v>
      </c>
      <c r="G364" s="141">
        <v>406.77600000000007</v>
      </c>
      <c r="H364" s="141">
        <v>0.0</v>
      </c>
      <c r="I364" s="141">
        <v>406.77600000000007</v>
      </c>
      <c r="J364" s="141">
        <v>0.0</v>
      </c>
    </row>
    <row r="365" ht="14.25" customHeight="1">
      <c r="A365" s="140" t="s">
        <v>544</v>
      </c>
      <c r="B365" s="143">
        <f t="shared" si="1"/>
        <v>10</v>
      </c>
      <c r="C365" s="143" t="str">
        <f t="shared" si="2"/>
        <v>4</v>
      </c>
      <c r="D365" s="143" t="str">
        <f t="shared" si="3"/>
        <v>54</v>
      </c>
      <c r="E365" s="141">
        <v>0.0</v>
      </c>
      <c r="F365" s="141">
        <v>0.0</v>
      </c>
      <c r="G365" s="141">
        <v>457.63200000000006</v>
      </c>
      <c r="H365" s="141">
        <v>0.0</v>
      </c>
      <c r="I365" s="141">
        <v>457.63200000000006</v>
      </c>
      <c r="J365" s="141">
        <v>0.0</v>
      </c>
    </row>
    <row r="366" ht="14.25" customHeight="1">
      <c r="A366" s="140" t="s">
        <v>545</v>
      </c>
      <c r="B366" s="143">
        <f t="shared" si="1"/>
        <v>10</v>
      </c>
      <c r="C366" s="143" t="str">
        <f t="shared" si="2"/>
        <v>6</v>
      </c>
      <c r="D366" s="143" t="str">
        <f t="shared" si="3"/>
        <v>56</v>
      </c>
      <c r="E366" s="141">
        <v>0.0</v>
      </c>
      <c r="F366" s="141">
        <v>0.0</v>
      </c>
      <c r="G366" s="141">
        <v>18.299999999999997</v>
      </c>
      <c r="H366" s="141">
        <v>0.0</v>
      </c>
      <c r="I366" s="141">
        <v>18.299999999999997</v>
      </c>
      <c r="J366" s="141">
        <v>0.0</v>
      </c>
    </row>
    <row r="367" ht="14.25" customHeight="1">
      <c r="A367" s="140" t="s">
        <v>546</v>
      </c>
      <c r="B367" s="143">
        <f t="shared" si="1"/>
        <v>10</v>
      </c>
      <c r="C367" s="143" t="str">
        <f t="shared" si="2"/>
        <v>7</v>
      </c>
      <c r="D367" s="143" t="str">
        <f t="shared" si="3"/>
        <v>57</v>
      </c>
      <c r="E367" s="141">
        <v>0.0</v>
      </c>
      <c r="F367" s="141">
        <v>0.0</v>
      </c>
      <c r="G367" s="141">
        <v>3.048</v>
      </c>
      <c r="H367" s="141">
        <v>0.0</v>
      </c>
      <c r="I367" s="141">
        <v>3.048</v>
      </c>
      <c r="J367" s="141">
        <v>0.0</v>
      </c>
    </row>
    <row r="368" ht="14.25" customHeight="1">
      <c r="A368" s="140" t="s">
        <v>547</v>
      </c>
      <c r="B368" s="143">
        <f t="shared" si="1"/>
        <v>10</v>
      </c>
      <c r="C368" s="143" t="str">
        <f t="shared" si="2"/>
        <v>8</v>
      </c>
      <c r="D368" s="143" t="str">
        <f t="shared" si="3"/>
        <v>58</v>
      </c>
      <c r="E368" s="141">
        <v>0.0</v>
      </c>
      <c r="F368" s="141">
        <v>0.0</v>
      </c>
      <c r="G368" s="141">
        <v>55.931999999999995</v>
      </c>
      <c r="H368" s="141">
        <v>0.0</v>
      </c>
      <c r="I368" s="141">
        <v>55.931999999999995</v>
      </c>
      <c r="J368" s="141">
        <v>0.0</v>
      </c>
    </row>
    <row r="369" ht="14.25" customHeight="1">
      <c r="A369" s="140" t="s">
        <v>548</v>
      </c>
      <c r="B369" s="143">
        <f t="shared" si="1"/>
        <v>10</v>
      </c>
      <c r="C369" s="143" t="str">
        <f t="shared" si="2"/>
        <v>9</v>
      </c>
      <c r="D369" s="143" t="str">
        <f t="shared" si="3"/>
        <v>59</v>
      </c>
      <c r="E369" s="141">
        <v>0.0</v>
      </c>
      <c r="F369" s="141">
        <v>0.0</v>
      </c>
      <c r="G369" s="141">
        <v>528.0</v>
      </c>
      <c r="H369" s="141">
        <v>0.0</v>
      </c>
      <c r="I369" s="141">
        <v>528.0</v>
      </c>
      <c r="J369" s="141">
        <v>0.0</v>
      </c>
    </row>
    <row r="370" ht="14.25" customHeight="1">
      <c r="A370" s="140" t="s">
        <v>549</v>
      </c>
      <c r="B370" s="143">
        <f t="shared" si="1"/>
        <v>10</v>
      </c>
      <c r="C370" s="143" t="str">
        <f t="shared" si="2"/>
        <v>0</v>
      </c>
      <c r="D370" s="143" t="str">
        <f t="shared" si="3"/>
        <v>60</v>
      </c>
      <c r="E370" s="141">
        <v>0.0</v>
      </c>
      <c r="F370" s="141">
        <v>0.0</v>
      </c>
      <c r="G370" s="141">
        <v>54.0</v>
      </c>
      <c r="H370" s="141">
        <v>0.0</v>
      </c>
      <c r="I370" s="141">
        <v>54.0</v>
      </c>
      <c r="J370" s="141">
        <v>0.0</v>
      </c>
    </row>
    <row r="371" ht="14.25" customHeight="1">
      <c r="A371" s="140" t="s">
        <v>550</v>
      </c>
      <c r="B371" s="143">
        <f t="shared" si="1"/>
        <v>10</v>
      </c>
      <c r="C371" s="143" t="str">
        <f t="shared" si="2"/>
        <v>1</v>
      </c>
      <c r="D371" s="143" t="str">
        <f t="shared" si="3"/>
        <v>61</v>
      </c>
      <c r="E371" s="141">
        <v>0.0</v>
      </c>
      <c r="F371" s="141">
        <v>0.0</v>
      </c>
      <c r="G371" s="141">
        <v>60.0</v>
      </c>
      <c r="H371" s="141">
        <v>0.0</v>
      </c>
      <c r="I371" s="141">
        <v>60.0</v>
      </c>
      <c r="J371" s="141">
        <v>0.0</v>
      </c>
    </row>
    <row r="372" ht="14.25" customHeight="1">
      <c r="A372" s="140" t="s">
        <v>551</v>
      </c>
      <c r="B372" s="143">
        <f t="shared" si="1"/>
        <v>10</v>
      </c>
      <c r="C372" s="143" t="str">
        <f t="shared" si="2"/>
        <v>2</v>
      </c>
      <c r="D372" s="143" t="str">
        <f t="shared" si="3"/>
        <v>62</v>
      </c>
      <c r="E372" s="141">
        <v>0.0</v>
      </c>
      <c r="F372" s="141">
        <v>0.0</v>
      </c>
      <c r="G372" s="141">
        <v>15.252000000000002</v>
      </c>
      <c r="H372" s="141">
        <v>0.0</v>
      </c>
      <c r="I372" s="141">
        <v>15.252000000000002</v>
      </c>
      <c r="J372" s="141">
        <v>0.0</v>
      </c>
    </row>
    <row r="373" ht="14.25" customHeight="1">
      <c r="A373" s="140" t="s">
        <v>552</v>
      </c>
      <c r="B373" s="143">
        <f t="shared" si="1"/>
        <v>10</v>
      </c>
      <c r="C373" s="143" t="str">
        <f t="shared" si="2"/>
        <v>3</v>
      </c>
      <c r="D373" s="143" t="str">
        <f t="shared" si="3"/>
        <v>63</v>
      </c>
      <c r="E373" s="141">
        <v>0.0</v>
      </c>
      <c r="F373" s="141">
        <v>0.0</v>
      </c>
      <c r="G373" s="141">
        <v>15.252000000000002</v>
      </c>
      <c r="H373" s="141">
        <v>0.0</v>
      </c>
      <c r="I373" s="141">
        <v>15.252000000000002</v>
      </c>
      <c r="J373" s="141">
        <v>0.0</v>
      </c>
    </row>
    <row r="374" ht="14.25" customHeight="1">
      <c r="A374" s="140" t="s">
        <v>553</v>
      </c>
      <c r="B374" s="143">
        <f t="shared" si="1"/>
        <v>10</v>
      </c>
      <c r="C374" s="143" t="str">
        <f t="shared" si="2"/>
        <v>4</v>
      </c>
      <c r="D374" s="143" t="str">
        <f t="shared" si="3"/>
        <v>64</v>
      </c>
      <c r="E374" s="141">
        <v>0.0</v>
      </c>
      <c r="F374" s="141">
        <v>0.0</v>
      </c>
      <c r="G374" s="141">
        <v>10.164000000000001</v>
      </c>
      <c r="H374" s="141">
        <v>0.0</v>
      </c>
      <c r="I374" s="141">
        <v>10.164000000000001</v>
      </c>
      <c r="J374" s="141">
        <v>0.0</v>
      </c>
    </row>
    <row r="375" ht="14.25" customHeight="1">
      <c r="A375" s="140" t="s">
        <v>554</v>
      </c>
      <c r="B375" s="143">
        <f t="shared" si="1"/>
        <v>10</v>
      </c>
      <c r="C375" s="143" t="str">
        <f t="shared" si="2"/>
        <v>5</v>
      </c>
      <c r="D375" s="143" t="str">
        <f t="shared" si="3"/>
        <v>65</v>
      </c>
      <c r="E375" s="141">
        <v>0.0</v>
      </c>
      <c r="F375" s="141">
        <v>0.0</v>
      </c>
      <c r="G375" s="141">
        <v>1.524</v>
      </c>
      <c r="H375" s="141">
        <v>0.0</v>
      </c>
      <c r="I375" s="141">
        <v>1.524</v>
      </c>
      <c r="J375" s="141">
        <v>0.0</v>
      </c>
    </row>
    <row r="376" ht="14.25" customHeight="1">
      <c r="A376" s="140" t="s">
        <v>555</v>
      </c>
      <c r="B376" s="143">
        <f t="shared" si="1"/>
        <v>10</v>
      </c>
      <c r="C376" s="143" t="str">
        <f t="shared" si="2"/>
        <v>6</v>
      </c>
      <c r="D376" s="143" t="str">
        <f t="shared" si="3"/>
        <v>66</v>
      </c>
      <c r="E376" s="141">
        <v>0.0</v>
      </c>
      <c r="F376" s="141">
        <v>0.0</v>
      </c>
      <c r="G376" s="141">
        <v>2.0279999999999996</v>
      </c>
      <c r="H376" s="141">
        <v>0.0</v>
      </c>
      <c r="I376" s="141">
        <v>2.0279999999999996</v>
      </c>
      <c r="J376" s="141">
        <v>0.0</v>
      </c>
    </row>
    <row r="377" ht="14.25" customHeight="1">
      <c r="A377" s="140" t="s">
        <v>556</v>
      </c>
      <c r="B377" s="143">
        <f t="shared" si="1"/>
        <v>10</v>
      </c>
      <c r="C377" s="143" t="str">
        <f t="shared" si="2"/>
        <v>7</v>
      </c>
      <c r="D377" s="143" t="str">
        <f t="shared" si="3"/>
        <v>67</v>
      </c>
      <c r="E377" s="141">
        <v>0.0</v>
      </c>
      <c r="F377" s="141">
        <v>0.0</v>
      </c>
      <c r="G377" s="141">
        <v>20.339999999999996</v>
      </c>
      <c r="H377" s="141">
        <v>0.0</v>
      </c>
      <c r="I377" s="141">
        <v>20.339999999999996</v>
      </c>
      <c r="J377" s="141">
        <v>0.0</v>
      </c>
    </row>
    <row r="378" ht="14.25" customHeight="1">
      <c r="A378" s="140" t="s">
        <v>557</v>
      </c>
      <c r="B378" s="143">
        <f t="shared" si="1"/>
        <v>10</v>
      </c>
      <c r="C378" s="143" t="str">
        <f t="shared" si="2"/>
        <v>8</v>
      </c>
      <c r="D378" s="143" t="str">
        <f t="shared" si="3"/>
        <v>68</v>
      </c>
      <c r="E378" s="141">
        <v>0.0</v>
      </c>
      <c r="F378" s="141">
        <v>0.0</v>
      </c>
      <c r="G378" s="141">
        <v>15.252000000000002</v>
      </c>
      <c r="H378" s="141">
        <v>0.0</v>
      </c>
      <c r="I378" s="141">
        <v>15.252000000000002</v>
      </c>
      <c r="J378" s="141">
        <v>0.0</v>
      </c>
    </row>
    <row r="379" ht="14.25" customHeight="1">
      <c r="A379" s="140" t="s">
        <v>558</v>
      </c>
      <c r="B379" s="143">
        <f t="shared" si="1"/>
        <v>10</v>
      </c>
      <c r="C379" s="143" t="str">
        <f t="shared" si="2"/>
        <v>9</v>
      </c>
      <c r="D379" s="143" t="str">
        <f t="shared" si="3"/>
        <v>69</v>
      </c>
      <c r="E379" s="141">
        <v>0.0</v>
      </c>
      <c r="F379" s="141">
        <v>0.0</v>
      </c>
      <c r="G379" s="141">
        <v>553.2239999999999</v>
      </c>
      <c r="H379" s="141">
        <v>0.0</v>
      </c>
      <c r="I379" s="141">
        <v>553.2239999999999</v>
      </c>
      <c r="J379" s="141">
        <v>0.0</v>
      </c>
    </row>
    <row r="380" ht="14.25" customHeight="1">
      <c r="A380" s="140" t="s">
        <v>559</v>
      </c>
      <c r="B380" s="143">
        <f t="shared" si="1"/>
        <v>10</v>
      </c>
      <c r="C380" s="143" t="str">
        <f t="shared" si="2"/>
        <v>0</v>
      </c>
      <c r="D380" s="143" t="str">
        <f t="shared" si="3"/>
        <v>70</v>
      </c>
      <c r="E380" s="141">
        <v>0.0</v>
      </c>
      <c r="F380" s="141">
        <v>0.0</v>
      </c>
      <c r="G380" s="141">
        <v>61.019999999999996</v>
      </c>
      <c r="H380" s="141">
        <v>0.0</v>
      </c>
      <c r="I380" s="141">
        <v>61.019999999999996</v>
      </c>
      <c r="J380" s="141">
        <v>0.0</v>
      </c>
    </row>
    <row r="381" ht="14.25" customHeight="1">
      <c r="A381" s="140" t="s">
        <v>560</v>
      </c>
      <c r="B381" s="143">
        <f t="shared" si="1"/>
        <v>10</v>
      </c>
      <c r="C381" s="143" t="str">
        <f t="shared" si="2"/>
        <v>1</v>
      </c>
      <c r="D381" s="143" t="str">
        <f t="shared" si="3"/>
        <v>71</v>
      </c>
      <c r="E381" s="141">
        <v>0.0</v>
      </c>
      <c r="F381" s="141">
        <v>0.0</v>
      </c>
      <c r="G381" s="141">
        <v>36.0</v>
      </c>
      <c r="H381" s="141">
        <v>0.0</v>
      </c>
      <c r="I381" s="141">
        <v>36.0</v>
      </c>
      <c r="J381" s="141">
        <v>0.0</v>
      </c>
    </row>
    <row r="382" ht="14.25" customHeight="1">
      <c r="A382" s="140" t="s">
        <v>561</v>
      </c>
      <c r="B382" s="143">
        <f t="shared" si="1"/>
        <v>10</v>
      </c>
      <c r="C382" s="143" t="str">
        <f t="shared" si="2"/>
        <v>2</v>
      </c>
      <c r="D382" s="143" t="str">
        <f t="shared" si="3"/>
        <v>72</v>
      </c>
      <c r="E382" s="141">
        <v>0.0</v>
      </c>
      <c r="F382" s="141">
        <v>0.0</v>
      </c>
      <c r="G382" s="141">
        <v>204.0</v>
      </c>
      <c r="H382" s="141">
        <v>0.0</v>
      </c>
      <c r="I382" s="141">
        <v>204.0</v>
      </c>
      <c r="J382" s="141">
        <v>0.0</v>
      </c>
    </row>
    <row r="383" ht="14.25" customHeight="1">
      <c r="A383" s="140" t="s">
        <v>562</v>
      </c>
      <c r="B383" s="143">
        <f t="shared" si="1"/>
        <v>10</v>
      </c>
      <c r="C383" s="143" t="str">
        <f t="shared" si="2"/>
        <v>3</v>
      </c>
      <c r="D383" s="143" t="str">
        <f t="shared" si="3"/>
        <v>73</v>
      </c>
      <c r="E383" s="141">
        <v>0.0</v>
      </c>
      <c r="F383" s="141">
        <v>0.0</v>
      </c>
      <c r="G383" s="141">
        <v>120.0</v>
      </c>
      <c r="H383" s="141">
        <v>0.0</v>
      </c>
      <c r="I383" s="141">
        <v>120.0</v>
      </c>
      <c r="J383" s="141">
        <v>0.0</v>
      </c>
    </row>
    <row r="384" ht="14.25" customHeight="1">
      <c r="A384" s="140" t="s">
        <v>563</v>
      </c>
      <c r="B384" s="143">
        <f t="shared" si="1"/>
        <v>10</v>
      </c>
      <c r="C384" s="143" t="str">
        <f t="shared" si="2"/>
        <v>4</v>
      </c>
      <c r="D384" s="143" t="str">
        <f t="shared" si="3"/>
        <v>74</v>
      </c>
      <c r="E384" s="141">
        <v>0.0</v>
      </c>
      <c r="F384" s="141">
        <v>0.0</v>
      </c>
      <c r="G384" s="141">
        <v>336.0</v>
      </c>
      <c r="H384" s="141">
        <v>0.0</v>
      </c>
      <c r="I384" s="141">
        <v>336.0</v>
      </c>
      <c r="J384" s="141">
        <v>0.0</v>
      </c>
    </row>
    <row r="385" ht="14.25" customHeight="1">
      <c r="A385" s="140" t="s">
        <v>564</v>
      </c>
      <c r="B385" s="143">
        <f t="shared" si="1"/>
        <v>10</v>
      </c>
      <c r="C385" s="143" t="str">
        <f t="shared" si="2"/>
        <v>5</v>
      </c>
      <c r="D385" s="143" t="str">
        <f t="shared" si="3"/>
        <v>75</v>
      </c>
      <c r="E385" s="141">
        <v>0.0</v>
      </c>
      <c r="F385" s="141">
        <v>0.0</v>
      </c>
      <c r="G385" s="141">
        <v>216.0</v>
      </c>
      <c r="H385" s="141">
        <v>0.0</v>
      </c>
      <c r="I385" s="141">
        <v>216.0</v>
      </c>
      <c r="J385" s="141">
        <v>0.0</v>
      </c>
    </row>
    <row r="386" ht="14.25" customHeight="1">
      <c r="A386" s="140" t="s">
        <v>565</v>
      </c>
      <c r="B386" s="143">
        <f t="shared" si="1"/>
        <v>10</v>
      </c>
      <c r="C386" s="143" t="str">
        <f t="shared" si="2"/>
        <v>6</v>
      </c>
      <c r="D386" s="143" t="str">
        <f t="shared" si="3"/>
        <v>76</v>
      </c>
      <c r="E386" s="141">
        <v>0.0</v>
      </c>
      <c r="F386" s="141">
        <v>0.0</v>
      </c>
      <c r="G386" s="141">
        <v>122.028</v>
      </c>
      <c r="H386" s="141">
        <v>0.0</v>
      </c>
      <c r="I386" s="141">
        <v>122.028</v>
      </c>
      <c r="J386" s="141">
        <v>0.0</v>
      </c>
    </row>
    <row r="387" ht="14.25" customHeight="1">
      <c r="A387" s="140" t="s">
        <v>566</v>
      </c>
      <c r="B387" s="143">
        <f t="shared" si="1"/>
        <v>10</v>
      </c>
      <c r="C387" s="143" t="str">
        <f t="shared" si="2"/>
        <v>7</v>
      </c>
      <c r="D387" s="143" t="str">
        <f t="shared" si="3"/>
        <v>77</v>
      </c>
      <c r="E387" s="141">
        <v>0.0</v>
      </c>
      <c r="F387" s="141">
        <v>0.0</v>
      </c>
      <c r="G387" s="141">
        <v>183.048</v>
      </c>
      <c r="H387" s="141">
        <v>0.0</v>
      </c>
      <c r="I387" s="141">
        <v>183.048</v>
      </c>
      <c r="J387" s="141">
        <v>0.0</v>
      </c>
    </row>
    <row r="388" ht="14.25" customHeight="1">
      <c r="A388" s="140" t="s">
        <v>567</v>
      </c>
      <c r="B388" s="143">
        <f t="shared" si="1"/>
        <v>10</v>
      </c>
      <c r="C388" s="143" t="str">
        <f t="shared" si="2"/>
        <v>8</v>
      </c>
      <c r="D388" s="143" t="str">
        <f t="shared" si="3"/>
        <v>78</v>
      </c>
      <c r="E388" s="141">
        <v>0.0</v>
      </c>
      <c r="F388" s="141">
        <v>0.0</v>
      </c>
      <c r="G388" s="141">
        <v>71.184</v>
      </c>
      <c r="H388" s="141">
        <v>0.0</v>
      </c>
      <c r="I388" s="141">
        <v>71.184</v>
      </c>
      <c r="J388" s="141">
        <v>0.0</v>
      </c>
    </row>
    <row r="389" ht="14.25" customHeight="1">
      <c r="A389" s="140" t="s">
        <v>568</v>
      </c>
      <c r="B389" s="143">
        <f t="shared" si="1"/>
        <v>10</v>
      </c>
      <c r="C389" s="143" t="str">
        <f t="shared" si="2"/>
        <v>9</v>
      </c>
      <c r="D389" s="143" t="str">
        <f t="shared" si="3"/>
        <v>79</v>
      </c>
      <c r="E389" s="141">
        <v>0.0</v>
      </c>
      <c r="F389" s="141">
        <v>0.0</v>
      </c>
      <c r="G389" s="141">
        <v>35.592</v>
      </c>
      <c r="H389" s="141">
        <v>0.0</v>
      </c>
      <c r="I389" s="141">
        <v>35.592</v>
      </c>
      <c r="J389" s="141">
        <v>0.0</v>
      </c>
    </row>
    <row r="390" ht="14.25" customHeight="1">
      <c r="A390" s="140" t="s">
        <v>569</v>
      </c>
      <c r="B390" s="143">
        <f t="shared" si="1"/>
        <v>10</v>
      </c>
      <c r="C390" s="143" t="str">
        <f t="shared" si="2"/>
        <v>0</v>
      </c>
      <c r="D390" s="143" t="str">
        <f t="shared" si="3"/>
        <v>80</v>
      </c>
      <c r="E390" s="141">
        <v>0.0</v>
      </c>
      <c r="F390" s="141">
        <v>0.0</v>
      </c>
      <c r="G390" s="141">
        <v>37.632000000000005</v>
      </c>
      <c r="H390" s="141">
        <v>0.0</v>
      </c>
      <c r="I390" s="141">
        <v>37.632000000000005</v>
      </c>
      <c r="J390" s="141">
        <v>0.0</v>
      </c>
    </row>
    <row r="391" ht="14.25" customHeight="1">
      <c r="A391" s="140" t="s">
        <v>570</v>
      </c>
      <c r="B391" s="143">
        <f t="shared" si="1"/>
        <v>10</v>
      </c>
      <c r="C391" s="143" t="str">
        <f t="shared" si="2"/>
        <v>1</v>
      </c>
      <c r="D391" s="143" t="str">
        <f t="shared" si="3"/>
        <v>81</v>
      </c>
      <c r="E391" s="141">
        <v>0.0</v>
      </c>
      <c r="F391" s="141">
        <v>0.0</v>
      </c>
      <c r="G391" s="141">
        <v>25.428000000000004</v>
      </c>
      <c r="H391" s="141">
        <v>0.0</v>
      </c>
      <c r="I391" s="141">
        <v>25.428000000000004</v>
      </c>
      <c r="J391" s="141">
        <v>0.0</v>
      </c>
    </row>
    <row r="392" ht="14.25" customHeight="1">
      <c r="A392" s="140" t="s">
        <v>571</v>
      </c>
      <c r="B392" s="143">
        <f t="shared" si="1"/>
        <v>10</v>
      </c>
      <c r="C392" s="143" t="str">
        <f t="shared" si="2"/>
        <v>2</v>
      </c>
      <c r="D392" s="143" t="str">
        <f t="shared" si="3"/>
        <v>82</v>
      </c>
      <c r="E392" s="141">
        <v>0.0</v>
      </c>
      <c r="F392" s="141">
        <v>0.0</v>
      </c>
      <c r="G392" s="141">
        <v>15.252000000000002</v>
      </c>
      <c r="H392" s="141">
        <v>0.0</v>
      </c>
      <c r="I392" s="141">
        <v>15.252000000000002</v>
      </c>
      <c r="J392" s="141">
        <v>0.0</v>
      </c>
    </row>
    <row r="393" ht="14.25" customHeight="1">
      <c r="A393" s="140" t="s">
        <v>572</v>
      </c>
      <c r="B393" s="143">
        <f t="shared" si="1"/>
        <v>10</v>
      </c>
      <c r="C393" s="143" t="str">
        <f t="shared" si="2"/>
        <v>3</v>
      </c>
      <c r="D393" s="143" t="str">
        <f t="shared" si="3"/>
        <v>83</v>
      </c>
      <c r="E393" s="141">
        <v>0.0</v>
      </c>
      <c r="F393" s="141">
        <v>0.0</v>
      </c>
      <c r="G393" s="141">
        <v>3050.8320000000003</v>
      </c>
      <c r="H393" s="141">
        <v>0.0</v>
      </c>
      <c r="I393" s="141">
        <v>3050.8320000000003</v>
      </c>
      <c r="J393" s="141">
        <v>0.0</v>
      </c>
    </row>
    <row r="394" ht="14.25" customHeight="1">
      <c r="A394" s="140" t="s">
        <v>573</v>
      </c>
      <c r="B394" s="143">
        <f t="shared" si="1"/>
        <v>10</v>
      </c>
      <c r="C394" s="143" t="str">
        <f t="shared" si="2"/>
        <v>4</v>
      </c>
      <c r="D394" s="143" t="str">
        <f t="shared" si="3"/>
        <v>84</v>
      </c>
      <c r="E394" s="141">
        <v>0.0</v>
      </c>
      <c r="F394" s="141">
        <v>0.0</v>
      </c>
      <c r="G394" s="141">
        <v>81.35999999999999</v>
      </c>
      <c r="H394" s="141">
        <v>0.0</v>
      </c>
      <c r="I394" s="141">
        <v>81.35999999999999</v>
      </c>
      <c r="J394" s="141">
        <v>0.0</v>
      </c>
    </row>
    <row r="395" ht="14.25" customHeight="1">
      <c r="A395" s="140" t="s">
        <v>574</v>
      </c>
      <c r="B395" s="143">
        <f t="shared" si="1"/>
        <v>10</v>
      </c>
      <c r="C395" s="143" t="str">
        <f t="shared" si="2"/>
        <v>5</v>
      </c>
      <c r="D395" s="143" t="str">
        <f t="shared" si="3"/>
        <v>85</v>
      </c>
      <c r="E395" s="141">
        <v>0.0</v>
      </c>
      <c r="F395" s="141">
        <v>0.0</v>
      </c>
      <c r="G395" s="141">
        <v>45.768</v>
      </c>
      <c r="H395" s="141">
        <v>0.0</v>
      </c>
      <c r="I395" s="141">
        <v>45.768</v>
      </c>
      <c r="J395" s="141">
        <v>0.0</v>
      </c>
    </row>
    <row r="396" ht="14.25" customHeight="1">
      <c r="A396" s="140" t="s">
        <v>575</v>
      </c>
      <c r="B396" s="143">
        <f t="shared" si="1"/>
        <v>10</v>
      </c>
      <c r="C396" s="143" t="str">
        <f t="shared" si="2"/>
        <v>6</v>
      </c>
      <c r="D396" s="143" t="str">
        <f t="shared" si="3"/>
        <v>86</v>
      </c>
      <c r="E396" s="141">
        <v>0.0</v>
      </c>
      <c r="F396" s="141">
        <v>0.0</v>
      </c>
      <c r="G396" s="141">
        <v>7.116</v>
      </c>
      <c r="H396" s="141">
        <v>0.0</v>
      </c>
      <c r="I396" s="141">
        <v>7.116</v>
      </c>
      <c r="J396" s="141">
        <v>0.0</v>
      </c>
    </row>
    <row r="397" ht="14.25" customHeight="1">
      <c r="A397" s="140" t="s">
        <v>576</v>
      </c>
      <c r="B397" s="143">
        <f t="shared" si="1"/>
        <v>10</v>
      </c>
      <c r="C397" s="143" t="str">
        <f t="shared" si="2"/>
        <v>7</v>
      </c>
      <c r="D397" s="143" t="str">
        <f t="shared" si="3"/>
        <v>87</v>
      </c>
      <c r="E397" s="141">
        <v>0.0</v>
      </c>
      <c r="F397" s="141">
        <v>0.0</v>
      </c>
      <c r="G397" s="141">
        <v>85.428</v>
      </c>
      <c r="H397" s="141">
        <v>0.0</v>
      </c>
      <c r="I397" s="141">
        <v>85.428</v>
      </c>
      <c r="J397" s="141">
        <v>0.0</v>
      </c>
    </row>
    <row r="398" ht="14.25" customHeight="1">
      <c r="A398" s="140" t="s">
        <v>577</v>
      </c>
      <c r="B398" s="143">
        <f t="shared" si="1"/>
        <v>10</v>
      </c>
      <c r="C398" s="143" t="str">
        <f t="shared" si="2"/>
        <v>8</v>
      </c>
      <c r="D398" s="143" t="str">
        <f t="shared" si="3"/>
        <v>88</v>
      </c>
      <c r="E398" s="141">
        <v>0.0</v>
      </c>
      <c r="F398" s="141">
        <v>0.0</v>
      </c>
      <c r="G398" s="141">
        <v>5.088000000000001</v>
      </c>
      <c r="H398" s="141">
        <v>0.0</v>
      </c>
      <c r="I398" s="141">
        <v>5.088000000000001</v>
      </c>
      <c r="J398" s="141">
        <v>0.0</v>
      </c>
    </row>
    <row r="399" ht="14.25" customHeight="1">
      <c r="A399" s="140" t="s">
        <v>578</v>
      </c>
      <c r="B399" s="143">
        <f t="shared" si="1"/>
        <v>10</v>
      </c>
      <c r="C399" s="143" t="str">
        <f t="shared" si="2"/>
        <v>9</v>
      </c>
      <c r="D399" s="143" t="str">
        <f t="shared" si="3"/>
        <v>89</v>
      </c>
      <c r="E399" s="141">
        <v>0.0</v>
      </c>
      <c r="F399" s="141">
        <v>0.0</v>
      </c>
      <c r="G399" s="141">
        <v>4.884</v>
      </c>
      <c r="H399" s="141">
        <v>0.0</v>
      </c>
      <c r="I399" s="141">
        <v>4.884</v>
      </c>
      <c r="J399" s="141">
        <v>0.0</v>
      </c>
    </row>
    <row r="400" ht="14.25" customHeight="1">
      <c r="A400" s="140" t="s">
        <v>579</v>
      </c>
      <c r="B400" s="143">
        <f t="shared" si="1"/>
        <v>10</v>
      </c>
      <c r="C400" s="143" t="str">
        <f t="shared" si="2"/>
        <v>0</v>
      </c>
      <c r="D400" s="143" t="str">
        <f t="shared" si="3"/>
        <v>90</v>
      </c>
      <c r="E400" s="141">
        <v>0.0</v>
      </c>
      <c r="F400" s="141">
        <v>0.0</v>
      </c>
      <c r="G400" s="141">
        <v>6.300000000000001</v>
      </c>
      <c r="H400" s="141">
        <v>0.0</v>
      </c>
      <c r="I400" s="141">
        <v>6.300000000000001</v>
      </c>
      <c r="J400" s="141">
        <v>0.0</v>
      </c>
    </row>
    <row r="401" ht="14.25" customHeight="1">
      <c r="A401" s="140" t="s">
        <v>580</v>
      </c>
      <c r="B401" s="143">
        <f t="shared" si="1"/>
        <v>10</v>
      </c>
      <c r="C401" s="143" t="str">
        <f t="shared" si="2"/>
        <v>1</v>
      </c>
      <c r="D401" s="143" t="str">
        <f t="shared" si="3"/>
        <v>91</v>
      </c>
      <c r="E401" s="141">
        <v>0.0</v>
      </c>
      <c r="F401" s="141">
        <v>0.0</v>
      </c>
      <c r="G401" s="141">
        <v>3.2520000000000002</v>
      </c>
      <c r="H401" s="141">
        <v>0.0</v>
      </c>
      <c r="I401" s="141">
        <v>3.2520000000000002</v>
      </c>
      <c r="J401" s="141">
        <v>0.0</v>
      </c>
    </row>
    <row r="402" ht="14.25" customHeight="1">
      <c r="A402" s="140" t="s">
        <v>581</v>
      </c>
      <c r="B402" s="143">
        <f t="shared" si="1"/>
        <v>10</v>
      </c>
      <c r="C402" s="143" t="str">
        <f t="shared" si="2"/>
        <v>2</v>
      </c>
      <c r="D402" s="143" t="str">
        <f t="shared" si="3"/>
        <v>92</v>
      </c>
      <c r="E402" s="141">
        <v>0.0</v>
      </c>
      <c r="F402" s="141">
        <v>0.0</v>
      </c>
      <c r="G402" s="141">
        <v>50.34</v>
      </c>
      <c r="H402" s="141">
        <v>0.0</v>
      </c>
      <c r="I402" s="141">
        <v>50.34</v>
      </c>
      <c r="J402" s="141">
        <v>0.0</v>
      </c>
    </row>
    <row r="403" ht="14.25" customHeight="1">
      <c r="A403" s="140" t="s">
        <v>582</v>
      </c>
      <c r="B403" s="143">
        <f t="shared" si="1"/>
        <v>10</v>
      </c>
      <c r="C403" s="143" t="str">
        <f t="shared" si="2"/>
        <v>3</v>
      </c>
      <c r="D403" s="143" t="str">
        <f t="shared" si="3"/>
        <v>93</v>
      </c>
      <c r="E403" s="141">
        <v>0.0</v>
      </c>
      <c r="F403" s="141">
        <v>0.0</v>
      </c>
      <c r="G403" s="141">
        <v>28.476000000000003</v>
      </c>
      <c r="H403" s="141">
        <v>0.0</v>
      </c>
      <c r="I403" s="141">
        <v>28.476000000000003</v>
      </c>
      <c r="J403" s="141">
        <v>0.0</v>
      </c>
    </row>
    <row r="404" ht="14.25" customHeight="1">
      <c r="A404" s="140" t="s">
        <v>583</v>
      </c>
      <c r="B404" s="143">
        <f t="shared" si="1"/>
        <v>10</v>
      </c>
      <c r="C404" s="143" t="str">
        <f t="shared" si="2"/>
        <v>4</v>
      </c>
      <c r="D404" s="143" t="str">
        <f t="shared" si="3"/>
        <v>94</v>
      </c>
      <c r="E404" s="141">
        <v>0.0</v>
      </c>
      <c r="F404" s="141">
        <v>0.0</v>
      </c>
      <c r="G404" s="141">
        <v>42.708</v>
      </c>
      <c r="H404" s="141">
        <v>0.0</v>
      </c>
      <c r="I404" s="141">
        <v>42.708</v>
      </c>
      <c r="J404" s="141">
        <v>0.0</v>
      </c>
    </row>
    <row r="405" ht="14.25" customHeight="1">
      <c r="A405" s="140" t="s">
        <v>584</v>
      </c>
      <c r="B405" s="143">
        <f t="shared" si="1"/>
        <v>10</v>
      </c>
      <c r="C405" s="143" t="str">
        <f t="shared" si="2"/>
        <v>5</v>
      </c>
      <c r="D405" s="143" t="str">
        <f t="shared" si="3"/>
        <v>95</v>
      </c>
      <c r="E405" s="141">
        <v>0.0</v>
      </c>
      <c r="F405" s="141">
        <v>0.0</v>
      </c>
      <c r="G405" s="141">
        <v>76.27199999999999</v>
      </c>
      <c r="H405" s="141">
        <v>0.0</v>
      </c>
      <c r="I405" s="141">
        <v>76.27199999999999</v>
      </c>
      <c r="J405" s="141">
        <v>0.0</v>
      </c>
    </row>
    <row r="406" ht="14.25" customHeight="1">
      <c r="A406" s="140" t="s">
        <v>585</v>
      </c>
      <c r="B406" s="143">
        <f t="shared" si="1"/>
        <v>10</v>
      </c>
      <c r="C406" s="143" t="str">
        <f t="shared" si="2"/>
        <v>6</v>
      </c>
      <c r="D406" s="143" t="str">
        <f t="shared" si="3"/>
        <v>96</v>
      </c>
      <c r="E406" s="141">
        <v>0.0</v>
      </c>
      <c r="F406" s="141">
        <v>0.0</v>
      </c>
      <c r="G406" s="141">
        <v>21.36</v>
      </c>
      <c r="H406" s="141">
        <v>0.0</v>
      </c>
      <c r="I406" s="141">
        <v>21.36</v>
      </c>
      <c r="J406" s="141">
        <v>0.0</v>
      </c>
    </row>
    <row r="407" ht="14.25" customHeight="1">
      <c r="A407" s="140" t="s">
        <v>586</v>
      </c>
      <c r="B407" s="143">
        <f t="shared" si="1"/>
        <v>10</v>
      </c>
      <c r="C407" s="143" t="str">
        <f t="shared" si="2"/>
        <v>7</v>
      </c>
      <c r="D407" s="143" t="str">
        <f t="shared" si="3"/>
        <v>97</v>
      </c>
      <c r="E407" s="141">
        <v>0.0</v>
      </c>
      <c r="F407" s="141">
        <v>0.0</v>
      </c>
      <c r="G407" s="141">
        <v>21.36</v>
      </c>
      <c r="H407" s="141">
        <v>0.0</v>
      </c>
      <c r="I407" s="141">
        <v>21.36</v>
      </c>
      <c r="J407" s="141">
        <v>0.0</v>
      </c>
    </row>
    <row r="408" ht="14.25" customHeight="1">
      <c r="A408" s="140" t="s">
        <v>587</v>
      </c>
      <c r="B408" s="143">
        <f t="shared" si="1"/>
        <v>10</v>
      </c>
      <c r="C408" s="143" t="str">
        <f t="shared" si="2"/>
        <v>8</v>
      </c>
      <c r="D408" s="143" t="str">
        <f t="shared" si="3"/>
        <v>98</v>
      </c>
      <c r="E408" s="141">
        <v>0.0</v>
      </c>
      <c r="F408" s="141">
        <v>0.0</v>
      </c>
      <c r="G408" s="141">
        <v>180.0</v>
      </c>
      <c r="H408" s="141">
        <v>0.0</v>
      </c>
      <c r="I408" s="141">
        <v>180.0</v>
      </c>
      <c r="J408" s="141">
        <v>0.0</v>
      </c>
    </row>
    <row r="409" ht="14.25" customHeight="1">
      <c r="A409" s="140" t="s">
        <v>588</v>
      </c>
      <c r="B409" s="143">
        <f t="shared" si="1"/>
        <v>10</v>
      </c>
      <c r="C409" s="143" t="str">
        <f t="shared" si="2"/>
        <v>9</v>
      </c>
      <c r="D409" s="143" t="str">
        <f t="shared" si="3"/>
        <v>99</v>
      </c>
      <c r="E409" s="141">
        <v>0.0</v>
      </c>
      <c r="F409" s="141">
        <v>0.0</v>
      </c>
      <c r="G409" s="141">
        <v>13.223999999999998</v>
      </c>
      <c r="H409" s="141">
        <v>0.0</v>
      </c>
      <c r="I409" s="141">
        <v>13.223999999999998</v>
      </c>
      <c r="J409" s="141">
        <v>0.0</v>
      </c>
    </row>
    <row r="410" ht="14.25" customHeight="1">
      <c r="A410" s="140" t="s">
        <v>589</v>
      </c>
      <c r="B410" s="143">
        <f t="shared" si="1"/>
        <v>10</v>
      </c>
      <c r="C410" s="143" t="str">
        <f t="shared" si="2"/>
        <v>0</v>
      </c>
      <c r="D410" s="143" t="str">
        <f t="shared" si="3"/>
        <v>00</v>
      </c>
      <c r="E410" s="141">
        <v>0.0</v>
      </c>
      <c r="F410" s="141">
        <v>0.0</v>
      </c>
      <c r="G410" s="141">
        <v>18.612</v>
      </c>
      <c r="H410" s="141">
        <v>0.0</v>
      </c>
      <c r="I410" s="141">
        <v>18.612</v>
      </c>
      <c r="J410" s="141">
        <v>0.0</v>
      </c>
    </row>
    <row r="411" ht="14.25" customHeight="1">
      <c r="A411" s="140" t="s">
        <v>590</v>
      </c>
      <c r="B411" s="143">
        <f t="shared" si="1"/>
        <v>10</v>
      </c>
      <c r="C411" s="143" t="str">
        <f t="shared" si="2"/>
        <v>1</v>
      </c>
      <c r="D411" s="143" t="str">
        <f t="shared" si="3"/>
        <v>01</v>
      </c>
      <c r="E411" s="141">
        <v>0.0</v>
      </c>
      <c r="F411" s="141">
        <v>0.0</v>
      </c>
      <c r="G411" s="141">
        <v>6.863999999999999</v>
      </c>
      <c r="H411" s="141">
        <v>0.0</v>
      </c>
      <c r="I411" s="141">
        <v>6.863999999999999</v>
      </c>
      <c r="J411" s="141">
        <v>0.0</v>
      </c>
    </row>
    <row r="412" ht="14.25" customHeight="1">
      <c r="A412" s="140" t="s">
        <v>591</v>
      </c>
      <c r="B412" s="143">
        <f t="shared" si="1"/>
        <v>10</v>
      </c>
      <c r="C412" s="143" t="str">
        <f t="shared" si="2"/>
        <v>2</v>
      </c>
      <c r="D412" s="143" t="str">
        <f t="shared" si="3"/>
        <v>02</v>
      </c>
      <c r="E412" s="141">
        <v>0.0</v>
      </c>
      <c r="F412" s="141">
        <v>0.0</v>
      </c>
      <c r="G412" s="141">
        <v>228.0</v>
      </c>
      <c r="H412" s="141">
        <v>0.0</v>
      </c>
      <c r="I412" s="141">
        <v>228.0</v>
      </c>
      <c r="J412" s="141">
        <v>0.0</v>
      </c>
    </row>
    <row r="413" ht="14.25" customHeight="1">
      <c r="A413" s="140" t="s">
        <v>592</v>
      </c>
      <c r="B413" s="143">
        <f t="shared" si="1"/>
        <v>10</v>
      </c>
      <c r="C413" s="143" t="str">
        <f t="shared" si="2"/>
        <v>3</v>
      </c>
      <c r="D413" s="143" t="str">
        <f t="shared" si="3"/>
        <v>03</v>
      </c>
      <c r="E413" s="141">
        <v>0.0</v>
      </c>
      <c r="F413" s="141">
        <v>0.0</v>
      </c>
      <c r="G413" s="141">
        <v>228.0</v>
      </c>
      <c r="H413" s="141">
        <v>0.0</v>
      </c>
      <c r="I413" s="141">
        <v>228.0</v>
      </c>
      <c r="J413" s="141">
        <v>0.0</v>
      </c>
    </row>
    <row r="414" ht="14.25" customHeight="1">
      <c r="A414" s="140" t="s">
        <v>593</v>
      </c>
      <c r="B414" s="143">
        <f t="shared" si="1"/>
        <v>10</v>
      </c>
      <c r="C414" s="143" t="str">
        <f t="shared" si="2"/>
        <v>4</v>
      </c>
      <c r="D414" s="143" t="str">
        <f t="shared" si="3"/>
        <v>04</v>
      </c>
      <c r="E414" s="141">
        <v>0.0</v>
      </c>
      <c r="F414" s="141">
        <v>0.0</v>
      </c>
      <c r="G414" s="141">
        <v>12.0</v>
      </c>
      <c r="H414" s="141">
        <v>0.0</v>
      </c>
      <c r="I414" s="141">
        <v>12.0</v>
      </c>
      <c r="J414" s="141">
        <v>0.0</v>
      </c>
    </row>
    <row r="415" ht="14.25" customHeight="1">
      <c r="A415" s="140" t="s">
        <v>594</v>
      </c>
      <c r="B415" s="143">
        <f t="shared" si="1"/>
        <v>10</v>
      </c>
      <c r="C415" s="143" t="str">
        <f t="shared" si="2"/>
        <v>5</v>
      </c>
      <c r="D415" s="143" t="str">
        <f t="shared" si="3"/>
        <v>05</v>
      </c>
      <c r="E415" s="141">
        <v>0.0</v>
      </c>
      <c r="F415" s="141">
        <v>0.0</v>
      </c>
      <c r="G415" s="141">
        <v>3.5999999999999996</v>
      </c>
      <c r="H415" s="141">
        <v>0.0</v>
      </c>
      <c r="I415" s="141">
        <v>3.5999999999999996</v>
      </c>
      <c r="J415" s="141">
        <v>0.0</v>
      </c>
    </row>
    <row r="416" ht="14.25" customHeight="1">
      <c r="A416" s="140" t="s">
        <v>595</v>
      </c>
      <c r="B416" s="143">
        <f t="shared" si="1"/>
        <v>10</v>
      </c>
      <c r="C416" s="143" t="str">
        <f t="shared" si="2"/>
        <v>6</v>
      </c>
      <c r="D416" s="143" t="str">
        <f t="shared" si="3"/>
        <v>06</v>
      </c>
      <c r="E416" s="141">
        <v>0.0</v>
      </c>
      <c r="F416" s="141">
        <v>0.0</v>
      </c>
      <c r="G416" s="141">
        <v>48.0</v>
      </c>
      <c r="H416" s="141">
        <v>0.0</v>
      </c>
      <c r="I416" s="141">
        <v>48.0</v>
      </c>
      <c r="J416" s="141">
        <v>0.0</v>
      </c>
    </row>
    <row r="417" ht="14.25" customHeight="1">
      <c r="A417" s="140" t="s">
        <v>596</v>
      </c>
      <c r="B417" s="143">
        <f t="shared" si="1"/>
        <v>10</v>
      </c>
      <c r="C417" s="143" t="str">
        <f t="shared" si="2"/>
        <v>7</v>
      </c>
      <c r="D417" s="143" t="str">
        <f t="shared" si="3"/>
        <v>07</v>
      </c>
      <c r="E417" s="141">
        <v>0.0</v>
      </c>
      <c r="F417" s="141">
        <v>0.0</v>
      </c>
      <c r="G417" s="141">
        <v>340.67999999999995</v>
      </c>
      <c r="H417" s="141">
        <v>0.0</v>
      </c>
      <c r="I417" s="141">
        <v>340.67999999999995</v>
      </c>
      <c r="J417" s="141">
        <v>0.0</v>
      </c>
    </row>
    <row r="418" ht="14.25" customHeight="1">
      <c r="A418" s="140" t="s">
        <v>597</v>
      </c>
      <c r="B418" s="143">
        <f t="shared" si="1"/>
        <v>10</v>
      </c>
      <c r="C418" s="143" t="str">
        <f t="shared" si="2"/>
        <v>8</v>
      </c>
      <c r="D418" s="143" t="str">
        <f t="shared" si="3"/>
        <v>08</v>
      </c>
      <c r="E418" s="141">
        <v>0.0</v>
      </c>
      <c r="F418" s="141">
        <v>0.0</v>
      </c>
      <c r="G418" s="141">
        <v>40.67999999999999</v>
      </c>
      <c r="H418" s="141">
        <v>0.0</v>
      </c>
      <c r="I418" s="141">
        <v>40.67999999999999</v>
      </c>
      <c r="J418" s="141">
        <v>0.0</v>
      </c>
    </row>
    <row r="419" ht="14.25" customHeight="1">
      <c r="A419" s="140" t="s">
        <v>598</v>
      </c>
      <c r="B419" s="143">
        <f t="shared" si="1"/>
        <v>10</v>
      </c>
      <c r="C419" s="143" t="str">
        <f t="shared" si="2"/>
        <v>9</v>
      </c>
      <c r="D419" s="143" t="str">
        <f t="shared" si="3"/>
        <v>09</v>
      </c>
      <c r="E419" s="141">
        <v>0.0</v>
      </c>
      <c r="F419" s="141">
        <v>0.0</v>
      </c>
      <c r="G419" s="141">
        <v>32.544000000000004</v>
      </c>
      <c r="H419" s="141">
        <v>0.0</v>
      </c>
      <c r="I419" s="141">
        <v>32.544000000000004</v>
      </c>
      <c r="J419" s="141">
        <v>0.0</v>
      </c>
    </row>
    <row r="420" ht="14.25" customHeight="1">
      <c r="A420" s="140" t="s">
        <v>599</v>
      </c>
      <c r="B420" s="143">
        <f t="shared" si="1"/>
        <v>10</v>
      </c>
      <c r="C420" s="143" t="str">
        <f t="shared" si="2"/>
        <v>0</v>
      </c>
      <c r="D420" s="143" t="str">
        <f t="shared" si="3"/>
        <v>10</v>
      </c>
      <c r="E420" s="141">
        <v>0.0</v>
      </c>
      <c r="F420" s="141">
        <v>0.0</v>
      </c>
      <c r="G420" s="141">
        <v>17.292</v>
      </c>
      <c r="H420" s="141">
        <v>0.0</v>
      </c>
      <c r="I420" s="141">
        <v>17.292</v>
      </c>
      <c r="J420" s="141">
        <v>0.0</v>
      </c>
    </row>
    <row r="421" ht="14.25" customHeight="1">
      <c r="A421" s="140" t="s">
        <v>600</v>
      </c>
      <c r="B421" s="143">
        <f t="shared" si="1"/>
        <v>10</v>
      </c>
      <c r="C421" s="143" t="str">
        <f t="shared" si="2"/>
        <v>1</v>
      </c>
      <c r="D421" s="143" t="str">
        <f t="shared" si="3"/>
        <v>11</v>
      </c>
      <c r="E421" s="141">
        <v>0.0</v>
      </c>
      <c r="F421" s="141">
        <v>0.0</v>
      </c>
      <c r="G421" s="141">
        <v>10.164000000000001</v>
      </c>
      <c r="H421" s="141">
        <v>0.0</v>
      </c>
      <c r="I421" s="141">
        <v>10.164000000000001</v>
      </c>
      <c r="J421" s="141">
        <v>0.0</v>
      </c>
    </row>
    <row r="422" ht="14.25" customHeight="1">
      <c r="A422" s="140" t="s">
        <v>601</v>
      </c>
      <c r="B422" s="143">
        <f t="shared" si="1"/>
        <v>10</v>
      </c>
      <c r="C422" s="143" t="str">
        <f t="shared" si="2"/>
        <v>2</v>
      </c>
      <c r="D422" s="143" t="str">
        <f t="shared" si="3"/>
        <v>12</v>
      </c>
      <c r="E422" s="141">
        <v>0.0</v>
      </c>
      <c r="F422" s="141">
        <v>0.0</v>
      </c>
      <c r="G422" s="141">
        <v>48.815999999999995</v>
      </c>
      <c r="H422" s="141">
        <v>0.0</v>
      </c>
      <c r="I422" s="141">
        <v>48.815999999999995</v>
      </c>
      <c r="J422" s="141">
        <v>0.0</v>
      </c>
    </row>
    <row r="423" ht="14.25" customHeight="1">
      <c r="A423" s="140" t="s">
        <v>602</v>
      </c>
      <c r="B423" s="143">
        <f t="shared" si="1"/>
        <v>10</v>
      </c>
      <c r="C423" s="143" t="str">
        <f t="shared" si="2"/>
        <v>3</v>
      </c>
      <c r="D423" s="143" t="str">
        <f t="shared" si="3"/>
        <v>13</v>
      </c>
      <c r="E423" s="141">
        <v>0.0</v>
      </c>
      <c r="F423" s="141">
        <v>0.0</v>
      </c>
      <c r="G423" s="141">
        <v>24.407999999999998</v>
      </c>
      <c r="H423" s="141">
        <v>0.0</v>
      </c>
      <c r="I423" s="141">
        <v>24.407999999999998</v>
      </c>
      <c r="J423" s="141">
        <v>0.0</v>
      </c>
    </row>
    <row r="424" ht="14.25" customHeight="1">
      <c r="A424" s="140" t="s">
        <v>603</v>
      </c>
      <c r="B424" s="143">
        <f t="shared" si="1"/>
        <v>10</v>
      </c>
      <c r="C424" s="143" t="str">
        <f t="shared" si="2"/>
        <v>4</v>
      </c>
      <c r="D424" s="143" t="str">
        <f t="shared" si="3"/>
        <v>14</v>
      </c>
      <c r="E424" s="141">
        <v>0.0</v>
      </c>
      <c r="F424" s="141">
        <v>0.0</v>
      </c>
      <c r="G424" s="141">
        <v>69.156</v>
      </c>
      <c r="H424" s="141">
        <v>0.0</v>
      </c>
      <c r="I424" s="141">
        <v>69.156</v>
      </c>
      <c r="J424" s="141">
        <v>0.0</v>
      </c>
    </row>
    <row r="425" ht="14.25" customHeight="1">
      <c r="A425" s="140" t="s">
        <v>604</v>
      </c>
      <c r="B425" s="143">
        <f t="shared" si="1"/>
        <v>10</v>
      </c>
      <c r="C425" s="143" t="str">
        <f t="shared" si="2"/>
        <v>5</v>
      </c>
      <c r="D425" s="143" t="str">
        <f t="shared" si="3"/>
        <v>15</v>
      </c>
      <c r="E425" s="141">
        <v>0.0</v>
      </c>
      <c r="F425" s="141">
        <v>0.0</v>
      </c>
      <c r="G425" s="141">
        <v>44.748000000000005</v>
      </c>
      <c r="H425" s="141">
        <v>0.0</v>
      </c>
      <c r="I425" s="141">
        <v>44.748000000000005</v>
      </c>
      <c r="J425" s="141">
        <v>0.0</v>
      </c>
    </row>
    <row r="426" ht="14.25" customHeight="1">
      <c r="A426" s="140" t="s">
        <v>605</v>
      </c>
      <c r="B426" s="143">
        <f t="shared" si="1"/>
        <v>10</v>
      </c>
      <c r="C426" s="143" t="str">
        <f t="shared" si="2"/>
        <v>6</v>
      </c>
      <c r="D426" s="143" t="str">
        <f t="shared" si="3"/>
        <v>16</v>
      </c>
      <c r="E426" s="141">
        <v>0.0</v>
      </c>
      <c r="F426" s="141">
        <v>0.0</v>
      </c>
      <c r="G426" s="141">
        <v>10.164000000000001</v>
      </c>
      <c r="H426" s="141">
        <v>0.0</v>
      </c>
      <c r="I426" s="141">
        <v>10.164000000000001</v>
      </c>
      <c r="J426" s="141">
        <v>0.0</v>
      </c>
    </row>
    <row r="427" ht="14.25" customHeight="1">
      <c r="A427" s="140" t="s">
        <v>606</v>
      </c>
      <c r="B427" s="143">
        <f t="shared" si="1"/>
        <v>10</v>
      </c>
      <c r="C427" s="143" t="str">
        <f t="shared" si="2"/>
        <v>7</v>
      </c>
      <c r="D427" s="143" t="str">
        <f t="shared" si="3"/>
        <v>17</v>
      </c>
      <c r="E427" s="141">
        <v>0.0</v>
      </c>
      <c r="F427" s="141">
        <v>0.0</v>
      </c>
      <c r="G427" s="141">
        <v>6.096</v>
      </c>
      <c r="H427" s="141">
        <v>0.0</v>
      </c>
      <c r="I427" s="141">
        <v>6.096</v>
      </c>
      <c r="J427" s="141">
        <v>0.0</v>
      </c>
    </row>
    <row r="428" ht="14.25" customHeight="1">
      <c r="A428" s="140" t="s">
        <v>607</v>
      </c>
      <c r="B428" s="143">
        <f t="shared" si="1"/>
        <v>10</v>
      </c>
      <c r="C428" s="143" t="str">
        <f t="shared" si="2"/>
        <v>8</v>
      </c>
      <c r="D428" s="143" t="str">
        <f t="shared" si="3"/>
        <v>18</v>
      </c>
      <c r="E428" s="141">
        <v>0.0</v>
      </c>
      <c r="F428" s="141">
        <v>0.0</v>
      </c>
      <c r="G428" s="141">
        <v>101.69999999999999</v>
      </c>
      <c r="H428" s="141">
        <v>0.0</v>
      </c>
      <c r="I428" s="141">
        <v>101.69999999999999</v>
      </c>
      <c r="J428" s="141">
        <v>0.0</v>
      </c>
    </row>
    <row r="429" ht="14.25" customHeight="1">
      <c r="A429" s="140" t="s">
        <v>608</v>
      </c>
      <c r="B429" s="143">
        <f t="shared" si="1"/>
        <v>10</v>
      </c>
      <c r="C429" s="143" t="str">
        <f t="shared" si="2"/>
        <v>9</v>
      </c>
      <c r="D429" s="143" t="str">
        <f t="shared" si="3"/>
        <v>19</v>
      </c>
      <c r="E429" s="141">
        <v>0.0</v>
      </c>
      <c r="F429" s="141">
        <v>0.0</v>
      </c>
      <c r="G429" s="141">
        <v>55.931999999999995</v>
      </c>
      <c r="H429" s="141">
        <v>0.0</v>
      </c>
      <c r="I429" s="141">
        <v>55.931999999999995</v>
      </c>
      <c r="J429" s="141">
        <v>0.0</v>
      </c>
    </row>
    <row r="430" ht="14.25" customHeight="1">
      <c r="A430" s="140" t="s">
        <v>609</v>
      </c>
      <c r="B430" s="143">
        <f t="shared" si="1"/>
        <v>10</v>
      </c>
      <c r="C430" s="143" t="str">
        <f t="shared" si="2"/>
        <v>0</v>
      </c>
      <c r="D430" s="143" t="str">
        <f t="shared" si="3"/>
        <v>20</v>
      </c>
      <c r="E430" s="141">
        <v>0.0</v>
      </c>
      <c r="F430" s="141">
        <v>0.0</v>
      </c>
      <c r="G430" s="141">
        <v>109.83600000000001</v>
      </c>
      <c r="H430" s="141">
        <v>0.0</v>
      </c>
      <c r="I430" s="141">
        <v>109.83600000000001</v>
      </c>
      <c r="J430" s="141">
        <v>0.0</v>
      </c>
    </row>
    <row r="431" ht="14.25" customHeight="1">
      <c r="A431" s="140" t="s">
        <v>610</v>
      </c>
      <c r="B431" s="143">
        <f t="shared" si="1"/>
        <v>10</v>
      </c>
      <c r="C431" s="143" t="str">
        <f t="shared" si="2"/>
        <v>1</v>
      </c>
      <c r="D431" s="143" t="str">
        <f t="shared" si="3"/>
        <v>21</v>
      </c>
      <c r="E431" s="141">
        <v>0.0</v>
      </c>
      <c r="F431" s="141">
        <v>0.0</v>
      </c>
      <c r="G431" s="141">
        <v>178.98000000000002</v>
      </c>
      <c r="H431" s="141">
        <v>0.0</v>
      </c>
      <c r="I431" s="141">
        <v>178.98000000000002</v>
      </c>
      <c r="J431" s="141">
        <v>0.0</v>
      </c>
    </row>
    <row r="432" ht="14.25" customHeight="1">
      <c r="A432" s="140" t="s">
        <v>611</v>
      </c>
      <c r="B432" s="143">
        <f t="shared" si="1"/>
        <v>10</v>
      </c>
      <c r="C432" s="143" t="str">
        <f t="shared" si="2"/>
        <v>2</v>
      </c>
      <c r="D432" s="143" t="str">
        <f t="shared" si="3"/>
        <v>22</v>
      </c>
      <c r="E432" s="141">
        <v>0.0</v>
      </c>
      <c r="F432" s="141">
        <v>0.0</v>
      </c>
      <c r="G432" s="141">
        <v>73.224</v>
      </c>
      <c r="H432" s="141">
        <v>0.0</v>
      </c>
      <c r="I432" s="141">
        <v>73.224</v>
      </c>
      <c r="J432" s="141">
        <v>0.0</v>
      </c>
    </row>
    <row r="433" ht="14.25" customHeight="1">
      <c r="A433" s="140" t="s">
        <v>612</v>
      </c>
      <c r="B433" s="143">
        <f t="shared" si="1"/>
        <v>10</v>
      </c>
      <c r="C433" s="143" t="str">
        <f t="shared" si="2"/>
        <v>3</v>
      </c>
      <c r="D433" s="143" t="str">
        <f t="shared" si="3"/>
        <v>23</v>
      </c>
      <c r="E433" s="141">
        <v>0.0</v>
      </c>
      <c r="F433" s="141">
        <v>0.0</v>
      </c>
      <c r="G433" s="141">
        <v>122.028</v>
      </c>
      <c r="H433" s="141">
        <v>0.0</v>
      </c>
      <c r="I433" s="141">
        <v>122.028</v>
      </c>
      <c r="J433" s="141">
        <v>0.0</v>
      </c>
    </row>
    <row r="434" ht="14.25" customHeight="1">
      <c r="A434" s="140" t="s">
        <v>613</v>
      </c>
      <c r="B434" s="143">
        <f t="shared" si="1"/>
        <v>10</v>
      </c>
      <c r="C434" s="143" t="str">
        <f t="shared" si="2"/>
        <v>7</v>
      </c>
      <c r="D434" s="143" t="str">
        <f t="shared" si="3"/>
        <v>27</v>
      </c>
      <c r="E434" s="141">
        <v>0.0</v>
      </c>
      <c r="F434" s="141">
        <v>0.0</v>
      </c>
      <c r="G434" s="141">
        <v>66.096</v>
      </c>
      <c r="H434" s="141">
        <v>0.0</v>
      </c>
      <c r="I434" s="141">
        <v>66.096</v>
      </c>
      <c r="J434" s="141">
        <v>0.0</v>
      </c>
    </row>
    <row r="435" ht="14.25" customHeight="1">
      <c r="A435" s="140" t="s">
        <v>614</v>
      </c>
      <c r="B435" s="143">
        <f t="shared" si="1"/>
        <v>10</v>
      </c>
      <c r="C435" s="143" t="str">
        <f t="shared" si="2"/>
        <v>9</v>
      </c>
      <c r="D435" s="143" t="str">
        <f t="shared" si="3"/>
        <v>29</v>
      </c>
      <c r="E435" s="141">
        <v>0.0</v>
      </c>
      <c r="F435" s="141">
        <v>0.0</v>
      </c>
      <c r="G435" s="141">
        <v>10.164000000000001</v>
      </c>
      <c r="H435" s="141">
        <v>0.0</v>
      </c>
      <c r="I435" s="141">
        <v>10.164000000000001</v>
      </c>
      <c r="J435" s="141">
        <v>0.0</v>
      </c>
    </row>
    <row r="436" ht="14.25" customHeight="1">
      <c r="A436" s="140" t="s">
        <v>615</v>
      </c>
      <c r="B436" s="143">
        <f t="shared" si="1"/>
        <v>10</v>
      </c>
      <c r="C436" s="143" t="str">
        <f t="shared" si="2"/>
        <v>0</v>
      </c>
      <c r="D436" s="143" t="str">
        <f t="shared" si="3"/>
        <v>30</v>
      </c>
      <c r="E436" s="141">
        <v>0.0</v>
      </c>
      <c r="F436" s="141">
        <v>0.0</v>
      </c>
      <c r="G436" s="141">
        <v>67.116</v>
      </c>
      <c r="H436" s="141">
        <v>0.0</v>
      </c>
      <c r="I436" s="141">
        <v>67.116</v>
      </c>
      <c r="J436" s="141">
        <v>0.0</v>
      </c>
    </row>
    <row r="437" ht="14.25" customHeight="1">
      <c r="A437" s="140" t="s">
        <v>616</v>
      </c>
      <c r="B437" s="143">
        <f t="shared" si="1"/>
        <v>10</v>
      </c>
      <c r="C437" s="143" t="str">
        <f t="shared" si="2"/>
        <v>1</v>
      </c>
      <c r="D437" s="143" t="str">
        <f t="shared" si="3"/>
        <v>31</v>
      </c>
      <c r="E437" s="141">
        <v>0.0</v>
      </c>
      <c r="F437" s="141">
        <v>0.0</v>
      </c>
      <c r="G437" s="141">
        <v>14.04</v>
      </c>
      <c r="H437" s="141">
        <v>0.0</v>
      </c>
      <c r="I437" s="141">
        <v>14.04</v>
      </c>
      <c r="J437" s="141">
        <v>0.0</v>
      </c>
    </row>
    <row r="438" ht="14.25" customHeight="1">
      <c r="A438" s="140" t="s">
        <v>617</v>
      </c>
      <c r="B438" s="143">
        <f t="shared" si="1"/>
        <v>10</v>
      </c>
      <c r="C438" s="143" t="str">
        <f t="shared" si="2"/>
        <v>2</v>
      </c>
      <c r="D438" s="143" t="str">
        <f t="shared" si="3"/>
        <v>32</v>
      </c>
      <c r="E438" s="141">
        <v>0.0</v>
      </c>
      <c r="F438" s="141">
        <v>0.0</v>
      </c>
      <c r="G438" s="141">
        <v>6.096</v>
      </c>
      <c r="H438" s="141">
        <v>0.0</v>
      </c>
      <c r="I438" s="141">
        <v>6.096</v>
      </c>
      <c r="J438" s="141">
        <v>0.0</v>
      </c>
    </row>
    <row r="439" ht="14.25" customHeight="1">
      <c r="A439" s="140" t="s">
        <v>618</v>
      </c>
      <c r="B439" s="143">
        <f t="shared" si="1"/>
        <v>10</v>
      </c>
      <c r="C439" s="143" t="str">
        <f t="shared" si="2"/>
        <v>3</v>
      </c>
      <c r="D439" s="143" t="str">
        <f t="shared" si="3"/>
        <v>33</v>
      </c>
      <c r="E439" s="141">
        <v>0.0</v>
      </c>
      <c r="F439" s="141">
        <v>0.0</v>
      </c>
      <c r="G439" s="141">
        <v>54.91199999999999</v>
      </c>
      <c r="H439" s="141">
        <v>0.0</v>
      </c>
      <c r="I439" s="141">
        <v>54.91199999999999</v>
      </c>
      <c r="J439" s="141">
        <v>0.0</v>
      </c>
    </row>
    <row r="440" ht="14.25" customHeight="1">
      <c r="A440" s="140" t="s">
        <v>619</v>
      </c>
      <c r="B440" s="143">
        <f t="shared" si="1"/>
        <v>10</v>
      </c>
      <c r="C440" s="143" t="str">
        <f t="shared" si="2"/>
        <v>4</v>
      </c>
      <c r="D440" s="143" t="str">
        <f t="shared" si="3"/>
        <v>34</v>
      </c>
      <c r="E440" s="141">
        <v>0.0</v>
      </c>
      <c r="F440" s="141">
        <v>0.0</v>
      </c>
      <c r="G440" s="141">
        <v>294.91200000000003</v>
      </c>
      <c r="H440" s="141">
        <v>0.0</v>
      </c>
      <c r="I440" s="141">
        <v>294.91200000000003</v>
      </c>
      <c r="J440" s="141">
        <v>0.0</v>
      </c>
    </row>
    <row r="441" ht="14.25" customHeight="1">
      <c r="A441" s="140" t="s">
        <v>620</v>
      </c>
      <c r="B441" s="143">
        <f t="shared" si="1"/>
        <v>10</v>
      </c>
      <c r="C441" s="143" t="str">
        <f t="shared" si="2"/>
        <v>5</v>
      </c>
      <c r="D441" s="143" t="str">
        <f t="shared" si="3"/>
        <v>35</v>
      </c>
      <c r="E441" s="141">
        <v>0.0</v>
      </c>
      <c r="F441" s="141">
        <v>0.0</v>
      </c>
      <c r="G441" s="141">
        <v>6.096</v>
      </c>
      <c r="H441" s="141">
        <v>0.0</v>
      </c>
      <c r="I441" s="141">
        <v>6.096</v>
      </c>
      <c r="J441" s="141">
        <v>0.0</v>
      </c>
    </row>
    <row r="442" ht="14.25" customHeight="1">
      <c r="A442" s="140" t="s">
        <v>621</v>
      </c>
      <c r="B442" s="143">
        <f t="shared" si="1"/>
        <v>10</v>
      </c>
      <c r="C442" s="143" t="str">
        <f t="shared" si="2"/>
        <v>6</v>
      </c>
      <c r="D442" s="143" t="str">
        <f t="shared" si="3"/>
        <v>36</v>
      </c>
      <c r="E442" s="141">
        <v>0.0</v>
      </c>
      <c r="F442" s="141">
        <v>0.0</v>
      </c>
      <c r="G442" s="141">
        <v>21.36</v>
      </c>
      <c r="H442" s="141">
        <v>0.0</v>
      </c>
      <c r="I442" s="141">
        <v>21.36</v>
      </c>
      <c r="J442" s="141">
        <v>0.0</v>
      </c>
    </row>
    <row r="443" ht="14.25" customHeight="1">
      <c r="A443" s="140" t="s">
        <v>622</v>
      </c>
      <c r="B443" s="143">
        <f t="shared" si="1"/>
        <v>10</v>
      </c>
      <c r="C443" s="143" t="str">
        <f t="shared" si="2"/>
        <v>7</v>
      </c>
      <c r="D443" s="143" t="str">
        <f t="shared" si="3"/>
        <v>37</v>
      </c>
      <c r="E443" s="141">
        <v>0.0</v>
      </c>
      <c r="F443" s="141">
        <v>0.0</v>
      </c>
      <c r="G443" s="141">
        <v>396.612</v>
      </c>
      <c r="H443" s="141">
        <v>0.0</v>
      </c>
      <c r="I443" s="141">
        <v>396.612</v>
      </c>
      <c r="J443" s="141">
        <v>0.0</v>
      </c>
    </row>
    <row r="444" ht="14.25" customHeight="1">
      <c r="A444" s="140" t="s">
        <v>623</v>
      </c>
      <c r="B444" s="143">
        <f t="shared" si="1"/>
        <v>10</v>
      </c>
      <c r="C444" s="143" t="str">
        <f t="shared" si="2"/>
        <v>8</v>
      </c>
      <c r="D444" s="143" t="str">
        <f t="shared" si="3"/>
        <v>38</v>
      </c>
      <c r="E444" s="141">
        <v>0.0</v>
      </c>
      <c r="F444" s="141">
        <v>0.0</v>
      </c>
      <c r="G444" s="141">
        <v>254.232</v>
      </c>
      <c r="H444" s="141">
        <v>0.0</v>
      </c>
      <c r="I444" s="141">
        <v>254.232</v>
      </c>
      <c r="J444" s="141">
        <v>0.0</v>
      </c>
    </row>
    <row r="445" ht="14.25" customHeight="1">
      <c r="A445" s="140" t="s">
        <v>624</v>
      </c>
      <c r="B445" s="143">
        <f t="shared" si="1"/>
        <v>10</v>
      </c>
      <c r="C445" s="143" t="str">
        <f t="shared" si="2"/>
        <v>9</v>
      </c>
      <c r="D445" s="143" t="str">
        <f t="shared" si="3"/>
        <v>39</v>
      </c>
      <c r="E445" s="141">
        <v>0.0</v>
      </c>
      <c r="F445" s="141">
        <v>0.0</v>
      </c>
      <c r="G445" s="141">
        <v>26.232</v>
      </c>
      <c r="H445" s="141">
        <v>0.0</v>
      </c>
      <c r="I445" s="141">
        <v>26.232</v>
      </c>
      <c r="J445" s="141">
        <v>0.0</v>
      </c>
    </row>
    <row r="446" ht="14.25" customHeight="1">
      <c r="A446" s="140" t="s">
        <v>625</v>
      </c>
      <c r="B446" s="143">
        <f t="shared" si="1"/>
        <v>10</v>
      </c>
      <c r="C446" s="143" t="str">
        <f t="shared" si="2"/>
        <v>0</v>
      </c>
      <c r="D446" s="143" t="str">
        <f t="shared" si="3"/>
        <v>40</v>
      </c>
      <c r="E446" s="141">
        <v>0.0</v>
      </c>
      <c r="F446" s="141">
        <v>0.0</v>
      </c>
      <c r="G446" s="141">
        <v>21.36</v>
      </c>
      <c r="H446" s="141">
        <v>0.0</v>
      </c>
      <c r="I446" s="141">
        <v>21.36</v>
      </c>
      <c r="J446" s="141">
        <v>0.0</v>
      </c>
    </row>
    <row r="447" ht="14.25" customHeight="1">
      <c r="A447" s="140" t="s">
        <v>626</v>
      </c>
      <c r="B447" s="143">
        <f t="shared" si="1"/>
        <v>10</v>
      </c>
      <c r="C447" s="143" t="str">
        <f t="shared" si="2"/>
        <v>1</v>
      </c>
      <c r="D447" s="143" t="str">
        <f t="shared" si="3"/>
        <v>41</v>
      </c>
      <c r="E447" s="141">
        <v>0.0</v>
      </c>
      <c r="F447" s="141">
        <v>0.0</v>
      </c>
      <c r="G447" s="141">
        <v>68.34</v>
      </c>
      <c r="H447" s="141">
        <v>0.0</v>
      </c>
      <c r="I447" s="141">
        <v>68.34</v>
      </c>
      <c r="J447" s="141">
        <v>0.0</v>
      </c>
    </row>
    <row r="448" ht="14.25" customHeight="1">
      <c r="A448" s="140" t="s">
        <v>627</v>
      </c>
      <c r="B448" s="143">
        <f t="shared" si="1"/>
        <v>10</v>
      </c>
      <c r="C448" s="143" t="str">
        <f t="shared" si="2"/>
        <v>2</v>
      </c>
      <c r="D448" s="143" t="str">
        <f t="shared" si="3"/>
        <v>42</v>
      </c>
      <c r="E448" s="141">
        <v>0.0</v>
      </c>
      <c r="F448" s="141">
        <v>0.0</v>
      </c>
      <c r="G448" s="141">
        <v>75.048</v>
      </c>
      <c r="H448" s="141">
        <v>0.0</v>
      </c>
      <c r="I448" s="141">
        <v>75.048</v>
      </c>
      <c r="J448" s="141">
        <v>0.0</v>
      </c>
    </row>
    <row r="449" ht="14.25" customHeight="1">
      <c r="A449" s="140" t="s">
        <v>628</v>
      </c>
      <c r="B449" s="143">
        <f t="shared" si="1"/>
        <v>10</v>
      </c>
      <c r="C449" s="143" t="str">
        <f t="shared" si="2"/>
        <v>3</v>
      </c>
      <c r="D449" s="143" t="str">
        <f t="shared" si="3"/>
        <v>43</v>
      </c>
      <c r="E449" s="141">
        <v>0.0</v>
      </c>
      <c r="F449" s="141">
        <v>0.0</v>
      </c>
      <c r="G449" s="141">
        <v>33.251999999999995</v>
      </c>
      <c r="H449" s="141">
        <v>0.0</v>
      </c>
      <c r="I449" s="141">
        <v>33.251999999999995</v>
      </c>
      <c r="J449" s="141">
        <v>0.0</v>
      </c>
    </row>
    <row r="450" ht="14.25" customHeight="1">
      <c r="A450" s="140" t="s">
        <v>629</v>
      </c>
      <c r="B450" s="143">
        <f t="shared" si="1"/>
        <v>10</v>
      </c>
      <c r="C450" s="143" t="str">
        <f t="shared" si="2"/>
        <v>4</v>
      </c>
      <c r="D450" s="143" t="str">
        <f t="shared" si="3"/>
        <v>44</v>
      </c>
      <c r="E450" s="141">
        <v>0.0</v>
      </c>
      <c r="F450" s="141">
        <v>0.0</v>
      </c>
      <c r="G450" s="141">
        <v>27.599999999999998</v>
      </c>
      <c r="H450" s="141">
        <v>0.0</v>
      </c>
      <c r="I450" s="141">
        <v>27.599999999999998</v>
      </c>
      <c r="J450" s="141">
        <v>0.0</v>
      </c>
    </row>
    <row r="451" ht="14.25" customHeight="1">
      <c r="A451" s="140" t="s">
        <v>630</v>
      </c>
      <c r="B451" s="143">
        <f t="shared" si="1"/>
        <v>10</v>
      </c>
      <c r="C451" s="143" t="str">
        <f t="shared" si="2"/>
        <v>5</v>
      </c>
      <c r="D451" s="143" t="str">
        <f t="shared" si="3"/>
        <v>45</v>
      </c>
      <c r="E451" s="141">
        <v>0.0</v>
      </c>
      <c r="F451" s="141">
        <v>0.0</v>
      </c>
      <c r="G451" s="141">
        <v>18.0</v>
      </c>
      <c r="H451" s="141">
        <v>0.0</v>
      </c>
      <c r="I451" s="141">
        <v>18.0</v>
      </c>
      <c r="J451" s="141">
        <v>0.0</v>
      </c>
    </row>
    <row r="452" ht="14.25" customHeight="1">
      <c r="A452" s="140" t="s">
        <v>631</v>
      </c>
      <c r="B452" s="143">
        <f t="shared" si="1"/>
        <v>10</v>
      </c>
      <c r="C452" s="143" t="str">
        <f t="shared" si="2"/>
        <v>6</v>
      </c>
      <c r="D452" s="143" t="str">
        <f t="shared" si="3"/>
        <v>46</v>
      </c>
      <c r="E452" s="141">
        <v>0.0</v>
      </c>
      <c r="F452" s="141">
        <v>0.0</v>
      </c>
      <c r="G452" s="141">
        <v>13.223999999999998</v>
      </c>
      <c r="H452" s="141">
        <v>0.0</v>
      </c>
      <c r="I452" s="141">
        <v>13.223999999999998</v>
      </c>
      <c r="J452" s="141">
        <v>0.0</v>
      </c>
    </row>
    <row r="453" ht="14.25" customHeight="1">
      <c r="A453" s="140" t="s">
        <v>632</v>
      </c>
      <c r="B453" s="143">
        <f t="shared" si="1"/>
        <v>10</v>
      </c>
      <c r="C453" s="143" t="str">
        <f t="shared" si="2"/>
        <v>7</v>
      </c>
      <c r="D453" s="143" t="str">
        <f t="shared" si="3"/>
        <v>47</v>
      </c>
      <c r="E453" s="141">
        <v>0.0</v>
      </c>
      <c r="F453" s="141">
        <v>0.0</v>
      </c>
      <c r="G453" s="141">
        <v>20.784</v>
      </c>
      <c r="H453" s="141">
        <v>0.0</v>
      </c>
      <c r="I453" s="141">
        <v>20.784</v>
      </c>
      <c r="J453" s="141">
        <v>0.0</v>
      </c>
    </row>
    <row r="454" ht="14.25" customHeight="1">
      <c r="A454" s="140" t="s">
        <v>633</v>
      </c>
      <c r="B454" s="143">
        <f t="shared" si="1"/>
        <v>10</v>
      </c>
      <c r="C454" s="143" t="str">
        <f t="shared" si="2"/>
        <v>8</v>
      </c>
      <c r="D454" s="143" t="str">
        <f t="shared" si="3"/>
        <v>48</v>
      </c>
      <c r="E454" s="141">
        <v>0.0</v>
      </c>
      <c r="F454" s="141">
        <v>0.0</v>
      </c>
      <c r="G454" s="141">
        <v>6.204000000000001</v>
      </c>
      <c r="H454" s="141">
        <v>0.0</v>
      </c>
      <c r="I454" s="141">
        <v>6.204000000000001</v>
      </c>
      <c r="J454" s="141">
        <v>0.0</v>
      </c>
    </row>
    <row r="455" ht="14.25" customHeight="1">
      <c r="A455" s="140" t="s">
        <v>634</v>
      </c>
      <c r="B455" s="143">
        <f t="shared" si="1"/>
        <v>10</v>
      </c>
      <c r="C455" s="143" t="str">
        <f t="shared" si="2"/>
        <v>9</v>
      </c>
      <c r="D455" s="143" t="str">
        <f t="shared" si="3"/>
        <v>49</v>
      </c>
      <c r="E455" s="141">
        <v>0.0</v>
      </c>
      <c r="F455" s="141">
        <v>0.0</v>
      </c>
      <c r="G455" s="141">
        <v>38.400000000000006</v>
      </c>
      <c r="H455" s="141">
        <v>0.0</v>
      </c>
      <c r="I455" s="141">
        <v>38.400000000000006</v>
      </c>
      <c r="J455" s="141">
        <v>0.0</v>
      </c>
    </row>
    <row r="456" ht="14.25" customHeight="1">
      <c r="A456" s="140" t="s">
        <v>635</v>
      </c>
      <c r="B456" s="143">
        <f t="shared" si="1"/>
        <v>10</v>
      </c>
      <c r="C456" s="143" t="str">
        <f t="shared" si="2"/>
        <v>0</v>
      </c>
      <c r="D456" s="143" t="str">
        <f t="shared" si="3"/>
        <v>50</v>
      </c>
      <c r="E456" s="141">
        <v>0.0</v>
      </c>
      <c r="F456" s="141">
        <v>0.0</v>
      </c>
      <c r="G456" s="141">
        <v>9.600000000000001</v>
      </c>
      <c r="H456" s="141">
        <v>0.0</v>
      </c>
      <c r="I456" s="141">
        <v>9.600000000000001</v>
      </c>
      <c r="J456" s="141">
        <v>0.0</v>
      </c>
    </row>
    <row r="457" ht="14.25" customHeight="1">
      <c r="A457" s="140" t="s">
        <v>636</v>
      </c>
      <c r="B457" s="143">
        <f t="shared" si="1"/>
        <v>10</v>
      </c>
      <c r="C457" s="143" t="str">
        <f t="shared" si="2"/>
        <v>1</v>
      </c>
      <c r="D457" s="143" t="str">
        <f t="shared" si="3"/>
        <v>51</v>
      </c>
      <c r="E457" s="141">
        <v>0.0</v>
      </c>
      <c r="F457" s="141">
        <v>0.0</v>
      </c>
      <c r="G457" s="141">
        <v>9.600000000000001</v>
      </c>
      <c r="H457" s="141">
        <v>0.0</v>
      </c>
      <c r="I457" s="141">
        <v>9.600000000000001</v>
      </c>
      <c r="J457" s="141">
        <v>0.0</v>
      </c>
    </row>
    <row r="458" ht="14.25" customHeight="1">
      <c r="A458" s="140" t="s">
        <v>637</v>
      </c>
      <c r="B458" s="143">
        <f t="shared" si="1"/>
        <v>10</v>
      </c>
      <c r="C458" s="143" t="str">
        <f t="shared" si="2"/>
        <v>2</v>
      </c>
      <c r="D458" s="143" t="str">
        <f t="shared" si="3"/>
        <v>52</v>
      </c>
      <c r="E458" s="141">
        <v>0.0</v>
      </c>
      <c r="F458" s="141">
        <v>0.0</v>
      </c>
      <c r="G458" s="141">
        <v>35.592</v>
      </c>
      <c r="H458" s="141">
        <v>0.0</v>
      </c>
      <c r="I458" s="141">
        <v>35.592</v>
      </c>
      <c r="J458" s="141">
        <v>0.0</v>
      </c>
    </row>
    <row r="459" ht="14.25" customHeight="1">
      <c r="A459" s="140" t="s">
        <v>638</v>
      </c>
      <c r="B459" s="143">
        <f t="shared" si="1"/>
        <v>10</v>
      </c>
      <c r="C459" s="143" t="str">
        <f t="shared" si="2"/>
        <v>3</v>
      </c>
      <c r="D459" s="143" t="str">
        <f t="shared" si="3"/>
        <v>53</v>
      </c>
      <c r="E459" s="141">
        <v>0.0</v>
      </c>
      <c r="F459" s="141">
        <v>0.0</v>
      </c>
      <c r="G459" s="141">
        <v>111.86399999999999</v>
      </c>
      <c r="H459" s="141">
        <v>0.0</v>
      </c>
      <c r="I459" s="141">
        <v>111.86399999999999</v>
      </c>
      <c r="J459" s="141">
        <v>0.0</v>
      </c>
    </row>
    <row r="460" ht="14.25" customHeight="1">
      <c r="A460" s="140" t="s">
        <v>639</v>
      </c>
      <c r="B460" s="143">
        <f t="shared" si="1"/>
        <v>10</v>
      </c>
      <c r="C460" s="143" t="str">
        <f t="shared" si="2"/>
        <v>4</v>
      </c>
      <c r="D460" s="143" t="str">
        <f t="shared" si="3"/>
        <v>54</v>
      </c>
      <c r="E460" s="141">
        <v>0.0</v>
      </c>
      <c r="F460" s="141">
        <v>0.0</v>
      </c>
      <c r="G460" s="141">
        <v>111.86399999999999</v>
      </c>
      <c r="H460" s="141">
        <v>0.0</v>
      </c>
      <c r="I460" s="141">
        <v>111.86399999999999</v>
      </c>
      <c r="J460" s="141">
        <v>0.0</v>
      </c>
    </row>
    <row r="461" ht="14.25" customHeight="1">
      <c r="A461" s="140" t="s">
        <v>640</v>
      </c>
      <c r="B461" s="143">
        <f t="shared" si="1"/>
        <v>10</v>
      </c>
      <c r="C461" s="143" t="str">
        <f t="shared" si="2"/>
        <v>5</v>
      </c>
      <c r="D461" s="143" t="str">
        <f t="shared" si="3"/>
        <v>55</v>
      </c>
      <c r="E461" s="141">
        <v>0.0</v>
      </c>
      <c r="F461" s="141">
        <v>0.0</v>
      </c>
      <c r="G461" s="141">
        <v>30.504000000000005</v>
      </c>
      <c r="H461" s="141">
        <v>0.0</v>
      </c>
      <c r="I461" s="141">
        <v>30.504000000000005</v>
      </c>
      <c r="J461" s="141">
        <v>0.0</v>
      </c>
    </row>
    <row r="462" ht="14.25" customHeight="1">
      <c r="A462" s="140" t="s">
        <v>641</v>
      </c>
      <c r="B462" s="143">
        <f t="shared" si="1"/>
        <v>10</v>
      </c>
      <c r="C462" s="143" t="str">
        <f t="shared" si="2"/>
        <v>6</v>
      </c>
      <c r="D462" s="143" t="str">
        <f t="shared" si="3"/>
        <v>56</v>
      </c>
      <c r="E462" s="141">
        <v>0.0</v>
      </c>
      <c r="F462" s="141">
        <v>0.0</v>
      </c>
      <c r="G462" s="141">
        <v>203.38800000000003</v>
      </c>
      <c r="H462" s="141">
        <v>0.0</v>
      </c>
      <c r="I462" s="141">
        <v>203.38800000000003</v>
      </c>
      <c r="J462" s="141">
        <v>0.0</v>
      </c>
    </row>
    <row r="463" ht="14.25" customHeight="1">
      <c r="A463" s="140" t="s">
        <v>642</v>
      </c>
      <c r="B463" s="143">
        <f t="shared" si="1"/>
        <v>10</v>
      </c>
      <c r="C463" s="143" t="str">
        <f t="shared" si="2"/>
        <v>7</v>
      </c>
      <c r="D463" s="143" t="str">
        <f t="shared" si="3"/>
        <v>57</v>
      </c>
      <c r="E463" s="141">
        <v>0.0</v>
      </c>
      <c r="F463" s="141">
        <v>0.0</v>
      </c>
      <c r="G463" s="141">
        <v>55.931999999999995</v>
      </c>
      <c r="H463" s="141">
        <v>0.0</v>
      </c>
      <c r="I463" s="141">
        <v>55.931999999999995</v>
      </c>
      <c r="J463" s="141">
        <v>0.0</v>
      </c>
    </row>
    <row r="464" ht="14.25" customHeight="1">
      <c r="A464" s="140" t="s">
        <v>643</v>
      </c>
      <c r="B464" s="143">
        <f t="shared" si="1"/>
        <v>10</v>
      </c>
      <c r="C464" s="143" t="str">
        <f t="shared" si="2"/>
        <v>8</v>
      </c>
      <c r="D464" s="143" t="str">
        <f t="shared" si="3"/>
        <v>58</v>
      </c>
      <c r="E464" s="141">
        <v>0.0</v>
      </c>
      <c r="F464" s="141">
        <v>0.0</v>
      </c>
      <c r="G464" s="141">
        <v>71.184</v>
      </c>
      <c r="H464" s="141">
        <v>0.0</v>
      </c>
      <c r="I464" s="141">
        <v>71.184</v>
      </c>
      <c r="J464" s="141">
        <v>0.0</v>
      </c>
    </row>
    <row r="465" ht="14.25" customHeight="1">
      <c r="A465" s="140" t="s">
        <v>644</v>
      </c>
      <c r="B465" s="143">
        <f t="shared" si="1"/>
        <v>10</v>
      </c>
      <c r="C465" s="143" t="str">
        <f t="shared" si="2"/>
        <v>3</v>
      </c>
      <c r="D465" s="143" t="str">
        <f t="shared" si="3"/>
        <v>63</v>
      </c>
      <c r="E465" s="141">
        <v>0.0</v>
      </c>
      <c r="F465" s="141">
        <v>0.0</v>
      </c>
      <c r="G465" s="141">
        <v>40.67999999999999</v>
      </c>
      <c r="H465" s="141">
        <v>0.0</v>
      </c>
      <c r="I465" s="141">
        <v>40.67999999999999</v>
      </c>
      <c r="J465" s="141">
        <v>0.0</v>
      </c>
    </row>
    <row r="466" ht="14.25" customHeight="1">
      <c r="A466" s="140" t="s">
        <v>645</v>
      </c>
      <c r="B466" s="143">
        <f t="shared" si="1"/>
        <v>10</v>
      </c>
      <c r="C466" s="143" t="str">
        <f t="shared" si="2"/>
        <v>4</v>
      </c>
      <c r="D466" s="143" t="str">
        <f t="shared" si="3"/>
        <v>64</v>
      </c>
      <c r="E466" s="141">
        <v>0.0</v>
      </c>
      <c r="F466" s="141">
        <v>0.0</v>
      </c>
      <c r="G466" s="141">
        <v>40.67999999999999</v>
      </c>
      <c r="H466" s="141">
        <v>0.0</v>
      </c>
      <c r="I466" s="141">
        <v>40.67999999999999</v>
      </c>
      <c r="J466" s="141">
        <v>0.0</v>
      </c>
    </row>
    <row r="467" ht="14.25" customHeight="1">
      <c r="A467" s="140" t="s">
        <v>646</v>
      </c>
      <c r="B467" s="143">
        <f t="shared" si="1"/>
        <v>10</v>
      </c>
      <c r="C467" s="143" t="str">
        <f t="shared" si="2"/>
        <v>5</v>
      </c>
      <c r="D467" s="143" t="str">
        <f t="shared" si="3"/>
        <v>65</v>
      </c>
      <c r="E467" s="141">
        <v>0.0</v>
      </c>
      <c r="F467" s="141">
        <v>0.0</v>
      </c>
      <c r="G467" s="141">
        <v>142.368</v>
      </c>
      <c r="H467" s="141">
        <v>0.0</v>
      </c>
      <c r="I467" s="141">
        <v>142.368</v>
      </c>
      <c r="J467" s="141">
        <v>0.0</v>
      </c>
    </row>
    <row r="468" ht="14.25" customHeight="1">
      <c r="A468" s="140" t="s">
        <v>647</v>
      </c>
      <c r="B468" s="143">
        <f t="shared" si="1"/>
        <v>10</v>
      </c>
      <c r="C468" s="143" t="str">
        <f t="shared" si="2"/>
        <v>6</v>
      </c>
      <c r="D468" s="143" t="str">
        <f t="shared" si="3"/>
        <v>66</v>
      </c>
      <c r="E468" s="141">
        <v>0.0</v>
      </c>
      <c r="F468" s="141">
        <v>0.0</v>
      </c>
      <c r="G468" s="141">
        <v>6.096</v>
      </c>
      <c r="H468" s="141">
        <v>0.0</v>
      </c>
      <c r="I468" s="141">
        <v>6.096</v>
      </c>
      <c r="J468" s="141">
        <v>0.0</v>
      </c>
    </row>
    <row r="469" ht="14.25" customHeight="1">
      <c r="A469" s="140" t="s">
        <v>648</v>
      </c>
      <c r="B469" s="143">
        <f t="shared" si="1"/>
        <v>10</v>
      </c>
      <c r="C469" s="143" t="str">
        <f t="shared" si="2"/>
        <v>7</v>
      </c>
      <c r="D469" s="143" t="str">
        <f t="shared" si="3"/>
        <v>67</v>
      </c>
      <c r="E469" s="141">
        <v>0.0</v>
      </c>
      <c r="F469" s="141">
        <v>0.0</v>
      </c>
      <c r="G469" s="141">
        <v>190.164</v>
      </c>
      <c r="H469" s="141">
        <v>0.0</v>
      </c>
      <c r="I469" s="141">
        <v>190.164</v>
      </c>
      <c r="J469" s="141">
        <v>0.0</v>
      </c>
    </row>
    <row r="470" ht="14.25" customHeight="1">
      <c r="A470" s="140" t="s">
        <v>649</v>
      </c>
      <c r="B470" s="143">
        <f t="shared" si="1"/>
        <v>10</v>
      </c>
      <c r="C470" s="143" t="str">
        <f t="shared" si="2"/>
        <v>8</v>
      </c>
      <c r="D470" s="143" t="str">
        <f t="shared" si="3"/>
        <v>68</v>
      </c>
      <c r="E470" s="141">
        <v>0.0</v>
      </c>
      <c r="F470" s="141">
        <v>0.0</v>
      </c>
      <c r="G470" s="141">
        <v>109.83600000000001</v>
      </c>
      <c r="H470" s="141">
        <v>0.0</v>
      </c>
      <c r="I470" s="141">
        <v>109.83600000000001</v>
      </c>
      <c r="J470" s="141">
        <v>0.0</v>
      </c>
    </row>
    <row r="471" ht="14.25" customHeight="1">
      <c r="A471" s="140" t="s">
        <v>650</v>
      </c>
      <c r="B471" s="143">
        <f t="shared" si="1"/>
        <v>10</v>
      </c>
      <c r="C471" s="143" t="str">
        <f t="shared" si="2"/>
        <v>9</v>
      </c>
      <c r="D471" s="143" t="str">
        <f t="shared" si="3"/>
        <v>69</v>
      </c>
      <c r="E471" s="141">
        <v>0.0</v>
      </c>
      <c r="F471" s="141">
        <v>0.0</v>
      </c>
      <c r="G471" s="141">
        <v>13.223999999999998</v>
      </c>
      <c r="H471" s="141">
        <v>0.0</v>
      </c>
      <c r="I471" s="141">
        <v>13.223999999999998</v>
      </c>
      <c r="J471" s="141">
        <v>0.0</v>
      </c>
    </row>
    <row r="472" ht="14.25" customHeight="1">
      <c r="A472" s="140" t="s">
        <v>651</v>
      </c>
      <c r="B472" s="143">
        <f t="shared" si="1"/>
        <v>10</v>
      </c>
      <c r="C472" s="143" t="str">
        <f t="shared" si="2"/>
        <v>0</v>
      </c>
      <c r="D472" s="143" t="str">
        <f t="shared" si="3"/>
        <v>70</v>
      </c>
      <c r="E472" s="141">
        <v>0.0</v>
      </c>
      <c r="F472" s="141">
        <v>0.0</v>
      </c>
      <c r="G472" s="141">
        <v>7.524</v>
      </c>
      <c r="H472" s="141">
        <v>0.0</v>
      </c>
      <c r="I472" s="141">
        <v>7.524</v>
      </c>
      <c r="J472" s="141">
        <v>0.0</v>
      </c>
    </row>
    <row r="473" ht="14.25" customHeight="1">
      <c r="A473" s="140" t="s">
        <v>652</v>
      </c>
      <c r="B473" s="143">
        <f t="shared" si="1"/>
        <v>10</v>
      </c>
      <c r="C473" s="143" t="str">
        <f t="shared" si="2"/>
        <v>1</v>
      </c>
      <c r="D473" s="143" t="str">
        <f t="shared" si="3"/>
        <v>71</v>
      </c>
      <c r="E473" s="141">
        <v>0.0</v>
      </c>
      <c r="F473" s="141">
        <v>0.0</v>
      </c>
      <c r="G473" s="141">
        <v>4.0680000000000005</v>
      </c>
      <c r="H473" s="141">
        <v>0.0</v>
      </c>
      <c r="I473" s="141">
        <v>4.0680000000000005</v>
      </c>
      <c r="J473" s="141">
        <v>0.0</v>
      </c>
    </row>
    <row r="474" ht="14.25" customHeight="1">
      <c r="A474" s="140" t="s">
        <v>653</v>
      </c>
      <c r="B474" s="143">
        <f t="shared" si="1"/>
        <v>10</v>
      </c>
      <c r="C474" s="143" t="str">
        <f t="shared" si="2"/>
        <v>2</v>
      </c>
      <c r="D474" s="143" t="str">
        <f t="shared" si="3"/>
        <v>72</v>
      </c>
      <c r="E474" s="141">
        <v>0.0</v>
      </c>
      <c r="F474" s="141">
        <v>0.0</v>
      </c>
      <c r="G474" s="141">
        <v>4.272</v>
      </c>
      <c r="H474" s="141">
        <v>0.0</v>
      </c>
      <c r="I474" s="141">
        <v>4.272</v>
      </c>
      <c r="J474" s="141">
        <v>0.0</v>
      </c>
    </row>
    <row r="475" ht="14.25" customHeight="1">
      <c r="A475" s="140" t="s">
        <v>654</v>
      </c>
      <c r="B475" s="143">
        <f t="shared" si="1"/>
        <v>10</v>
      </c>
      <c r="C475" s="143" t="str">
        <f t="shared" si="2"/>
        <v>3</v>
      </c>
      <c r="D475" s="143" t="str">
        <f t="shared" si="3"/>
        <v>73</v>
      </c>
      <c r="E475" s="141">
        <v>0.0</v>
      </c>
      <c r="F475" s="141">
        <v>0.0</v>
      </c>
      <c r="G475" s="141">
        <v>7.932</v>
      </c>
      <c r="H475" s="141">
        <v>0.0</v>
      </c>
      <c r="I475" s="141">
        <v>7.932</v>
      </c>
      <c r="J475" s="141">
        <v>0.0</v>
      </c>
    </row>
    <row r="476" ht="14.25" customHeight="1">
      <c r="A476" s="140" t="s">
        <v>655</v>
      </c>
      <c r="B476" s="143">
        <f t="shared" si="1"/>
        <v>10</v>
      </c>
      <c r="C476" s="143" t="str">
        <f t="shared" si="2"/>
        <v>4</v>
      </c>
      <c r="D476" s="143" t="str">
        <f t="shared" si="3"/>
        <v>74</v>
      </c>
      <c r="E476" s="141">
        <v>0.0</v>
      </c>
      <c r="F476" s="141">
        <v>0.0</v>
      </c>
      <c r="G476" s="141">
        <v>6.9719999999999995</v>
      </c>
      <c r="H476" s="141">
        <v>0.0</v>
      </c>
      <c r="I476" s="141">
        <v>6.9719999999999995</v>
      </c>
      <c r="J476" s="141">
        <v>0.0</v>
      </c>
    </row>
    <row r="477" ht="14.25" customHeight="1">
      <c r="A477" s="140" t="s">
        <v>656</v>
      </c>
      <c r="B477" s="143">
        <f t="shared" si="1"/>
        <v>10</v>
      </c>
      <c r="C477" s="143" t="str">
        <f t="shared" si="2"/>
        <v>5</v>
      </c>
      <c r="D477" s="143" t="str">
        <f t="shared" si="3"/>
        <v>75</v>
      </c>
      <c r="E477" s="141">
        <v>0.0</v>
      </c>
      <c r="F477" s="141">
        <v>0.0</v>
      </c>
      <c r="G477" s="141">
        <v>7.32</v>
      </c>
      <c r="H477" s="141">
        <v>0.0</v>
      </c>
      <c r="I477" s="141">
        <v>7.32</v>
      </c>
      <c r="J477" s="141">
        <v>0.0</v>
      </c>
    </row>
    <row r="478" ht="14.25" customHeight="1">
      <c r="A478" s="140" t="s">
        <v>657</v>
      </c>
      <c r="B478" s="143">
        <f t="shared" si="1"/>
        <v>10</v>
      </c>
      <c r="C478" s="143" t="str">
        <f t="shared" si="2"/>
        <v>6</v>
      </c>
      <c r="D478" s="143" t="str">
        <f t="shared" si="3"/>
        <v>76</v>
      </c>
      <c r="E478" s="141">
        <v>0.0</v>
      </c>
      <c r="F478" s="141">
        <v>0.0</v>
      </c>
      <c r="G478" s="141">
        <v>5.496</v>
      </c>
      <c r="H478" s="141">
        <v>0.0</v>
      </c>
      <c r="I478" s="141">
        <v>5.496</v>
      </c>
      <c r="J478" s="141">
        <v>0.0</v>
      </c>
    </row>
    <row r="479" ht="14.25" customHeight="1">
      <c r="A479" s="140" t="s">
        <v>658</v>
      </c>
      <c r="B479" s="143">
        <f t="shared" si="1"/>
        <v>10</v>
      </c>
      <c r="C479" s="143" t="str">
        <f t="shared" si="2"/>
        <v>7</v>
      </c>
      <c r="D479" s="143" t="str">
        <f t="shared" si="3"/>
        <v>77</v>
      </c>
      <c r="E479" s="141">
        <v>0.0</v>
      </c>
      <c r="F479" s="141">
        <v>0.0</v>
      </c>
      <c r="G479" s="141">
        <v>2.0279999999999996</v>
      </c>
      <c r="H479" s="141">
        <v>0.0</v>
      </c>
      <c r="I479" s="141">
        <v>2.0279999999999996</v>
      </c>
      <c r="J479" s="141">
        <v>0.0</v>
      </c>
    </row>
    <row r="480" ht="14.25" customHeight="1">
      <c r="A480" s="140" t="s">
        <v>659</v>
      </c>
      <c r="B480" s="143">
        <f t="shared" si="1"/>
        <v>10</v>
      </c>
      <c r="C480" s="143" t="str">
        <f t="shared" si="2"/>
        <v>5</v>
      </c>
      <c r="D480" s="143" t="str">
        <f t="shared" si="3"/>
        <v>85</v>
      </c>
      <c r="E480" s="141">
        <v>0.0</v>
      </c>
      <c r="F480" s="141">
        <v>0.0</v>
      </c>
      <c r="G480" s="141">
        <v>8.136000000000001</v>
      </c>
      <c r="H480" s="141">
        <v>0.0</v>
      </c>
      <c r="I480" s="141">
        <v>8.136000000000001</v>
      </c>
      <c r="J480" s="141">
        <v>0.0</v>
      </c>
    </row>
    <row r="481" ht="14.25" customHeight="1">
      <c r="A481" s="140" t="s">
        <v>660</v>
      </c>
      <c r="B481" s="143">
        <f t="shared" si="1"/>
        <v>10</v>
      </c>
      <c r="C481" s="143" t="str">
        <f t="shared" si="2"/>
        <v>6</v>
      </c>
      <c r="D481" s="143" t="str">
        <f t="shared" si="3"/>
        <v>86</v>
      </c>
      <c r="E481" s="141">
        <v>0.0</v>
      </c>
      <c r="F481" s="141">
        <v>0.0</v>
      </c>
      <c r="G481" s="141">
        <v>21.36</v>
      </c>
      <c r="H481" s="141">
        <v>0.0</v>
      </c>
      <c r="I481" s="141">
        <v>21.36</v>
      </c>
      <c r="J481" s="141">
        <v>0.0</v>
      </c>
    </row>
    <row r="482" ht="14.25" customHeight="1">
      <c r="A482" s="140" t="s">
        <v>661</v>
      </c>
      <c r="B482" s="143">
        <f t="shared" si="1"/>
        <v>10</v>
      </c>
      <c r="C482" s="143" t="str">
        <f t="shared" si="2"/>
        <v>8</v>
      </c>
      <c r="D482" s="143" t="str">
        <f t="shared" si="3"/>
        <v>28</v>
      </c>
      <c r="E482" s="141">
        <v>0.0</v>
      </c>
      <c r="F482" s="141">
        <v>0.0</v>
      </c>
      <c r="G482" s="141">
        <v>7620.0</v>
      </c>
      <c r="H482" s="141">
        <v>0.0</v>
      </c>
      <c r="I482" s="141">
        <v>7620.0</v>
      </c>
      <c r="J482" s="141">
        <v>0.0</v>
      </c>
    </row>
    <row r="483" ht="14.25" customHeight="1">
      <c r="A483" s="140" t="s">
        <v>662</v>
      </c>
      <c r="B483" s="143">
        <f t="shared" si="1"/>
        <v>4</v>
      </c>
      <c r="C483" s="143" t="str">
        <f t="shared" si="2"/>
        <v>1</v>
      </c>
      <c r="D483" s="143" t="str">
        <f t="shared" si="3"/>
        <v>21</v>
      </c>
      <c r="E483" s="141">
        <v>4402136.388</v>
      </c>
      <c r="F483" s="141">
        <v>0.0</v>
      </c>
      <c r="G483" s="141">
        <v>1288562.208</v>
      </c>
      <c r="H483" s="141">
        <v>2239494.336</v>
      </c>
      <c r="I483" s="141">
        <v>3451204.26</v>
      </c>
      <c r="J483" s="141">
        <v>0.0</v>
      </c>
    </row>
    <row r="484" ht="14.25" customHeight="1">
      <c r="A484" s="140" t="s">
        <v>663</v>
      </c>
      <c r="B484" s="143">
        <f t="shared" si="1"/>
        <v>10</v>
      </c>
      <c r="C484" s="143" t="str">
        <f t="shared" si="2"/>
        <v>4</v>
      </c>
      <c r="D484" s="143" t="str">
        <f t="shared" si="3"/>
        <v>24</v>
      </c>
      <c r="E484" s="141">
        <v>679.2</v>
      </c>
      <c r="F484" s="141">
        <v>0.0</v>
      </c>
      <c r="G484" s="141">
        <v>0.0</v>
      </c>
      <c r="H484" s="141">
        <v>0.0</v>
      </c>
      <c r="I484" s="141">
        <v>679.2</v>
      </c>
      <c r="J484" s="141">
        <v>0.0</v>
      </c>
    </row>
    <row r="485" ht="14.25" customHeight="1">
      <c r="A485" s="140" t="s">
        <v>664</v>
      </c>
      <c r="B485" s="143">
        <f t="shared" si="1"/>
        <v>10</v>
      </c>
      <c r="C485" s="143" t="str">
        <f t="shared" si="2"/>
        <v>8</v>
      </c>
      <c r="D485" s="143" t="str">
        <f t="shared" si="3"/>
        <v>08</v>
      </c>
      <c r="E485" s="141">
        <v>0.0</v>
      </c>
      <c r="F485" s="141">
        <v>0.0</v>
      </c>
      <c r="G485" s="141">
        <v>558.24</v>
      </c>
      <c r="H485" s="141">
        <v>558.24</v>
      </c>
      <c r="I485" s="141">
        <v>0.0</v>
      </c>
      <c r="J485" s="141">
        <v>0.0</v>
      </c>
    </row>
    <row r="486" ht="14.25" customHeight="1">
      <c r="A486" s="140" t="s">
        <v>665</v>
      </c>
      <c r="B486" s="143">
        <f t="shared" si="1"/>
        <v>10</v>
      </c>
      <c r="C486" s="143" t="str">
        <f t="shared" si="2"/>
        <v>7</v>
      </c>
      <c r="D486" s="143" t="str">
        <f t="shared" si="3"/>
        <v>77</v>
      </c>
      <c r="E486" s="141">
        <v>0.0</v>
      </c>
      <c r="F486" s="141">
        <v>0.0</v>
      </c>
      <c r="G486" s="141">
        <v>19086.012</v>
      </c>
      <c r="H486" s="141">
        <v>19086.012</v>
      </c>
      <c r="I486" s="141">
        <v>0.0</v>
      </c>
      <c r="J486" s="141">
        <v>0.0</v>
      </c>
    </row>
    <row r="487" ht="14.25" customHeight="1">
      <c r="A487" s="140" t="s">
        <v>666</v>
      </c>
      <c r="B487" s="143">
        <f t="shared" si="1"/>
        <v>10</v>
      </c>
      <c r="C487" s="143" t="str">
        <f t="shared" si="2"/>
        <v>6</v>
      </c>
      <c r="D487" s="143" t="str">
        <f t="shared" si="3"/>
        <v>46</v>
      </c>
      <c r="E487" s="141">
        <v>0.0</v>
      </c>
      <c r="F487" s="141">
        <v>0.0</v>
      </c>
      <c r="G487" s="141">
        <v>195987.26400000002</v>
      </c>
      <c r="H487" s="141">
        <v>195987.26400000002</v>
      </c>
      <c r="I487" s="141">
        <v>0.0</v>
      </c>
      <c r="J487" s="141">
        <v>0.0</v>
      </c>
    </row>
    <row r="488" ht="14.25" customHeight="1">
      <c r="A488" s="140" t="s">
        <v>667</v>
      </c>
      <c r="B488" s="143">
        <f t="shared" si="1"/>
        <v>10</v>
      </c>
      <c r="C488" s="143" t="str">
        <f t="shared" si="2"/>
        <v>4</v>
      </c>
      <c r="D488" s="143" t="str">
        <f t="shared" si="3"/>
        <v>74</v>
      </c>
      <c r="E488" s="141">
        <v>0.0</v>
      </c>
      <c r="F488" s="141">
        <v>0.0</v>
      </c>
      <c r="G488" s="141">
        <v>173.676</v>
      </c>
      <c r="H488" s="141">
        <v>173.676</v>
      </c>
      <c r="I488" s="141">
        <v>0.0</v>
      </c>
      <c r="J488" s="141">
        <v>0.0</v>
      </c>
    </row>
    <row r="489" ht="14.25" customHeight="1">
      <c r="A489" s="140" t="s">
        <v>668</v>
      </c>
      <c r="B489" s="143">
        <f t="shared" si="1"/>
        <v>7</v>
      </c>
      <c r="C489" s="143" t="str">
        <f t="shared" si="2"/>
        <v>1</v>
      </c>
      <c r="D489" s="143" t="str">
        <f t="shared" si="3"/>
        <v>01</v>
      </c>
      <c r="E489" s="141">
        <v>4172819.9760000003</v>
      </c>
      <c r="F489" s="141">
        <v>0.0</v>
      </c>
      <c r="G489" s="141">
        <v>1070682.444</v>
      </c>
      <c r="H489" s="141">
        <v>1979457.456</v>
      </c>
      <c r="I489" s="141">
        <v>3264044.9640000006</v>
      </c>
      <c r="J489" s="141">
        <v>0.0</v>
      </c>
    </row>
    <row r="490" ht="14.25" customHeight="1">
      <c r="A490" s="140" t="s">
        <v>669</v>
      </c>
      <c r="B490" s="143">
        <f t="shared" si="1"/>
        <v>13</v>
      </c>
      <c r="C490" s="143" t="str">
        <f t="shared" si="2"/>
        <v>7</v>
      </c>
      <c r="D490" s="143" t="str">
        <f t="shared" si="3"/>
        <v>37</v>
      </c>
      <c r="E490" s="141">
        <v>3265370.3160000006</v>
      </c>
      <c r="F490" s="141">
        <v>0.0</v>
      </c>
      <c r="G490" s="141">
        <v>1043110.632</v>
      </c>
      <c r="H490" s="141">
        <v>1378340.0520000001</v>
      </c>
      <c r="I490" s="141">
        <v>2930140.8959999997</v>
      </c>
      <c r="J490" s="141">
        <v>0.0</v>
      </c>
    </row>
    <row r="491" ht="14.25" customHeight="1">
      <c r="A491" s="140" t="s">
        <v>670</v>
      </c>
      <c r="B491" s="143">
        <f t="shared" si="1"/>
        <v>13</v>
      </c>
      <c r="C491" s="143" t="str">
        <f t="shared" si="2"/>
        <v>1</v>
      </c>
      <c r="D491" s="143" t="str">
        <f t="shared" si="3"/>
        <v>81</v>
      </c>
      <c r="E491" s="141">
        <v>0.0</v>
      </c>
      <c r="F491" s="141">
        <v>0.0</v>
      </c>
      <c r="G491" s="141">
        <v>0.0</v>
      </c>
      <c r="H491" s="141">
        <v>0.0</v>
      </c>
      <c r="I491" s="141">
        <v>0.0</v>
      </c>
      <c r="J491" s="141">
        <v>0.0</v>
      </c>
    </row>
    <row r="492" ht="14.25" customHeight="1">
      <c r="A492" s="140" t="s">
        <v>671</v>
      </c>
      <c r="B492" s="143">
        <f t="shared" si="1"/>
        <v>13</v>
      </c>
      <c r="C492" s="143" t="str">
        <f t="shared" si="2"/>
        <v>7</v>
      </c>
      <c r="D492" s="143" t="str">
        <f t="shared" si="3"/>
        <v>27</v>
      </c>
      <c r="E492" s="141">
        <v>53463.50399999999</v>
      </c>
      <c r="F492" s="141">
        <v>0.0</v>
      </c>
      <c r="G492" s="141">
        <v>17493.492</v>
      </c>
      <c r="H492" s="141">
        <v>49541.472</v>
      </c>
      <c r="I492" s="141">
        <v>21415.523999999998</v>
      </c>
      <c r="J492" s="141">
        <v>0.0</v>
      </c>
    </row>
    <row r="493" ht="14.25" customHeight="1">
      <c r="A493" s="140" t="s">
        <v>672</v>
      </c>
      <c r="B493" s="143">
        <f t="shared" si="1"/>
        <v>13</v>
      </c>
      <c r="C493" s="143" t="str">
        <f t="shared" si="2"/>
        <v>6</v>
      </c>
      <c r="D493" s="143" t="str">
        <f t="shared" si="3"/>
        <v>56</v>
      </c>
      <c r="E493" s="141">
        <v>620627.016</v>
      </c>
      <c r="F493" s="141">
        <v>0.0</v>
      </c>
      <c r="G493" s="141">
        <v>10078.32</v>
      </c>
      <c r="H493" s="141">
        <v>551575.932</v>
      </c>
      <c r="I493" s="141">
        <v>79129.40400000001</v>
      </c>
      <c r="J493" s="141">
        <v>0.0</v>
      </c>
    </row>
    <row r="494" ht="14.25" customHeight="1">
      <c r="A494" s="140" t="s">
        <v>673</v>
      </c>
      <c r="B494" s="143">
        <f t="shared" si="1"/>
        <v>13</v>
      </c>
      <c r="C494" s="143" t="str">
        <f t="shared" si="2"/>
        <v>9</v>
      </c>
      <c r="D494" s="143" t="str">
        <f t="shared" si="3"/>
        <v>39</v>
      </c>
      <c r="E494" s="141">
        <v>233359.14</v>
      </c>
      <c r="F494" s="141">
        <v>0.0</v>
      </c>
      <c r="G494" s="141">
        <v>0.0</v>
      </c>
      <c r="H494" s="141">
        <v>0.0</v>
      </c>
      <c r="I494" s="141">
        <v>233359.14</v>
      </c>
      <c r="J494" s="141">
        <v>0.0</v>
      </c>
    </row>
    <row r="495" ht="14.25" customHeight="1">
      <c r="A495" s="140" t="s">
        <v>674</v>
      </c>
      <c r="B495" s="143">
        <f t="shared" si="1"/>
        <v>7</v>
      </c>
      <c r="C495" s="143" t="str">
        <f t="shared" si="2"/>
        <v>2</v>
      </c>
      <c r="D495" s="143" t="str">
        <f t="shared" si="3"/>
        <v>02</v>
      </c>
      <c r="E495" s="141">
        <v>41434.812000000005</v>
      </c>
      <c r="F495" s="141">
        <v>0.0</v>
      </c>
      <c r="G495" s="141">
        <v>0.0</v>
      </c>
      <c r="H495" s="141">
        <v>11845.788</v>
      </c>
      <c r="I495" s="141">
        <v>29589.023999999998</v>
      </c>
      <c r="J495" s="141">
        <v>0.0</v>
      </c>
    </row>
    <row r="496" ht="14.25" customHeight="1">
      <c r="A496" s="140" t="s">
        <v>675</v>
      </c>
      <c r="B496" s="143">
        <f t="shared" si="1"/>
        <v>9</v>
      </c>
      <c r="C496" s="143" t="str">
        <f t="shared" si="2"/>
        <v>1</v>
      </c>
      <c r="D496" s="143" t="str">
        <f t="shared" si="3"/>
        <v> 1</v>
      </c>
      <c r="E496" s="141">
        <v>21870.288</v>
      </c>
      <c r="F496" s="141">
        <v>0.0</v>
      </c>
      <c r="G496" s="141">
        <v>0.0</v>
      </c>
      <c r="H496" s="141">
        <v>11594.400000000001</v>
      </c>
      <c r="I496" s="141">
        <v>10275.887999999999</v>
      </c>
      <c r="J496" s="141">
        <v>0.0</v>
      </c>
    </row>
    <row r="497" ht="14.25" customHeight="1">
      <c r="A497" s="140" t="s">
        <v>676</v>
      </c>
      <c r="B497" s="143">
        <f t="shared" si="1"/>
        <v>15</v>
      </c>
      <c r="C497" s="143" t="str">
        <f t="shared" si="2"/>
        <v>1</v>
      </c>
      <c r="D497" s="143" t="str">
        <f t="shared" si="3"/>
        <v>11</v>
      </c>
      <c r="E497" s="141">
        <v>0.0</v>
      </c>
      <c r="F497" s="141">
        <v>0.0</v>
      </c>
      <c r="G497" s="141">
        <v>0.0</v>
      </c>
      <c r="H497" s="141">
        <v>0.0</v>
      </c>
      <c r="I497" s="141">
        <v>0.0</v>
      </c>
      <c r="J497" s="141">
        <v>0.0</v>
      </c>
    </row>
    <row r="498" ht="14.25" customHeight="1">
      <c r="A498" s="140" t="s">
        <v>677</v>
      </c>
      <c r="B498" s="143">
        <f t="shared" si="1"/>
        <v>15</v>
      </c>
      <c r="C498" s="143" t="str">
        <f t="shared" si="2"/>
        <v>9</v>
      </c>
      <c r="D498" s="143" t="str">
        <f t="shared" si="3"/>
        <v>69</v>
      </c>
      <c r="E498" s="141">
        <v>0.0</v>
      </c>
      <c r="F498" s="141">
        <v>0.0</v>
      </c>
      <c r="G498" s="141">
        <v>0.0</v>
      </c>
      <c r="H498" s="141">
        <v>0.0</v>
      </c>
      <c r="I498" s="141">
        <v>0.0</v>
      </c>
      <c r="J498" s="141">
        <v>0.0</v>
      </c>
    </row>
    <row r="499" ht="14.25" customHeight="1">
      <c r="A499" s="140" t="s">
        <v>678</v>
      </c>
      <c r="B499" s="143">
        <f t="shared" si="1"/>
        <v>15</v>
      </c>
      <c r="C499" s="143" t="str">
        <f t="shared" si="2"/>
        <v>5</v>
      </c>
      <c r="D499" s="143" t="str">
        <f t="shared" si="3"/>
        <v>25</v>
      </c>
      <c r="E499" s="141">
        <v>7344.024000000001</v>
      </c>
      <c r="F499" s="141">
        <v>0.0</v>
      </c>
      <c r="G499" s="141">
        <v>0.0</v>
      </c>
      <c r="H499" s="141">
        <v>0.0</v>
      </c>
      <c r="I499" s="141">
        <v>7344.024000000001</v>
      </c>
      <c r="J499" s="141">
        <v>0.0</v>
      </c>
    </row>
    <row r="500" ht="14.25" customHeight="1">
      <c r="A500" s="140" t="s">
        <v>679</v>
      </c>
      <c r="B500" s="143">
        <f t="shared" si="1"/>
        <v>15</v>
      </c>
      <c r="C500" s="143" t="str">
        <f t="shared" si="2"/>
        <v>3</v>
      </c>
      <c r="D500" s="143" t="str">
        <f t="shared" si="3"/>
        <v>93</v>
      </c>
      <c r="E500" s="141">
        <v>20.652</v>
      </c>
      <c r="F500" s="141">
        <v>0.0</v>
      </c>
      <c r="G500" s="141">
        <v>0.0</v>
      </c>
      <c r="H500" s="141">
        <v>0.0</v>
      </c>
      <c r="I500" s="141">
        <v>20.652</v>
      </c>
      <c r="J500" s="141">
        <v>0.0</v>
      </c>
    </row>
    <row r="501" ht="14.25" customHeight="1">
      <c r="A501" s="140" t="s">
        <v>680</v>
      </c>
      <c r="B501" s="143">
        <f t="shared" si="1"/>
        <v>15</v>
      </c>
      <c r="C501" s="143" t="str">
        <f t="shared" si="2"/>
        <v>9</v>
      </c>
      <c r="D501" s="143" t="str">
        <f t="shared" si="3"/>
        <v>79</v>
      </c>
      <c r="E501" s="141">
        <v>14505.612</v>
      </c>
      <c r="F501" s="141">
        <v>0.0</v>
      </c>
      <c r="G501" s="141">
        <v>0.0</v>
      </c>
      <c r="H501" s="141">
        <v>11594.400000000001</v>
      </c>
      <c r="I501" s="141">
        <v>2911.2120000000004</v>
      </c>
      <c r="J501" s="141">
        <v>0.0</v>
      </c>
    </row>
    <row r="502" ht="14.25" customHeight="1">
      <c r="A502" s="140" t="s">
        <v>681</v>
      </c>
      <c r="B502" s="143">
        <f t="shared" si="1"/>
        <v>9</v>
      </c>
      <c r="C502" s="143" t="str">
        <f t="shared" si="2"/>
        <v>2</v>
      </c>
      <c r="D502" s="143" t="str">
        <f t="shared" si="3"/>
        <v> 2</v>
      </c>
      <c r="E502" s="141">
        <v>8751.024000000001</v>
      </c>
      <c r="F502" s="141">
        <v>0.0</v>
      </c>
      <c r="G502" s="141">
        <v>0.0</v>
      </c>
      <c r="H502" s="141">
        <v>0.0</v>
      </c>
      <c r="I502" s="141">
        <v>8751.024000000001</v>
      </c>
      <c r="J502" s="141">
        <v>0.0</v>
      </c>
    </row>
    <row r="503" ht="14.25" customHeight="1">
      <c r="A503" s="140" t="s">
        <v>682</v>
      </c>
      <c r="B503" s="143">
        <f t="shared" si="1"/>
        <v>15</v>
      </c>
      <c r="C503" s="143" t="str">
        <f t="shared" si="2"/>
        <v>5</v>
      </c>
      <c r="D503" s="143" t="str">
        <f t="shared" si="3"/>
        <v>25</v>
      </c>
      <c r="E503" s="141">
        <v>0.0</v>
      </c>
      <c r="F503" s="141">
        <v>0.0</v>
      </c>
      <c r="G503" s="141">
        <v>0.0</v>
      </c>
      <c r="H503" s="141">
        <v>0.0</v>
      </c>
      <c r="I503" s="141">
        <v>0.0</v>
      </c>
      <c r="J503" s="141">
        <v>0.0</v>
      </c>
    </row>
    <row r="504" ht="14.25" customHeight="1">
      <c r="A504" s="140" t="s">
        <v>683</v>
      </c>
      <c r="B504" s="143">
        <f t="shared" si="1"/>
        <v>15</v>
      </c>
      <c r="C504" s="143" t="str">
        <f t="shared" si="2"/>
        <v>8</v>
      </c>
      <c r="D504" s="143" t="str">
        <f t="shared" si="3"/>
        <v>38</v>
      </c>
      <c r="E504" s="141">
        <v>653.9159999999999</v>
      </c>
      <c r="F504" s="141">
        <v>0.0</v>
      </c>
      <c r="G504" s="141">
        <v>0.0</v>
      </c>
      <c r="H504" s="141">
        <v>0.0</v>
      </c>
      <c r="I504" s="141">
        <v>653.9159999999999</v>
      </c>
      <c r="J504" s="141">
        <v>0.0</v>
      </c>
    </row>
    <row r="505" ht="14.25" customHeight="1">
      <c r="A505" s="140" t="s">
        <v>684</v>
      </c>
      <c r="B505" s="143">
        <f t="shared" si="1"/>
        <v>15</v>
      </c>
      <c r="C505" s="143" t="str">
        <f t="shared" si="2"/>
        <v>2</v>
      </c>
      <c r="D505" s="143" t="str">
        <f t="shared" si="3"/>
        <v>72</v>
      </c>
      <c r="E505" s="141">
        <v>8097.108</v>
      </c>
      <c r="F505" s="141">
        <v>0.0</v>
      </c>
      <c r="G505" s="141">
        <v>0.0</v>
      </c>
      <c r="H505" s="141">
        <v>0.0</v>
      </c>
      <c r="I505" s="141">
        <v>8097.108</v>
      </c>
      <c r="J505" s="141">
        <v>0.0</v>
      </c>
    </row>
    <row r="506" ht="14.25" customHeight="1">
      <c r="A506" s="140" t="s">
        <v>685</v>
      </c>
      <c r="B506" s="143">
        <f t="shared" si="1"/>
        <v>9</v>
      </c>
      <c r="C506" s="143" t="str">
        <f t="shared" si="2"/>
        <v>3</v>
      </c>
      <c r="D506" s="143" t="str">
        <f t="shared" si="3"/>
        <v> 3</v>
      </c>
      <c r="E506" s="141">
        <v>10813.5</v>
      </c>
      <c r="F506" s="141">
        <v>0.0</v>
      </c>
      <c r="G506" s="141">
        <v>0.0</v>
      </c>
      <c r="H506" s="141">
        <v>251.38800000000003</v>
      </c>
      <c r="I506" s="141">
        <v>10562.112000000001</v>
      </c>
      <c r="J506" s="141">
        <v>0.0</v>
      </c>
    </row>
    <row r="507" ht="14.25" customHeight="1">
      <c r="A507" s="140" t="s">
        <v>686</v>
      </c>
      <c r="B507" s="143">
        <f t="shared" si="1"/>
        <v>15</v>
      </c>
      <c r="C507" s="143" t="str">
        <f t="shared" si="2"/>
        <v>1</v>
      </c>
      <c r="D507" s="143" t="str">
        <f t="shared" si="3"/>
        <v>31</v>
      </c>
      <c r="E507" s="141">
        <v>0.0</v>
      </c>
      <c r="F507" s="141">
        <v>0.0</v>
      </c>
      <c r="G507" s="141">
        <v>0.0</v>
      </c>
      <c r="H507" s="141">
        <v>0.0</v>
      </c>
      <c r="I507" s="141">
        <v>0.0</v>
      </c>
      <c r="J507" s="141">
        <v>0.0</v>
      </c>
    </row>
    <row r="508" ht="14.25" customHeight="1">
      <c r="A508" s="140" t="s">
        <v>687</v>
      </c>
      <c r="B508" s="143">
        <f t="shared" si="1"/>
        <v>15</v>
      </c>
      <c r="C508" s="143" t="str">
        <f t="shared" si="2"/>
        <v>4</v>
      </c>
      <c r="D508" s="143" t="str">
        <f t="shared" si="3"/>
        <v>34</v>
      </c>
      <c r="E508" s="141">
        <v>820.14</v>
      </c>
      <c r="F508" s="141">
        <v>0.0</v>
      </c>
      <c r="G508" s="141">
        <v>0.0</v>
      </c>
      <c r="H508" s="141">
        <v>251.38800000000003</v>
      </c>
      <c r="I508" s="141">
        <v>568.752</v>
      </c>
      <c r="J508" s="141">
        <v>0.0</v>
      </c>
    </row>
    <row r="509" ht="14.25" customHeight="1">
      <c r="A509" s="140" t="s">
        <v>688</v>
      </c>
      <c r="B509" s="143">
        <f t="shared" si="1"/>
        <v>15</v>
      </c>
      <c r="C509" s="143" t="str">
        <f t="shared" si="2"/>
        <v>9</v>
      </c>
      <c r="D509" s="143" t="str">
        <f t="shared" si="3"/>
        <v>39</v>
      </c>
      <c r="E509" s="141">
        <v>9993.36</v>
      </c>
      <c r="F509" s="141">
        <v>0.0</v>
      </c>
      <c r="G509" s="141">
        <v>0.0</v>
      </c>
      <c r="H509" s="141">
        <v>0.0</v>
      </c>
      <c r="I509" s="141">
        <v>9993.36</v>
      </c>
      <c r="J509" s="141">
        <v>0.0</v>
      </c>
    </row>
    <row r="510" ht="14.25" customHeight="1">
      <c r="A510" s="140" t="s">
        <v>689</v>
      </c>
      <c r="B510" s="143">
        <f t="shared" si="1"/>
        <v>10</v>
      </c>
      <c r="C510" s="143" t="str">
        <f t="shared" si="2"/>
        <v>6</v>
      </c>
      <c r="D510" s="143" t="str">
        <f t="shared" si="3"/>
        <v>06</v>
      </c>
      <c r="E510" s="141">
        <v>2071.3920000000003</v>
      </c>
      <c r="F510" s="141">
        <v>0.0</v>
      </c>
      <c r="G510" s="141">
        <v>0.0</v>
      </c>
      <c r="H510" s="141">
        <v>0.0</v>
      </c>
      <c r="I510" s="141">
        <v>2071.3920000000003</v>
      </c>
      <c r="J510" s="141">
        <v>0.0</v>
      </c>
    </row>
    <row r="511" ht="14.25" customHeight="1">
      <c r="A511" s="140" t="s">
        <v>690</v>
      </c>
      <c r="B511" s="143">
        <f t="shared" si="1"/>
        <v>7</v>
      </c>
      <c r="C511" s="143" t="str">
        <f t="shared" si="2"/>
        <v>3</v>
      </c>
      <c r="D511" s="143" t="str">
        <f t="shared" si="3"/>
        <v>03</v>
      </c>
      <c r="E511" s="141">
        <v>12801.659999999998</v>
      </c>
      <c r="F511" s="141">
        <v>0.0</v>
      </c>
      <c r="G511" s="141">
        <v>0.0</v>
      </c>
      <c r="H511" s="141">
        <v>1742.736</v>
      </c>
      <c r="I511" s="141">
        <v>11058.923999999999</v>
      </c>
      <c r="J511" s="141">
        <v>0.0</v>
      </c>
    </row>
    <row r="512" ht="14.25" customHeight="1">
      <c r="A512" s="140" t="s">
        <v>691</v>
      </c>
      <c r="B512" s="143">
        <f t="shared" si="1"/>
        <v>9</v>
      </c>
      <c r="C512" s="143" t="str">
        <f t="shared" si="2"/>
        <v>1</v>
      </c>
      <c r="D512" s="143" t="str">
        <f t="shared" si="3"/>
        <v> 1</v>
      </c>
      <c r="E512" s="141">
        <v>0.0</v>
      </c>
      <c r="F512" s="141">
        <v>0.0</v>
      </c>
      <c r="G512" s="141">
        <v>0.0</v>
      </c>
      <c r="H512" s="141">
        <v>0.0</v>
      </c>
      <c r="I512" s="141">
        <v>0.0</v>
      </c>
      <c r="J512" s="141">
        <v>0.0</v>
      </c>
    </row>
    <row r="513" ht="14.25" customHeight="1">
      <c r="A513" s="140" t="s">
        <v>692</v>
      </c>
      <c r="B513" s="143">
        <f t="shared" si="1"/>
        <v>15</v>
      </c>
      <c r="C513" s="143" t="str">
        <f t="shared" si="2"/>
        <v>4</v>
      </c>
      <c r="D513" s="143" t="str">
        <f t="shared" si="3"/>
        <v>74</v>
      </c>
      <c r="E513" s="141">
        <v>0.0</v>
      </c>
      <c r="F513" s="141">
        <v>0.0</v>
      </c>
      <c r="G513" s="141">
        <v>0.0</v>
      </c>
      <c r="H513" s="141">
        <v>0.0</v>
      </c>
      <c r="I513" s="141">
        <v>0.0</v>
      </c>
      <c r="J513" s="141">
        <v>0.0</v>
      </c>
    </row>
    <row r="514" ht="14.25" customHeight="1">
      <c r="A514" s="140" t="s">
        <v>693</v>
      </c>
      <c r="B514" s="143">
        <f t="shared" si="1"/>
        <v>9</v>
      </c>
      <c r="C514" s="143" t="str">
        <f t="shared" si="2"/>
        <v>2</v>
      </c>
      <c r="D514" s="143" t="str">
        <f t="shared" si="3"/>
        <v> 2</v>
      </c>
      <c r="E514" s="141">
        <v>0.0</v>
      </c>
      <c r="F514" s="141">
        <v>0.0</v>
      </c>
      <c r="G514" s="141">
        <v>0.0</v>
      </c>
      <c r="H514" s="141">
        <v>0.0</v>
      </c>
      <c r="I514" s="141">
        <v>0.0</v>
      </c>
      <c r="J514" s="141">
        <v>0.0</v>
      </c>
    </row>
    <row r="515" ht="14.25" customHeight="1">
      <c r="A515" s="140" t="s">
        <v>694</v>
      </c>
      <c r="B515" s="143">
        <f t="shared" si="1"/>
        <v>15</v>
      </c>
      <c r="C515" s="143" t="str">
        <f t="shared" si="2"/>
        <v>5</v>
      </c>
      <c r="D515" s="143" t="str">
        <f t="shared" si="3"/>
        <v>75</v>
      </c>
      <c r="E515" s="141">
        <v>0.0</v>
      </c>
      <c r="F515" s="141">
        <v>0.0</v>
      </c>
      <c r="G515" s="141">
        <v>0.0</v>
      </c>
      <c r="H515" s="141">
        <v>0.0</v>
      </c>
      <c r="I515" s="141">
        <v>0.0</v>
      </c>
      <c r="J515" s="141">
        <v>0.0</v>
      </c>
    </row>
    <row r="516" ht="14.25" customHeight="1">
      <c r="A516" s="140" t="s">
        <v>695</v>
      </c>
      <c r="B516" s="143">
        <f t="shared" si="1"/>
        <v>9</v>
      </c>
      <c r="C516" s="143" t="str">
        <f t="shared" si="2"/>
        <v>3</v>
      </c>
      <c r="D516" s="143" t="str">
        <f t="shared" si="3"/>
        <v> 3</v>
      </c>
      <c r="E516" s="141">
        <v>0.0</v>
      </c>
      <c r="F516" s="141">
        <v>0.0</v>
      </c>
      <c r="G516" s="141">
        <v>0.0</v>
      </c>
      <c r="H516" s="141">
        <v>0.0</v>
      </c>
      <c r="I516" s="141">
        <v>0.0</v>
      </c>
      <c r="J516" s="141">
        <v>0.0</v>
      </c>
    </row>
    <row r="517" ht="14.25" customHeight="1">
      <c r="A517" s="140" t="s">
        <v>696</v>
      </c>
      <c r="B517" s="143">
        <f t="shared" si="1"/>
        <v>15</v>
      </c>
      <c r="C517" s="143" t="str">
        <f t="shared" si="2"/>
        <v>6</v>
      </c>
      <c r="D517" s="143" t="str">
        <f t="shared" si="3"/>
        <v>76</v>
      </c>
      <c r="E517" s="141">
        <v>0.0</v>
      </c>
      <c r="F517" s="141">
        <v>0.0</v>
      </c>
      <c r="G517" s="141">
        <v>0.0</v>
      </c>
      <c r="H517" s="141">
        <v>0.0</v>
      </c>
      <c r="I517" s="141">
        <v>0.0</v>
      </c>
      <c r="J517" s="141">
        <v>0.0</v>
      </c>
    </row>
    <row r="518" ht="14.25" customHeight="1">
      <c r="A518" s="140" t="s">
        <v>697</v>
      </c>
      <c r="B518" s="143">
        <f t="shared" si="1"/>
        <v>15</v>
      </c>
      <c r="C518" s="143" t="str">
        <f t="shared" si="2"/>
        <v>7</v>
      </c>
      <c r="D518" s="143" t="str">
        <f t="shared" si="3"/>
        <v>17</v>
      </c>
      <c r="E518" s="141">
        <v>0.0</v>
      </c>
      <c r="F518" s="141">
        <v>0.0</v>
      </c>
      <c r="G518" s="141">
        <v>0.0</v>
      </c>
      <c r="H518" s="141">
        <v>0.0</v>
      </c>
      <c r="I518" s="141">
        <v>0.0</v>
      </c>
      <c r="J518" s="141">
        <v>0.0</v>
      </c>
    </row>
    <row r="519" ht="14.25" customHeight="1">
      <c r="A519" s="140" t="s">
        <v>698</v>
      </c>
      <c r="B519" s="143">
        <f t="shared" si="1"/>
        <v>9</v>
      </c>
      <c r="C519" s="143" t="str">
        <f t="shared" si="2"/>
        <v>4</v>
      </c>
      <c r="D519" s="143" t="str">
        <f t="shared" si="3"/>
        <v> 4</v>
      </c>
      <c r="E519" s="141">
        <v>0.0</v>
      </c>
      <c r="F519" s="141">
        <v>0.0</v>
      </c>
      <c r="G519" s="141">
        <v>0.0</v>
      </c>
      <c r="H519" s="141">
        <v>0.0</v>
      </c>
      <c r="I519" s="141">
        <v>0.0</v>
      </c>
      <c r="J519" s="141">
        <v>0.0</v>
      </c>
    </row>
    <row r="520" ht="14.25" customHeight="1">
      <c r="A520" s="140" t="s">
        <v>699</v>
      </c>
      <c r="B520" s="143">
        <f t="shared" si="1"/>
        <v>15</v>
      </c>
      <c r="C520" s="143" t="str">
        <f t="shared" si="2"/>
        <v>7</v>
      </c>
      <c r="D520" s="143" t="str">
        <f t="shared" si="3"/>
        <v>77</v>
      </c>
      <c r="E520" s="141">
        <v>0.0</v>
      </c>
      <c r="F520" s="141">
        <v>0.0</v>
      </c>
      <c r="G520" s="141">
        <v>0.0</v>
      </c>
      <c r="H520" s="141">
        <v>0.0</v>
      </c>
      <c r="I520" s="141">
        <v>0.0</v>
      </c>
      <c r="J520" s="141">
        <v>0.0</v>
      </c>
    </row>
    <row r="521" ht="14.25" customHeight="1">
      <c r="A521" s="140" t="s">
        <v>700</v>
      </c>
      <c r="B521" s="143">
        <f t="shared" si="1"/>
        <v>15</v>
      </c>
      <c r="C521" s="143" t="str">
        <f t="shared" si="2"/>
        <v>8</v>
      </c>
      <c r="D521" s="143" t="str">
        <f t="shared" si="3"/>
        <v>18</v>
      </c>
      <c r="E521" s="141">
        <v>0.0</v>
      </c>
      <c r="F521" s="141">
        <v>0.0</v>
      </c>
      <c r="G521" s="141">
        <v>0.0</v>
      </c>
      <c r="H521" s="141">
        <v>0.0</v>
      </c>
      <c r="I521" s="141">
        <v>0.0</v>
      </c>
      <c r="J521" s="141">
        <v>0.0</v>
      </c>
    </row>
    <row r="522" ht="14.25" customHeight="1">
      <c r="A522" s="140" t="s">
        <v>701</v>
      </c>
      <c r="B522" s="143">
        <f t="shared" si="1"/>
        <v>9</v>
      </c>
      <c r="C522" s="143" t="str">
        <f t="shared" si="2"/>
        <v>5</v>
      </c>
      <c r="D522" s="143" t="str">
        <f t="shared" si="3"/>
        <v> 5</v>
      </c>
      <c r="E522" s="141">
        <v>12801.659999999998</v>
      </c>
      <c r="F522" s="141">
        <v>0.0</v>
      </c>
      <c r="G522" s="141">
        <v>0.0</v>
      </c>
      <c r="H522" s="141">
        <v>1742.736</v>
      </c>
      <c r="I522" s="141">
        <v>11058.923999999999</v>
      </c>
      <c r="J522" s="141">
        <v>0.0</v>
      </c>
    </row>
    <row r="523" ht="14.25" customHeight="1">
      <c r="A523" s="140" t="s">
        <v>702</v>
      </c>
      <c r="B523" s="143">
        <f t="shared" si="1"/>
        <v>15</v>
      </c>
      <c r="C523" s="143" t="str">
        <f t="shared" si="2"/>
        <v>9</v>
      </c>
      <c r="D523" s="143" t="str">
        <f t="shared" si="3"/>
        <v>59</v>
      </c>
      <c r="E523" s="141">
        <v>5.4</v>
      </c>
      <c r="F523" s="141">
        <v>0.0</v>
      </c>
      <c r="G523" s="141">
        <v>0.0</v>
      </c>
      <c r="H523" s="141">
        <v>0.0</v>
      </c>
      <c r="I523" s="141">
        <v>5.4</v>
      </c>
      <c r="J523" s="141">
        <v>0.0</v>
      </c>
    </row>
    <row r="524" ht="14.25" customHeight="1">
      <c r="A524" s="140" t="s">
        <v>703</v>
      </c>
      <c r="B524" s="143">
        <f t="shared" si="1"/>
        <v>15</v>
      </c>
      <c r="C524" s="143" t="str">
        <f t="shared" si="2"/>
        <v>0</v>
      </c>
      <c r="D524" s="143" t="str">
        <f t="shared" si="3"/>
        <v>10</v>
      </c>
      <c r="E524" s="141">
        <v>24.0</v>
      </c>
      <c r="F524" s="141">
        <v>0.0</v>
      </c>
      <c r="G524" s="141">
        <v>0.0</v>
      </c>
      <c r="H524" s="141">
        <v>0.0</v>
      </c>
      <c r="I524" s="141">
        <v>24.0</v>
      </c>
      <c r="J524" s="141">
        <v>0.0</v>
      </c>
    </row>
    <row r="525" ht="14.25" customHeight="1">
      <c r="A525" s="140" t="s">
        <v>704</v>
      </c>
      <c r="B525" s="143">
        <f t="shared" si="1"/>
        <v>15</v>
      </c>
      <c r="C525" s="143" t="str">
        <f t="shared" si="2"/>
        <v>6</v>
      </c>
      <c r="D525" s="143" t="str">
        <f t="shared" si="3"/>
        <v>06</v>
      </c>
      <c r="E525" s="141">
        <v>12.0</v>
      </c>
      <c r="F525" s="141">
        <v>0.0</v>
      </c>
      <c r="G525" s="141">
        <v>0.0</v>
      </c>
      <c r="H525" s="141">
        <v>0.0</v>
      </c>
      <c r="I525" s="141">
        <v>12.0</v>
      </c>
      <c r="J525" s="141">
        <v>0.0</v>
      </c>
    </row>
    <row r="526" ht="14.25" customHeight="1">
      <c r="A526" s="140" t="s">
        <v>705</v>
      </c>
      <c r="B526" s="143">
        <f t="shared" si="1"/>
        <v>15</v>
      </c>
      <c r="C526" s="143" t="str">
        <f t="shared" si="2"/>
        <v>2</v>
      </c>
      <c r="D526" s="143" t="str">
        <f t="shared" si="3"/>
        <v>52</v>
      </c>
      <c r="E526" s="141">
        <v>2.4000000000000004</v>
      </c>
      <c r="F526" s="141">
        <v>0.0</v>
      </c>
      <c r="G526" s="141">
        <v>0.0</v>
      </c>
      <c r="H526" s="141">
        <v>0.0</v>
      </c>
      <c r="I526" s="141">
        <v>2.4000000000000004</v>
      </c>
      <c r="J526" s="141">
        <v>0.0</v>
      </c>
    </row>
    <row r="527" ht="14.25" customHeight="1">
      <c r="A527" s="140" t="s">
        <v>706</v>
      </c>
      <c r="B527" s="143">
        <f t="shared" si="1"/>
        <v>15</v>
      </c>
      <c r="C527" s="143" t="str">
        <f t="shared" si="2"/>
        <v>2</v>
      </c>
      <c r="D527" s="143" t="str">
        <f t="shared" si="3"/>
        <v>22</v>
      </c>
      <c r="E527" s="141">
        <v>19.799999999999997</v>
      </c>
      <c r="F527" s="141">
        <v>0.0</v>
      </c>
      <c r="G527" s="141">
        <v>0.0</v>
      </c>
      <c r="H527" s="141">
        <v>0.0</v>
      </c>
      <c r="I527" s="141">
        <v>19.799999999999997</v>
      </c>
      <c r="J527" s="141">
        <v>0.0</v>
      </c>
    </row>
    <row r="528" ht="14.25" customHeight="1">
      <c r="A528" s="140" t="s">
        <v>707</v>
      </c>
      <c r="B528" s="143">
        <f t="shared" si="1"/>
        <v>15</v>
      </c>
      <c r="C528" s="143" t="str">
        <f t="shared" si="2"/>
        <v>7</v>
      </c>
      <c r="D528" s="143" t="str">
        <f t="shared" si="3"/>
        <v>47</v>
      </c>
      <c r="E528" s="141">
        <v>12738.059999999998</v>
      </c>
      <c r="F528" s="141">
        <v>0.0</v>
      </c>
      <c r="G528" s="141">
        <v>0.0</v>
      </c>
      <c r="H528" s="141">
        <v>1742.736</v>
      </c>
      <c r="I528" s="141">
        <v>10995.324</v>
      </c>
      <c r="J528" s="141">
        <v>0.0</v>
      </c>
    </row>
    <row r="529" ht="14.25" customHeight="1">
      <c r="A529" s="140" t="s">
        <v>708</v>
      </c>
      <c r="B529" s="143">
        <f t="shared" si="1"/>
        <v>7</v>
      </c>
      <c r="C529" s="143" t="str">
        <f t="shared" si="2"/>
        <v>4</v>
      </c>
      <c r="D529" s="143" t="str">
        <f t="shared" si="3"/>
        <v>04</v>
      </c>
      <c r="E529" s="141">
        <v>58549.52399999999</v>
      </c>
      <c r="F529" s="141">
        <v>0.0</v>
      </c>
      <c r="G529" s="141">
        <v>0.0</v>
      </c>
      <c r="H529" s="141">
        <v>10280.616000000002</v>
      </c>
      <c r="I529" s="141">
        <v>48268.907999999996</v>
      </c>
      <c r="J529" s="141">
        <v>0.0</v>
      </c>
    </row>
    <row r="530" ht="14.25" customHeight="1">
      <c r="A530" s="140" t="s">
        <v>709</v>
      </c>
      <c r="B530" s="143">
        <f t="shared" si="1"/>
        <v>9</v>
      </c>
      <c r="C530" s="143" t="str">
        <f t="shared" si="2"/>
        <v>0</v>
      </c>
      <c r="D530" s="143" t="str">
        <f t="shared" si="3"/>
        <v> 0</v>
      </c>
      <c r="E530" s="141">
        <v>14988.155999999999</v>
      </c>
      <c r="F530" s="141">
        <v>0.0</v>
      </c>
      <c r="G530" s="141">
        <v>0.0</v>
      </c>
      <c r="H530" s="141">
        <v>0.0</v>
      </c>
      <c r="I530" s="141">
        <v>14988.155999999999</v>
      </c>
      <c r="J530" s="141">
        <v>0.0</v>
      </c>
    </row>
    <row r="531" ht="14.25" customHeight="1">
      <c r="A531" s="140" t="s">
        <v>710</v>
      </c>
      <c r="B531" s="143">
        <f t="shared" si="1"/>
        <v>15</v>
      </c>
      <c r="C531" s="143" t="str">
        <f t="shared" si="2"/>
        <v>1</v>
      </c>
      <c r="D531" s="143" t="str">
        <f t="shared" si="3"/>
        <v>81</v>
      </c>
      <c r="E531" s="141">
        <v>14988.155999999999</v>
      </c>
      <c r="F531" s="141">
        <v>0.0</v>
      </c>
      <c r="G531" s="141">
        <v>0.0</v>
      </c>
      <c r="H531" s="141">
        <v>0.0</v>
      </c>
      <c r="I531" s="141">
        <v>14988.155999999999</v>
      </c>
      <c r="J531" s="141">
        <v>0.0</v>
      </c>
    </row>
    <row r="532" ht="14.25" customHeight="1">
      <c r="A532" s="140" t="s">
        <v>711</v>
      </c>
      <c r="B532" s="143">
        <f t="shared" si="1"/>
        <v>9</v>
      </c>
      <c r="C532" s="143" t="str">
        <f t="shared" si="2"/>
        <v>1</v>
      </c>
      <c r="D532" s="143" t="str">
        <f t="shared" si="3"/>
        <v> 1</v>
      </c>
      <c r="E532" s="141">
        <v>19571.604</v>
      </c>
      <c r="F532" s="141">
        <v>0.0</v>
      </c>
      <c r="G532" s="141">
        <v>0.0</v>
      </c>
      <c r="H532" s="141">
        <v>4148.652</v>
      </c>
      <c r="I532" s="141">
        <v>15422.951999999997</v>
      </c>
      <c r="J532" s="141">
        <v>0.0</v>
      </c>
    </row>
    <row r="533" ht="14.25" customHeight="1">
      <c r="A533" s="140" t="s">
        <v>712</v>
      </c>
      <c r="B533" s="143">
        <f t="shared" si="1"/>
        <v>15</v>
      </c>
      <c r="C533" s="143" t="str">
        <f t="shared" si="2"/>
        <v>4</v>
      </c>
      <c r="D533" s="143" t="str">
        <f t="shared" si="3"/>
        <v>54</v>
      </c>
      <c r="E533" s="141">
        <v>0.0</v>
      </c>
      <c r="F533" s="141">
        <v>0.0</v>
      </c>
      <c r="G533" s="141">
        <v>0.0</v>
      </c>
      <c r="H533" s="141">
        <v>0.0</v>
      </c>
      <c r="I533" s="141">
        <v>0.0</v>
      </c>
      <c r="J533" s="141">
        <v>0.0</v>
      </c>
    </row>
    <row r="534" ht="14.25" customHeight="1">
      <c r="A534" s="140" t="s">
        <v>713</v>
      </c>
      <c r="B534" s="143">
        <f t="shared" si="1"/>
        <v>15</v>
      </c>
      <c r="C534" s="143" t="str">
        <f t="shared" si="2"/>
        <v>2</v>
      </c>
      <c r="D534" s="143" t="str">
        <f t="shared" si="3"/>
        <v>52</v>
      </c>
      <c r="E534" s="141">
        <v>0.0</v>
      </c>
      <c r="F534" s="141">
        <v>0.0</v>
      </c>
      <c r="G534" s="141">
        <v>0.0</v>
      </c>
      <c r="H534" s="141">
        <v>0.0</v>
      </c>
      <c r="I534" s="141">
        <v>0.0</v>
      </c>
      <c r="J534" s="141">
        <v>0.0</v>
      </c>
    </row>
    <row r="535" ht="14.25" customHeight="1">
      <c r="A535" s="140" t="s">
        <v>714</v>
      </c>
      <c r="B535" s="143">
        <f t="shared" si="1"/>
        <v>15</v>
      </c>
      <c r="C535" s="143" t="str">
        <f t="shared" si="2"/>
        <v>9</v>
      </c>
      <c r="D535" s="143" t="str">
        <f t="shared" si="3"/>
        <v>69</v>
      </c>
      <c r="E535" s="141">
        <v>0.0</v>
      </c>
      <c r="F535" s="141">
        <v>0.0</v>
      </c>
      <c r="G535" s="141">
        <v>0.0</v>
      </c>
      <c r="H535" s="141">
        <v>0.0</v>
      </c>
      <c r="I535" s="141">
        <v>0.0</v>
      </c>
      <c r="J535" s="141">
        <v>0.0</v>
      </c>
    </row>
    <row r="536" ht="14.25" customHeight="1">
      <c r="A536" s="140" t="s">
        <v>715</v>
      </c>
      <c r="B536" s="143">
        <f t="shared" si="1"/>
        <v>15</v>
      </c>
      <c r="C536" s="143" t="str">
        <f t="shared" si="2"/>
        <v>1</v>
      </c>
      <c r="D536" s="143" t="str">
        <f t="shared" si="3"/>
        <v>81</v>
      </c>
      <c r="E536" s="141">
        <v>0.0</v>
      </c>
      <c r="F536" s="141">
        <v>0.0</v>
      </c>
      <c r="G536" s="141">
        <v>0.0</v>
      </c>
      <c r="H536" s="141">
        <v>0.0</v>
      </c>
      <c r="I536" s="141">
        <v>0.0</v>
      </c>
      <c r="J536" s="141">
        <v>0.0</v>
      </c>
    </row>
    <row r="537" ht="14.25" customHeight="1">
      <c r="A537" s="140" t="s">
        <v>716</v>
      </c>
      <c r="B537" s="143">
        <f t="shared" si="1"/>
        <v>15</v>
      </c>
      <c r="C537" s="143" t="str">
        <f t="shared" si="2"/>
        <v>1</v>
      </c>
      <c r="D537" s="143" t="str">
        <f t="shared" si="3"/>
        <v>81</v>
      </c>
      <c r="E537" s="141">
        <v>1584.0</v>
      </c>
      <c r="F537" s="141">
        <v>0.0</v>
      </c>
      <c r="G537" s="141">
        <v>0.0</v>
      </c>
      <c r="H537" s="141">
        <v>0.0</v>
      </c>
      <c r="I537" s="141">
        <v>1584.0</v>
      </c>
      <c r="J537" s="141">
        <v>0.0</v>
      </c>
    </row>
    <row r="538" ht="14.25" customHeight="1">
      <c r="A538" s="140" t="s">
        <v>717</v>
      </c>
      <c r="B538" s="143">
        <f t="shared" si="1"/>
        <v>15</v>
      </c>
      <c r="C538" s="143" t="str">
        <f t="shared" si="2"/>
        <v>5</v>
      </c>
      <c r="D538" s="143" t="str">
        <f t="shared" si="3"/>
        <v>95</v>
      </c>
      <c r="E538" s="141">
        <v>72.0</v>
      </c>
      <c r="F538" s="141">
        <v>0.0</v>
      </c>
      <c r="G538" s="141">
        <v>0.0</v>
      </c>
      <c r="H538" s="141">
        <v>0.0</v>
      </c>
      <c r="I538" s="141">
        <v>72.0</v>
      </c>
      <c r="J538" s="141">
        <v>0.0</v>
      </c>
    </row>
    <row r="539" ht="14.25" customHeight="1">
      <c r="A539" s="140" t="s">
        <v>718</v>
      </c>
      <c r="B539" s="143">
        <f t="shared" si="1"/>
        <v>15</v>
      </c>
      <c r="C539" s="143" t="str">
        <f t="shared" si="2"/>
        <v>6</v>
      </c>
      <c r="D539" s="143" t="str">
        <f t="shared" si="3"/>
        <v>36</v>
      </c>
      <c r="E539" s="141">
        <v>576.6120000000001</v>
      </c>
      <c r="F539" s="141">
        <v>0.0</v>
      </c>
      <c r="G539" s="141">
        <v>0.0</v>
      </c>
      <c r="H539" s="141">
        <v>576.6120000000001</v>
      </c>
      <c r="I539" s="141">
        <v>0.0</v>
      </c>
      <c r="J539" s="141">
        <v>0.0</v>
      </c>
    </row>
    <row r="540" ht="14.25" customHeight="1">
      <c r="A540" s="140" t="s">
        <v>719</v>
      </c>
      <c r="B540" s="143">
        <f t="shared" si="1"/>
        <v>15</v>
      </c>
      <c r="C540" s="143" t="str">
        <f t="shared" si="2"/>
        <v>0</v>
      </c>
      <c r="D540" s="143" t="str">
        <f t="shared" si="3"/>
        <v>70</v>
      </c>
      <c r="E540" s="141">
        <v>3813.5639999999994</v>
      </c>
      <c r="F540" s="141">
        <v>0.0</v>
      </c>
      <c r="G540" s="141">
        <v>0.0</v>
      </c>
      <c r="H540" s="141">
        <v>3572.0399999999995</v>
      </c>
      <c r="I540" s="141">
        <v>241.52400000000003</v>
      </c>
      <c r="J540" s="141">
        <v>0.0</v>
      </c>
    </row>
    <row r="541" ht="14.25" customHeight="1">
      <c r="A541" s="140" t="s">
        <v>720</v>
      </c>
      <c r="B541" s="143">
        <f t="shared" si="1"/>
        <v>15</v>
      </c>
      <c r="C541" s="143" t="str">
        <f t="shared" si="2"/>
        <v>0</v>
      </c>
      <c r="D541" s="143" t="str">
        <f t="shared" si="3"/>
        <v>80</v>
      </c>
      <c r="E541" s="141">
        <v>5040.0</v>
      </c>
      <c r="F541" s="141">
        <v>0.0</v>
      </c>
      <c r="G541" s="141">
        <v>0.0</v>
      </c>
      <c r="H541" s="141">
        <v>0.0</v>
      </c>
      <c r="I541" s="141">
        <v>5040.0</v>
      </c>
      <c r="J541" s="141">
        <v>0.0</v>
      </c>
    </row>
    <row r="542" ht="14.25" customHeight="1">
      <c r="A542" s="140" t="s">
        <v>721</v>
      </c>
      <c r="B542" s="143">
        <f t="shared" si="1"/>
        <v>15</v>
      </c>
      <c r="C542" s="143" t="str">
        <f t="shared" si="2"/>
        <v>1</v>
      </c>
      <c r="D542" s="143" t="str">
        <f t="shared" si="3"/>
        <v>11</v>
      </c>
      <c r="E542" s="141">
        <v>2965.428</v>
      </c>
      <c r="F542" s="141">
        <v>0.0</v>
      </c>
      <c r="G542" s="141">
        <v>0.0</v>
      </c>
      <c r="H542" s="141">
        <v>0.0</v>
      </c>
      <c r="I542" s="141">
        <v>2965.428</v>
      </c>
      <c r="J542" s="141">
        <v>0.0</v>
      </c>
    </row>
    <row r="543" ht="14.25" customHeight="1">
      <c r="A543" s="140" t="s">
        <v>722</v>
      </c>
      <c r="B543" s="143">
        <f t="shared" si="1"/>
        <v>15</v>
      </c>
      <c r="C543" s="143" t="str">
        <f t="shared" si="2"/>
        <v>7</v>
      </c>
      <c r="D543" s="143" t="str">
        <f t="shared" si="3"/>
        <v>67</v>
      </c>
      <c r="E543" s="141">
        <v>5520.0</v>
      </c>
      <c r="F543" s="141">
        <v>0.0</v>
      </c>
      <c r="G543" s="141">
        <v>0.0</v>
      </c>
      <c r="H543" s="141">
        <v>0.0</v>
      </c>
      <c r="I543" s="141">
        <v>5520.0</v>
      </c>
      <c r="J543" s="141">
        <v>0.0</v>
      </c>
    </row>
    <row r="544" ht="14.25" customHeight="1">
      <c r="A544" s="140" t="s">
        <v>723</v>
      </c>
      <c r="B544" s="143">
        <f t="shared" si="1"/>
        <v>9</v>
      </c>
      <c r="C544" s="143" t="str">
        <f t="shared" si="2"/>
        <v>2</v>
      </c>
      <c r="D544" s="143" t="str">
        <f t="shared" si="3"/>
        <v> 2</v>
      </c>
      <c r="E544" s="141">
        <v>23989.764000000003</v>
      </c>
      <c r="F544" s="141">
        <v>0.0</v>
      </c>
      <c r="G544" s="141">
        <v>0.0</v>
      </c>
      <c r="H544" s="141">
        <v>6131.964</v>
      </c>
      <c r="I544" s="141">
        <v>17857.800000000003</v>
      </c>
      <c r="J544" s="141">
        <v>0.0</v>
      </c>
    </row>
    <row r="545" ht="14.25" customHeight="1">
      <c r="A545" s="140" t="s">
        <v>724</v>
      </c>
      <c r="B545" s="143">
        <f t="shared" si="1"/>
        <v>15</v>
      </c>
      <c r="C545" s="143" t="str">
        <f t="shared" si="2"/>
        <v>0</v>
      </c>
      <c r="D545" s="143" t="str">
        <f t="shared" si="3"/>
        <v>70</v>
      </c>
      <c r="E545" s="141">
        <v>0.0</v>
      </c>
      <c r="F545" s="141">
        <v>0.0</v>
      </c>
      <c r="G545" s="141">
        <v>0.0</v>
      </c>
      <c r="H545" s="141">
        <v>0.0</v>
      </c>
      <c r="I545" s="141">
        <v>0.0</v>
      </c>
      <c r="J545" s="141">
        <v>0.0</v>
      </c>
    </row>
    <row r="546" ht="14.25" customHeight="1">
      <c r="A546" s="140" t="s">
        <v>725</v>
      </c>
      <c r="B546" s="143">
        <f t="shared" si="1"/>
        <v>15</v>
      </c>
      <c r="C546" s="143" t="str">
        <f t="shared" si="2"/>
        <v>2</v>
      </c>
      <c r="D546" s="143" t="str">
        <f t="shared" si="3"/>
        <v>82</v>
      </c>
      <c r="E546" s="141">
        <v>0.0</v>
      </c>
      <c r="F546" s="141">
        <v>0.0</v>
      </c>
      <c r="G546" s="141">
        <v>0.0</v>
      </c>
      <c r="H546" s="141">
        <v>0.0</v>
      </c>
      <c r="I546" s="141">
        <v>0.0</v>
      </c>
      <c r="J546" s="141">
        <v>0.0</v>
      </c>
    </row>
    <row r="547" ht="14.25" customHeight="1">
      <c r="A547" s="140" t="s">
        <v>726</v>
      </c>
      <c r="B547" s="143">
        <f t="shared" si="1"/>
        <v>15</v>
      </c>
      <c r="C547" s="143" t="str">
        <f t="shared" si="2"/>
        <v>4</v>
      </c>
      <c r="D547" s="143" t="str">
        <f t="shared" si="3"/>
        <v>54</v>
      </c>
      <c r="E547" s="141">
        <v>0.0</v>
      </c>
      <c r="F547" s="141">
        <v>0.0</v>
      </c>
      <c r="G547" s="141">
        <v>0.0</v>
      </c>
      <c r="H547" s="141">
        <v>0.0</v>
      </c>
      <c r="I547" s="141">
        <v>0.0</v>
      </c>
      <c r="J547" s="141">
        <v>0.0</v>
      </c>
    </row>
    <row r="548" ht="14.25" customHeight="1">
      <c r="A548" s="140" t="s">
        <v>727</v>
      </c>
      <c r="B548" s="143">
        <f t="shared" si="1"/>
        <v>15</v>
      </c>
      <c r="C548" s="143" t="str">
        <f t="shared" si="2"/>
        <v>4</v>
      </c>
      <c r="D548" s="143" t="str">
        <f t="shared" si="3"/>
        <v>54</v>
      </c>
      <c r="E548" s="141">
        <v>571.2</v>
      </c>
      <c r="F548" s="141">
        <v>0.0</v>
      </c>
      <c r="G548" s="141">
        <v>0.0</v>
      </c>
      <c r="H548" s="141">
        <v>0.0</v>
      </c>
      <c r="I548" s="141">
        <v>571.2</v>
      </c>
      <c r="J548" s="141">
        <v>0.0</v>
      </c>
    </row>
    <row r="549" ht="14.25" customHeight="1">
      <c r="A549" s="140" t="s">
        <v>728</v>
      </c>
      <c r="B549" s="143">
        <f t="shared" si="1"/>
        <v>15</v>
      </c>
      <c r="C549" s="143" t="str">
        <f t="shared" si="2"/>
        <v>3</v>
      </c>
      <c r="D549" s="143" t="str">
        <f t="shared" si="3"/>
        <v>93</v>
      </c>
      <c r="E549" s="141">
        <v>564.0</v>
      </c>
      <c r="F549" s="141">
        <v>0.0</v>
      </c>
      <c r="G549" s="141">
        <v>0.0</v>
      </c>
      <c r="H549" s="141">
        <v>0.0</v>
      </c>
      <c r="I549" s="141">
        <v>564.0</v>
      </c>
      <c r="J549" s="141">
        <v>0.0</v>
      </c>
    </row>
    <row r="550" ht="14.25" customHeight="1">
      <c r="A550" s="140" t="s">
        <v>729</v>
      </c>
      <c r="B550" s="143">
        <f t="shared" si="1"/>
        <v>15</v>
      </c>
      <c r="C550" s="143" t="str">
        <f t="shared" si="2"/>
        <v>8</v>
      </c>
      <c r="D550" s="143" t="str">
        <f t="shared" si="3"/>
        <v>58</v>
      </c>
      <c r="E550" s="141">
        <v>182.39999999999998</v>
      </c>
      <c r="F550" s="141">
        <v>0.0</v>
      </c>
      <c r="G550" s="141">
        <v>0.0</v>
      </c>
      <c r="H550" s="141">
        <v>0.0</v>
      </c>
      <c r="I550" s="141">
        <v>182.39999999999998</v>
      </c>
      <c r="J550" s="141">
        <v>0.0</v>
      </c>
    </row>
    <row r="551" ht="14.25" customHeight="1">
      <c r="A551" s="140" t="s">
        <v>730</v>
      </c>
      <c r="B551" s="143">
        <f t="shared" si="1"/>
        <v>15</v>
      </c>
      <c r="C551" s="143" t="str">
        <f t="shared" si="2"/>
        <v>9</v>
      </c>
      <c r="D551" s="143" t="str">
        <f t="shared" si="3"/>
        <v>19</v>
      </c>
      <c r="E551" s="141">
        <v>960.0</v>
      </c>
      <c r="F551" s="141">
        <v>0.0</v>
      </c>
      <c r="G551" s="141">
        <v>0.0</v>
      </c>
      <c r="H551" s="141">
        <v>0.0</v>
      </c>
      <c r="I551" s="141">
        <v>960.0</v>
      </c>
      <c r="J551" s="141">
        <v>0.0</v>
      </c>
    </row>
    <row r="552" ht="14.25" customHeight="1">
      <c r="A552" s="140" t="s">
        <v>731</v>
      </c>
      <c r="B552" s="143">
        <f t="shared" si="1"/>
        <v>15</v>
      </c>
      <c r="C552" s="143" t="str">
        <f t="shared" si="2"/>
        <v>2</v>
      </c>
      <c r="D552" s="143" t="str">
        <f t="shared" si="3"/>
        <v>82</v>
      </c>
      <c r="E552" s="141">
        <v>13.200000000000001</v>
      </c>
      <c r="F552" s="141">
        <v>0.0</v>
      </c>
      <c r="G552" s="141">
        <v>0.0</v>
      </c>
      <c r="H552" s="141">
        <v>0.0</v>
      </c>
      <c r="I552" s="141">
        <v>13.200000000000001</v>
      </c>
      <c r="J552" s="141">
        <v>0.0</v>
      </c>
    </row>
    <row r="553" ht="14.25" customHeight="1">
      <c r="A553" s="140" t="s">
        <v>732</v>
      </c>
      <c r="B553" s="143">
        <f t="shared" si="1"/>
        <v>15</v>
      </c>
      <c r="C553" s="143" t="str">
        <f t="shared" si="2"/>
        <v>7</v>
      </c>
      <c r="D553" s="143" t="str">
        <f t="shared" si="3"/>
        <v>07</v>
      </c>
      <c r="E553" s="141">
        <v>3894.0</v>
      </c>
      <c r="F553" s="141">
        <v>0.0</v>
      </c>
      <c r="G553" s="141">
        <v>0.0</v>
      </c>
      <c r="H553" s="141">
        <v>0.0</v>
      </c>
      <c r="I553" s="141">
        <v>3894.0</v>
      </c>
      <c r="J553" s="141">
        <v>0.0</v>
      </c>
    </row>
    <row r="554" ht="14.25" customHeight="1">
      <c r="A554" s="140" t="s">
        <v>733</v>
      </c>
      <c r="B554" s="143">
        <f t="shared" si="1"/>
        <v>15</v>
      </c>
      <c r="C554" s="143" t="str">
        <f t="shared" si="2"/>
        <v>3</v>
      </c>
      <c r="D554" s="143" t="str">
        <f t="shared" si="3"/>
        <v>73</v>
      </c>
      <c r="E554" s="141">
        <v>828.0</v>
      </c>
      <c r="F554" s="141">
        <v>0.0</v>
      </c>
      <c r="G554" s="141">
        <v>0.0</v>
      </c>
      <c r="H554" s="141">
        <v>0.0</v>
      </c>
      <c r="I554" s="141">
        <v>828.0</v>
      </c>
      <c r="J554" s="141">
        <v>0.0</v>
      </c>
    </row>
    <row r="555" ht="14.25" customHeight="1">
      <c r="A555" s="140" t="s">
        <v>734</v>
      </c>
      <c r="B555" s="143">
        <f t="shared" si="1"/>
        <v>15</v>
      </c>
      <c r="C555" s="143" t="str">
        <f t="shared" si="2"/>
        <v>8</v>
      </c>
      <c r="D555" s="143" t="str">
        <f t="shared" si="3"/>
        <v>48</v>
      </c>
      <c r="E555" s="141">
        <v>121.80000000000001</v>
      </c>
      <c r="F555" s="141">
        <v>0.0</v>
      </c>
      <c r="G555" s="141">
        <v>0.0</v>
      </c>
      <c r="H555" s="141">
        <v>0.0</v>
      </c>
      <c r="I555" s="141">
        <v>121.80000000000001</v>
      </c>
      <c r="J555" s="141">
        <v>0.0</v>
      </c>
    </row>
    <row r="556" ht="14.25" customHeight="1">
      <c r="A556" s="140" t="s">
        <v>735</v>
      </c>
      <c r="B556" s="143">
        <f t="shared" si="1"/>
        <v>15</v>
      </c>
      <c r="C556" s="143" t="str">
        <f t="shared" si="2"/>
        <v>6</v>
      </c>
      <c r="D556" s="143" t="str">
        <f t="shared" si="3"/>
        <v>96</v>
      </c>
      <c r="E556" s="141">
        <v>15.0</v>
      </c>
      <c r="F556" s="141">
        <v>0.0</v>
      </c>
      <c r="G556" s="141">
        <v>0.0</v>
      </c>
      <c r="H556" s="141">
        <v>0.0</v>
      </c>
      <c r="I556" s="141">
        <v>15.0</v>
      </c>
      <c r="J556" s="141">
        <v>0.0</v>
      </c>
    </row>
    <row r="557" ht="14.25" customHeight="1">
      <c r="A557" s="140" t="s">
        <v>736</v>
      </c>
      <c r="B557" s="143">
        <f t="shared" si="1"/>
        <v>15</v>
      </c>
      <c r="C557" s="143" t="str">
        <f t="shared" si="2"/>
        <v>8</v>
      </c>
      <c r="D557" s="143" t="str">
        <f t="shared" si="3"/>
        <v>78</v>
      </c>
      <c r="E557" s="141">
        <v>288.0</v>
      </c>
      <c r="F557" s="141">
        <v>0.0</v>
      </c>
      <c r="G557" s="141">
        <v>0.0</v>
      </c>
      <c r="H557" s="141">
        <v>0.0</v>
      </c>
      <c r="I557" s="141">
        <v>288.0</v>
      </c>
      <c r="J557" s="141">
        <v>0.0</v>
      </c>
    </row>
    <row r="558" ht="14.25" customHeight="1">
      <c r="A558" s="140" t="s">
        <v>737</v>
      </c>
      <c r="B558" s="143">
        <f t="shared" si="1"/>
        <v>15</v>
      </c>
      <c r="C558" s="143" t="str">
        <f t="shared" si="2"/>
        <v>0</v>
      </c>
      <c r="D558" s="143" t="str">
        <f t="shared" si="3"/>
        <v>10</v>
      </c>
      <c r="E558" s="141">
        <v>1743.5639999999999</v>
      </c>
      <c r="F558" s="141">
        <v>0.0</v>
      </c>
      <c r="G558" s="141">
        <v>0.0</v>
      </c>
      <c r="H558" s="141">
        <v>1743.5639999999999</v>
      </c>
      <c r="I558" s="141">
        <v>0.0</v>
      </c>
      <c r="J558" s="141">
        <v>0.0</v>
      </c>
    </row>
    <row r="559" ht="14.25" customHeight="1">
      <c r="A559" s="140" t="s">
        <v>738</v>
      </c>
      <c r="B559" s="143">
        <f t="shared" si="1"/>
        <v>15</v>
      </c>
      <c r="C559" s="143" t="str">
        <f t="shared" si="2"/>
        <v>8</v>
      </c>
      <c r="D559" s="143" t="str">
        <f t="shared" si="3"/>
        <v>68</v>
      </c>
      <c r="E559" s="141">
        <v>5520.0</v>
      </c>
      <c r="F559" s="141">
        <v>0.0</v>
      </c>
      <c r="G559" s="141">
        <v>0.0</v>
      </c>
      <c r="H559" s="141">
        <v>4388.4</v>
      </c>
      <c r="I559" s="141">
        <v>1131.6</v>
      </c>
      <c r="J559" s="141">
        <v>0.0</v>
      </c>
    </row>
    <row r="560" ht="14.25" customHeight="1">
      <c r="A560" s="140" t="s">
        <v>739</v>
      </c>
      <c r="B560" s="143">
        <f t="shared" si="1"/>
        <v>15</v>
      </c>
      <c r="C560" s="143" t="str">
        <f t="shared" si="2"/>
        <v>0</v>
      </c>
      <c r="D560" s="143" t="str">
        <f t="shared" si="3"/>
        <v>30</v>
      </c>
      <c r="E560" s="141">
        <v>9288.599999999999</v>
      </c>
      <c r="F560" s="141">
        <v>0.0</v>
      </c>
      <c r="G560" s="141">
        <v>0.0</v>
      </c>
      <c r="H560" s="141">
        <v>0.0</v>
      </c>
      <c r="I560" s="141">
        <v>9288.599999999999</v>
      </c>
      <c r="J560" s="141">
        <v>0.0</v>
      </c>
    </row>
    <row r="561" ht="14.25" customHeight="1">
      <c r="A561" s="140" t="s">
        <v>740</v>
      </c>
      <c r="B561" s="143">
        <f t="shared" si="1"/>
        <v>7</v>
      </c>
      <c r="C561" s="143" t="str">
        <f t="shared" si="2"/>
        <v>5</v>
      </c>
      <c r="D561" s="143" t="str">
        <f t="shared" si="3"/>
        <v>05</v>
      </c>
      <c r="E561" s="141">
        <v>59402.664</v>
      </c>
      <c r="F561" s="141">
        <v>0.0</v>
      </c>
      <c r="G561" s="141">
        <v>0.0</v>
      </c>
      <c r="H561" s="141">
        <v>12268.655999999999</v>
      </c>
      <c r="I561" s="141">
        <v>47134.008</v>
      </c>
      <c r="J561" s="141">
        <v>0.0</v>
      </c>
    </row>
    <row r="562" ht="14.25" customHeight="1">
      <c r="A562" s="140" t="s">
        <v>741</v>
      </c>
      <c r="B562" s="143">
        <f t="shared" si="1"/>
        <v>9</v>
      </c>
      <c r="C562" s="143" t="str">
        <f t="shared" si="2"/>
        <v>1</v>
      </c>
      <c r="D562" s="143" t="str">
        <f t="shared" si="3"/>
        <v> 1</v>
      </c>
      <c r="E562" s="141">
        <v>9428.484</v>
      </c>
      <c r="F562" s="141">
        <v>0.0</v>
      </c>
      <c r="G562" s="141">
        <v>0.0</v>
      </c>
      <c r="H562" s="141">
        <v>1036.0919999999999</v>
      </c>
      <c r="I562" s="141">
        <v>8392.392</v>
      </c>
      <c r="J562" s="141">
        <v>0.0</v>
      </c>
    </row>
    <row r="563" ht="14.25" customHeight="1">
      <c r="A563" s="140" t="s">
        <v>742</v>
      </c>
      <c r="B563" s="143">
        <f t="shared" si="1"/>
        <v>15</v>
      </c>
      <c r="C563" s="143" t="str">
        <f t="shared" si="2"/>
        <v>0</v>
      </c>
      <c r="D563" s="143" t="str">
        <f t="shared" si="3"/>
        <v>20</v>
      </c>
      <c r="E563" s="141">
        <v>0.0</v>
      </c>
      <c r="F563" s="141">
        <v>0.0</v>
      </c>
      <c r="G563" s="141">
        <v>0.0</v>
      </c>
      <c r="H563" s="141">
        <v>0.0</v>
      </c>
      <c r="I563" s="141">
        <v>0.0</v>
      </c>
      <c r="J563" s="141">
        <v>0.0</v>
      </c>
    </row>
    <row r="564" ht="14.25" customHeight="1">
      <c r="A564" s="140" t="s">
        <v>743</v>
      </c>
      <c r="B564" s="143">
        <f t="shared" si="1"/>
        <v>15</v>
      </c>
      <c r="C564" s="143" t="str">
        <f t="shared" si="2"/>
        <v>0</v>
      </c>
      <c r="D564" s="143" t="str">
        <f t="shared" si="3"/>
        <v>70</v>
      </c>
      <c r="E564" s="141">
        <v>0.0</v>
      </c>
      <c r="F564" s="141">
        <v>0.0</v>
      </c>
      <c r="G564" s="141">
        <v>0.0</v>
      </c>
      <c r="H564" s="141">
        <v>0.0</v>
      </c>
      <c r="I564" s="141">
        <v>0.0</v>
      </c>
      <c r="J564" s="141">
        <v>0.0</v>
      </c>
    </row>
    <row r="565" ht="14.25" customHeight="1">
      <c r="A565" s="140" t="s">
        <v>744</v>
      </c>
      <c r="B565" s="143">
        <f t="shared" si="1"/>
        <v>15</v>
      </c>
      <c r="C565" s="143" t="str">
        <f t="shared" si="2"/>
        <v>1</v>
      </c>
      <c r="D565" s="143" t="str">
        <f t="shared" si="3"/>
        <v>51</v>
      </c>
      <c r="E565" s="141">
        <v>9428.484</v>
      </c>
      <c r="F565" s="141">
        <v>0.0</v>
      </c>
      <c r="G565" s="141">
        <v>0.0</v>
      </c>
      <c r="H565" s="141">
        <v>1036.0919999999999</v>
      </c>
      <c r="I565" s="141">
        <v>8392.392</v>
      </c>
      <c r="J565" s="141">
        <v>0.0</v>
      </c>
    </row>
    <row r="566" ht="14.25" customHeight="1">
      <c r="A566" s="140" t="s">
        <v>745</v>
      </c>
      <c r="B566" s="143">
        <f t="shared" si="1"/>
        <v>9</v>
      </c>
      <c r="C566" s="143" t="str">
        <f t="shared" si="2"/>
        <v>2</v>
      </c>
      <c r="D566" s="143" t="str">
        <f t="shared" si="3"/>
        <v> 2</v>
      </c>
      <c r="E566" s="141">
        <v>43038.18000000001</v>
      </c>
      <c r="F566" s="141">
        <v>0.0</v>
      </c>
      <c r="G566" s="141">
        <v>0.0</v>
      </c>
      <c r="H566" s="141">
        <v>11232.563999999998</v>
      </c>
      <c r="I566" s="141">
        <v>31805.615999999998</v>
      </c>
      <c r="J566" s="141">
        <v>0.0</v>
      </c>
    </row>
    <row r="567" ht="14.25" customHeight="1">
      <c r="A567" s="140" t="s">
        <v>746</v>
      </c>
      <c r="B567" s="143">
        <f t="shared" si="1"/>
        <v>15</v>
      </c>
      <c r="C567" s="143" t="str">
        <f t="shared" si="2"/>
        <v>2</v>
      </c>
      <c r="D567" s="143" t="str">
        <f t="shared" si="3"/>
        <v>52</v>
      </c>
      <c r="E567" s="141">
        <v>0.012</v>
      </c>
      <c r="F567" s="141">
        <v>0.0</v>
      </c>
      <c r="G567" s="141">
        <v>0.0</v>
      </c>
      <c r="H567" s="141">
        <v>0.0</v>
      </c>
      <c r="I567" s="141">
        <v>0.012</v>
      </c>
      <c r="J567" s="141">
        <v>0.0</v>
      </c>
    </row>
    <row r="568" ht="14.25" customHeight="1">
      <c r="A568" s="140" t="s">
        <v>747</v>
      </c>
      <c r="B568" s="143">
        <f t="shared" si="1"/>
        <v>15</v>
      </c>
      <c r="C568" s="143" t="str">
        <f t="shared" si="2"/>
        <v>3</v>
      </c>
      <c r="D568" s="143" t="str">
        <f t="shared" si="3"/>
        <v>63</v>
      </c>
      <c r="E568" s="141">
        <v>10649.196</v>
      </c>
      <c r="F568" s="141">
        <v>0.0</v>
      </c>
      <c r="G568" s="141">
        <v>0.0</v>
      </c>
      <c r="H568" s="141">
        <v>0.0</v>
      </c>
      <c r="I568" s="141">
        <v>10649.196</v>
      </c>
      <c r="J568" s="141">
        <v>0.0</v>
      </c>
    </row>
    <row r="569" ht="14.25" customHeight="1">
      <c r="A569" s="140" t="s">
        <v>748</v>
      </c>
      <c r="B569" s="143">
        <f t="shared" si="1"/>
        <v>15</v>
      </c>
      <c r="C569" s="143" t="str">
        <f t="shared" si="2"/>
        <v>0</v>
      </c>
      <c r="D569" s="143" t="str">
        <f t="shared" si="3"/>
        <v>50</v>
      </c>
      <c r="E569" s="141">
        <v>1527.8519999999999</v>
      </c>
      <c r="F569" s="141">
        <v>0.0</v>
      </c>
      <c r="G569" s="141">
        <v>0.0</v>
      </c>
      <c r="H569" s="141">
        <v>436.52399999999994</v>
      </c>
      <c r="I569" s="141">
        <v>1091.328</v>
      </c>
      <c r="J569" s="141">
        <v>0.0</v>
      </c>
    </row>
    <row r="570" ht="14.25" customHeight="1">
      <c r="A570" s="140" t="s">
        <v>749</v>
      </c>
      <c r="B570" s="143">
        <f t="shared" si="1"/>
        <v>15</v>
      </c>
      <c r="C570" s="143" t="str">
        <f t="shared" si="2"/>
        <v>6</v>
      </c>
      <c r="D570" s="143" t="str">
        <f t="shared" si="3"/>
        <v>76</v>
      </c>
      <c r="E570" s="141">
        <v>30861.119999999995</v>
      </c>
      <c r="F570" s="141">
        <v>0.0</v>
      </c>
      <c r="G570" s="141">
        <v>0.0</v>
      </c>
      <c r="H570" s="141">
        <v>10796.04</v>
      </c>
      <c r="I570" s="141">
        <v>20065.08</v>
      </c>
      <c r="J570" s="141">
        <v>0.0</v>
      </c>
    </row>
    <row r="571" ht="14.25" customHeight="1">
      <c r="A571" s="140" t="s">
        <v>750</v>
      </c>
      <c r="B571" s="143">
        <f t="shared" si="1"/>
        <v>9</v>
      </c>
      <c r="C571" s="143" t="str">
        <f t="shared" si="2"/>
        <v>3</v>
      </c>
      <c r="D571" s="143" t="str">
        <f t="shared" si="3"/>
        <v> 3</v>
      </c>
      <c r="E571" s="141">
        <v>6936.0</v>
      </c>
      <c r="F571" s="141">
        <v>0.0</v>
      </c>
      <c r="G571" s="141">
        <v>0.0</v>
      </c>
      <c r="H571" s="141">
        <v>0.0</v>
      </c>
      <c r="I571" s="141">
        <v>6936.0</v>
      </c>
      <c r="J571" s="141">
        <v>0.0</v>
      </c>
    </row>
    <row r="572" ht="14.25" customHeight="1">
      <c r="A572" s="140" t="s">
        <v>751</v>
      </c>
      <c r="B572" s="143">
        <f t="shared" si="1"/>
        <v>15</v>
      </c>
      <c r="C572" s="143" t="str">
        <f t="shared" si="2"/>
        <v>0</v>
      </c>
      <c r="D572" s="143" t="str">
        <f t="shared" si="3"/>
        <v>80</v>
      </c>
      <c r="E572" s="141">
        <v>3240.0</v>
      </c>
      <c r="F572" s="141">
        <v>0.0</v>
      </c>
      <c r="G572" s="141">
        <v>0.0</v>
      </c>
      <c r="H572" s="141">
        <v>0.0</v>
      </c>
      <c r="I572" s="141">
        <v>3240.0</v>
      </c>
      <c r="J572" s="141">
        <v>0.0</v>
      </c>
    </row>
    <row r="573" ht="14.25" customHeight="1">
      <c r="A573" s="140" t="s">
        <v>752</v>
      </c>
      <c r="B573" s="143">
        <f t="shared" si="1"/>
        <v>15</v>
      </c>
      <c r="C573" s="143" t="str">
        <f t="shared" si="2"/>
        <v>6</v>
      </c>
      <c r="D573" s="143" t="str">
        <f t="shared" si="3"/>
        <v>76</v>
      </c>
      <c r="E573" s="141">
        <v>3696.0</v>
      </c>
      <c r="F573" s="141">
        <v>0.0</v>
      </c>
      <c r="G573" s="141">
        <v>0.0</v>
      </c>
      <c r="H573" s="141">
        <v>0.0</v>
      </c>
      <c r="I573" s="141">
        <v>3696.0</v>
      </c>
      <c r="J573" s="141">
        <v>0.0</v>
      </c>
    </row>
    <row r="574" ht="14.25" customHeight="1">
      <c r="A574" s="140" t="s">
        <v>753</v>
      </c>
      <c r="B574" s="143">
        <f t="shared" si="1"/>
        <v>7</v>
      </c>
      <c r="C574" s="143" t="str">
        <f t="shared" si="2"/>
        <v>6</v>
      </c>
      <c r="D574" s="143" t="str">
        <f t="shared" si="3"/>
        <v>06</v>
      </c>
      <c r="E574" s="141">
        <v>3384.3239999999996</v>
      </c>
      <c r="F574" s="141">
        <v>0.0</v>
      </c>
      <c r="G574" s="141">
        <v>2074.572</v>
      </c>
      <c r="H574" s="141">
        <v>2165.148</v>
      </c>
      <c r="I574" s="141">
        <v>3293.7479999999996</v>
      </c>
      <c r="J574" s="141">
        <v>0.0</v>
      </c>
    </row>
    <row r="575" ht="14.25" customHeight="1">
      <c r="A575" s="140" t="s">
        <v>754</v>
      </c>
      <c r="B575" s="143">
        <f t="shared" si="1"/>
        <v>9</v>
      </c>
      <c r="C575" s="143" t="str">
        <f t="shared" si="2"/>
        <v>1</v>
      </c>
      <c r="D575" s="143" t="str">
        <f t="shared" si="3"/>
        <v> 1</v>
      </c>
      <c r="E575" s="141">
        <v>2049.9480000000003</v>
      </c>
      <c r="F575" s="141">
        <v>0.0</v>
      </c>
      <c r="G575" s="141">
        <v>2074.572</v>
      </c>
      <c r="H575" s="141">
        <v>1407.6</v>
      </c>
      <c r="I575" s="141">
        <v>2716.92</v>
      </c>
      <c r="J575" s="141">
        <v>0.0</v>
      </c>
    </row>
    <row r="576" ht="14.25" customHeight="1">
      <c r="A576" s="140" t="s">
        <v>755</v>
      </c>
      <c r="B576" s="143">
        <f t="shared" si="1"/>
        <v>15</v>
      </c>
      <c r="C576" s="143" t="str">
        <f t="shared" si="2"/>
        <v>7</v>
      </c>
      <c r="D576" s="143" t="str">
        <f t="shared" si="3"/>
        <v>77</v>
      </c>
      <c r="E576" s="141">
        <v>0.0</v>
      </c>
      <c r="F576" s="141">
        <v>0.0</v>
      </c>
      <c r="G576" s="141">
        <v>0.0</v>
      </c>
      <c r="H576" s="141">
        <v>0.0</v>
      </c>
      <c r="I576" s="141">
        <v>0.0</v>
      </c>
      <c r="J576" s="141">
        <v>0.0</v>
      </c>
    </row>
    <row r="577" ht="14.25" customHeight="1">
      <c r="A577" s="140" t="s">
        <v>756</v>
      </c>
      <c r="B577" s="143">
        <f t="shared" si="1"/>
        <v>15</v>
      </c>
      <c r="C577" s="143" t="str">
        <f t="shared" si="2"/>
        <v>1</v>
      </c>
      <c r="D577" s="143" t="str">
        <f t="shared" si="3"/>
        <v>41</v>
      </c>
      <c r="E577" s="141">
        <v>213.948</v>
      </c>
      <c r="F577" s="141">
        <v>0.0</v>
      </c>
      <c r="G577" s="141">
        <v>0.0</v>
      </c>
      <c r="H577" s="141">
        <v>0.0</v>
      </c>
      <c r="I577" s="141">
        <v>213.948</v>
      </c>
      <c r="J577" s="141">
        <v>0.0</v>
      </c>
    </row>
    <row r="578" ht="14.25" customHeight="1">
      <c r="A578" s="140" t="s">
        <v>757</v>
      </c>
      <c r="B578" s="143">
        <f t="shared" si="1"/>
        <v>15</v>
      </c>
      <c r="C578" s="143" t="str">
        <f t="shared" si="2"/>
        <v>9</v>
      </c>
      <c r="D578" s="143" t="str">
        <f t="shared" si="3"/>
        <v>69</v>
      </c>
      <c r="E578" s="141">
        <v>1836.0</v>
      </c>
      <c r="F578" s="141">
        <v>0.0</v>
      </c>
      <c r="G578" s="141">
        <v>0.0</v>
      </c>
      <c r="H578" s="141">
        <v>1407.6</v>
      </c>
      <c r="I578" s="141">
        <v>428.40000000000003</v>
      </c>
      <c r="J578" s="141">
        <v>0.0</v>
      </c>
    </row>
    <row r="579" ht="14.25" customHeight="1">
      <c r="A579" s="140" t="s">
        <v>758</v>
      </c>
      <c r="B579" s="143">
        <f t="shared" si="1"/>
        <v>15</v>
      </c>
      <c r="C579" s="143" t="str">
        <f t="shared" si="2"/>
        <v>8</v>
      </c>
      <c r="D579" s="143" t="str">
        <f t="shared" si="3"/>
        <v>28</v>
      </c>
      <c r="E579" s="141">
        <v>0.0</v>
      </c>
      <c r="F579" s="141">
        <v>0.0</v>
      </c>
      <c r="G579" s="141">
        <v>2074.572</v>
      </c>
      <c r="H579" s="141">
        <v>0.0</v>
      </c>
      <c r="I579" s="141">
        <v>2074.572</v>
      </c>
      <c r="J579" s="141">
        <v>0.0</v>
      </c>
    </row>
    <row r="580" ht="14.25" customHeight="1">
      <c r="A580" s="140" t="s">
        <v>759</v>
      </c>
      <c r="B580" s="143">
        <f t="shared" si="1"/>
        <v>9</v>
      </c>
      <c r="C580" s="143" t="str">
        <f t="shared" si="2"/>
        <v>2</v>
      </c>
      <c r="D580" s="143" t="str">
        <f t="shared" si="3"/>
        <v> 2</v>
      </c>
      <c r="E580" s="141">
        <v>1334.3760000000002</v>
      </c>
      <c r="F580" s="141">
        <v>0.0</v>
      </c>
      <c r="G580" s="141">
        <v>0.0</v>
      </c>
      <c r="H580" s="141">
        <v>757.548</v>
      </c>
      <c r="I580" s="141">
        <v>576.828</v>
      </c>
      <c r="J580" s="141">
        <v>0.0</v>
      </c>
    </row>
    <row r="581" ht="14.25" customHeight="1">
      <c r="A581" s="140" t="s">
        <v>760</v>
      </c>
      <c r="B581" s="143">
        <f t="shared" si="1"/>
        <v>15</v>
      </c>
      <c r="C581" s="143" t="str">
        <f t="shared" si="2"/>
        <v>5</v>
      </c>
      <c r="D581" s="143" t="str">
        <f t="shared" si="3"/>
        <v>45</v>
      </c>
      <c r="E581" s="141">
        <v>0.0</v>
      </c>
      <c r="F581" s="141">
        <v>0.0</v>
      </c>
      <c r="G581" s="141">
        <v>0.0</v>
      </c>
      <c r="H581" s="141">
        <v>0.0</v>
      </c>
      <c r="I581" s="141">
        <v>0.0</v>
      </c>
      <c r="J581" s="141">
        <v>0.0</v>
      </c>
    </row>
    <row r="582" ht="14.25" customHeight="1">
      <c r="A582" s="140" t="s">
        <v>761</v>
      </c>
      <c r="B582" s="143">
        <f t="shared" si="1"/>
        <v>15</v>
      </c>
      <c r="C582" s="143" t="str">
        <f t="shared" si="2"/>
        <v>8</v>
      </c>
      <c r="D582" s="143" t="str">
        <f t="shared" si="3"/>
        <v>98</v>
      </c>
      <c r="E582" s="141">
        <v>141.276</v>
      </c>
      <c r="F582" s="141">
        <v>0.0</v>
      </c>
      <c r="G582" s="141">
        <v>0.0</v>
      </c>
      <c r="H582" s="141">
        <v>0.0</v>
      </c>
      <c r="I582" s="141">
        <v>141.276</v>
      </c>
      <c r="J582" s="141">
        <v>0.0</v>
      </c>
    </row>
    <row r="583" ht="14.25" customHeight="1">
      <c r="A583" s="140" t="s">
        <v>762</v>
      </c>
      <c r="B583" s="143">
        <f t="shared" si="1"/>
        <v>15</v>
      </c>
      <c r="C583" s="143" t="str">
        <f t="shared" si="2"/>
        <v>4</v>
      </c>
      <c r="D583" s="143" t="str">
        <f t="shared" si="3"/>
        <v>44</v>
      </c>
      <c r="E583" s="141">
        <v>1193.1</v>
      </c>
      <c r="F583" s="141">
        <v>0.0</v>
      </c>
      <c r="G583" s="141">
        <v>0.0</v>
      </c>
      <c r="H583" s="141">
        <v>757.548</v>
      </c>
      <c r="I583" s="141">
        <v>435.552</v>
      </c>
      <c r="J583" s="141">
        <v>0.0</v>
      </c>
    </row>
    <row r="584" ht="14.25" customHeight="1">
      <c r="A584" s="140" t="s">
        <v>763</v>
      </c>
      <c r="B584" s="143">
        <f t="shared" si="1"/>
        <v>9</v>
      </c>
      <c r="C584" s="143" t="str">
        <f t="shared" si="2"/>
        <v>3</v>
      </c>
      <c r="D584" s="143" t="str">
        <f t="shared" si="3"/>
        <v> 3</v>
      </c>
      <c r="E584" s="141">
        <v>0.0</v>
      </c>
      <c r="F584" s="141">
        <v>0.0</v>
      </c>
      <c r="G584" s="141">
        <v>0.0</v>
      </c>
      <c r="H584" s="141">
        <v>0.0</v>
      </c>
      <c r="I584" s="141">
        <v>0.0</v>
      </c>
      <c r="J584" s="141">
        <v>0.0</v>
      </c>
    </row>
    <row r="585" ht="14.25" customHeight="1">
      <c r="A585" s="140" t="s">
        <v>764</v>
      </c>
      <c r="B585" s="143">
        <f t="shared" si="1"/>
        <v>15</v>
      </c>
      <c r="C585" s="143" t="str">
        <f t="shared" si="2"/>
        <v>2</v>
      </c>
      <c r="D585" s="143" t="str">
        <f t="shared" si="3"/>
        <v>52</v>
      </c>
      <c r="E585" s="141">
        <v>0.0</v>
      </c>
      <c r="F585" s="141">
        <v>0.0</v>
      </c>
      <c r="G585" s="141">
        <v>0.0</v>
      </c>
      <c r="H585" s="141">
        <v>0.0</v>
      </c>
      <c r="I585" s="141">
        <v>0.0</v>
      </c>
      <c r="J585" s="141">
        <v>0.0</v>
      </c>
    </row>
    <row r="586" ht="14.25" customHeight="1">
      <c r="A586" s="140" t="s">
        <v>765</v>
      </c>
      <c r="B586" s="143">
        <f t="shared" si="1"/>
        <v>7</v>
      </c>
      <c r="C586" s="143" t="str">
        <f t="shared" si="2"/>
        <v>7</v>
      </c>
      <c r="D586" s="143" t="str">
        <f t="shared" si="3"/>
        <v>07</v>
      </c>
      <c r="E586" s="141">
        <v>2072.7599999999998</v>
      </c>
      <c r="F586" s="141">
        <v>0.0</v>
      </c>
      <c r="G586" s="141">
        <v>0.0</v>
      </c>
      <c r="H586" s="141">
        <v>353.544</v>
      </c>
      <c r="I586" s="141">
        <v>1719.216</v>
      </c>
      <c r="J586" s="141">
        <v>0.0</v>
      </c>
    </row>
    <row r="587" ht="14.25" customHeight="1">
      <c r="A587" s="140" t="s">
        <v>766</v>
      </c>
      <c r="B587" s="143">
        <f t="shared" si="1"/>
        <v>9</v>
      </c>
      <c r="C587" s="143" t="str">
        <f t="shared" si="2"/>
        <v>1</v>
      </c>
      <c r="D587" s="143" t="str">
        <f t="shared" si="3"/>
        <v> 1</v>
      </c>
      <c r="E587" s="141">
        <v>2072.7599999999998</v>
      </c>
      <c r="F587" s="141">
        <v>0.0</v>
      </c>
      <c r="G587" s="141">
        <v>0.0</v>
      </c>
      <c r="H587" s="141">
        <v>353.544</v>
      </c>
      <c r="I587" s="141">
        <v>1719.216</v>
      </c>
      <c r="J587" s="141">
        <v>0.0</v>
      </c>
    </row>
    <row r="588" ht="14.25" customHeight="1">
      <c r="A588" s="140" t="s">
        <v>767</v>
      </c>
      <c r="B588" s="143">
        <f t="shared" si="1"/>
        <v>15</v>
      </c>
      <c r="C588" s="143" t="str">
        <f t="shared" si="2"/>
        <v>3</v>
      </c>
      <c r="D588" s="143" t="str">
        <f t="shared" si="3"/>
        <v>23</v>
      </c>
      <c r="E588" s="141">
        <v>0.0</v>
      </c>
      <c r="F588" s="141">
        <v>0.0</v>
      </c>
      <c r="G588" s="141">
        <v>0.0</v>
      </c>
      <c r="H588" s="141">
        <v>0.0</v>
      </c>
      <c r="I588" s="141">
        <v>0.0</v>
      </c>
      <c r="J588" s="141">
        <v>0.0</v>
      </c>
    </row>
    <row r="589" ht="14.25" customHeight="1">
      <c r="A589" s="140" t="s">
        <v>768</v>
      </c>
      <c r="B589" s="143">
        <f t="shared" si="1"/>
        <v>15</v>
      </c>
      <c r="C589" s="143" t="str">
        <f t="shared" si="2"/>
        <v>8</v>
      </c>
      <c r="D589" s="143" t="str">
        <f t="shared" si="3"/>
        <v>98</v>
      </c>
      <c r="E589" s="141">
        <v>0.8160000000000001</v>
      </c>
      <c r="F589" s="141">
        <v>0.0</v>
      </c>
      <c r="G589" s="141">
        <v>0.0</v>
      </c>
      <c r="H589" s="141">
        <v>0.0</v>
      </c>
      <c r="I589" s="141">
        <v>0.8160000000000001</v>
      </c>
      <c r="J589" s="141">
        <v>0.0</v>
      </c>
    </row>
    <row r="590" ht="14.25" customHeight="1">
      <c r="A590" s="140" t="s">
        <v>769</v>
      </c>
      <c r="B590" s="143">
        <f t="shared" si="1"/>
        <v>15</v>
      </c>
      <c r="C590" s="143" t="str">
        <f t="shared" si="2"/>
        <v>8</v>
      </c>
      <c r="D590" s="143" t="str">
        <f t="shared" si="3"/>
        <v>78</v>
      </c>
      <c r="E590" s="141">
        <v>0.8160000000000001</v>
      </c>
      <c r="F590" s="141">
        <v>0.0</v>
      </c>
      <c r="G590" s="141">
        <v>0.0</v>
      </c>
      <c r="H590" s="141">
        <v>0.0</v>
      </c>
      <c r="I590" s="141">
        <v>0.8160000000000001</v>
      </c>
      <c r="J590" s="141">
        <v>0.0</v>
      </c>
    </row>
    <row r="591" ht="14.25" customHeight="1">
      <c r="A591" s="140" t="s">
        <v>770</v>
      </c>
      <c r="B591" s="143">
        <f t="shared" si="1"/>
        <v>15</v>
      </c>
      <c r="C591" s="143" t="str">
        <f t="shared" si="2"/>
        <v>7</v>
      </c>
      <c r="D591" s="143" t="str">
        <f t="shared" si="3"/>
        <v>07</v>
      </c>
      <c r="E591" s="141">
        <v>28.523999999999997</v>
      </c>
      <c r="F591" s="141">
        <v>0.0</v>
      </c>
      <c r="G591" s="141">
        <v>0.0</v>
      </c>
      <c r="H591" s="141">
        <v>0.0</v>
      </c>
      <c r="I591" s="141">
        <v>28.523999999999997</v>
      </c>
      <c r="J591" s="141">
        <v>0.0</v>
      </c>
    </row>
    <row r="592" ht="14.25" customHeight="1">
      <c r="A592" s="140" t="s">
        <v>771</v>
      </c>
      <c r="B592" s="143">
        <f t="shared" si="1"/>
        <v>15</v>
      </c>
      <c r="C592" s="143" t="str">
        <f t="shared" si="2"/>
        <v>0</v>
      </c>
      <c r="D592" s="143" t="str">
        <f t="shared" si="3"/>
        <v>60</v>
      </c>
      <c r="E592" s="141">
        <v>953.4479999999999</v>
      </c>
      <c r="F592" s="141">
        <v>0.0</v>
      </c>
      <c r="G592" s="141">
        <v>0.0</v>
      </c>
      <c r="H592" s="141">
        <v>353.544</v>
      </c>
      <c r="I592" s="141">
        <v>599.904</v>
      </c>
      <c r="J592" s="141">
        <v>0.0</v>
      </c>
    </row>
    <row r="593" ht="14.25" customHeight="1">
      <c r="A593" s="140" t="s">
        <v>772</v>
      </c>
      <c r="B593" s="143">
        <f t="shared" si="1"/>
        <v>15</v>
      </c>
      <c r="C593" s="143" t="str">
        <f t="shared" si="2"/>
        <v>7</v>
      </c>
      <c r="D593" s="143" t="str">
        <f t="shared" si="3"/>
        <v>97</v>
      </c>
      <c r="E593" s="141">
        <v>1089.156</v>
      </c>
      <c r="F593" s="141">
        <v>0.0</v>
      </c>
      <c r="G593" s="141">
        <v>0.0</v>
      </c>
      <c r="H593" s="141">
        <v>0.0</v>
      </c>
      <c r="I593" s="141">
        <v>1089.156</v>
      </c>
      <c r="J593" s="141">
        <v>0.0</v>
      </c>
    </row>
    <row r="594" ht="14.25" customHeight="1">
      <c r="A594" s="140" t="s">
        <v>773</v>
      </c>
      <c r="B594" s="143">
        <f t="shared" si="1"/>
        <v>7</v>
      </c>
      <c r="C594" s="143" t="str">
        <f t="shared" si="2"/>
        <v>8</v>
      </c>
      <c r="D594" s="143" t="str">
        <f t="shared" si="3"/>
        <v>08</v>
      </c>
      <c r="E594" s="141">
        <v>35411.688</v>
      </c>
      <c r="F594" s="141">
        <v>0.0</v>
      </c>
      <c r="G594" s="141">
        <v>0.0</v>
      </c>
      <c r="H594" s="141">
        <v>3224.712</v>
      </c>
      <c r="I594" s="141">
        <v>32186.976000000002</v>
      </c>
      <c r="J594" s="141">
        <v>0.0</v>
      </c>
    </row>
    <row r="595" ht="14.25" customHeight="1">
      <c r="A595" s="140" t="s">
        <v>774</v>
      </c>
      <c r="B595" s="143">
        <f t="shared" si="1"/>
        <v>9</v>
      </c>
      <c r="C595" s="143" t="str">
        <f t="shared" si="2"/>
        <v>1</v>
      </c>
      <c r="D595" s="143" t="str">
        <f t="shared" si="3"/>
        <v> 1</v>
      </c>
      <c r="E595" s="141">
        <v>35411.688</v>
      </c>
      <c r="F595" s="141">
        <v>0.0</v>
      </c>
      <c r="G595" s="141">
        <v>0.0</v>
      </c>
      <c r="H595" s="141">
        <v>3224.712</v>
      </c>
      <c r="I595" s="141">
        <v>32186.976000000002</v>
      </c>
      <c r="J595" s="141">
        <v>0.0</v>
      </c>
    </row>
    <row r="596" ht="14.25" customHeight="1">
      <c r="A596" s="140" t="s">
        <v>775</v>
      </c>
      <c r="B596" s="143">
        <f t="shared" si="1"/>
        <v>15</v>
      </c>
      <c r="C596" s="143" t="str">
        <f t="shared" si="2"/>
        <v>1</v>
      </c>
      <c r="D596" s="143" t="str">
        <f t="shared" si="3"/>
        <v>71</v>
      </c>
      <c r="E596" s="141">
        <v>0.0</v>
      </c>
      <c r="F596" s="141">
        <v>0.0</v>
      </c>
      <c r="G596" s="141">
        <v>0.0</v>
      </c>
      <c r="H596" s="141">
        <v>0.0</v>
      </c>
      <c r="I596" s="141">
        <v>0.0</v>
      </c>
      <c r="J596" s="141">
        <v>0.0</v>
      </c>
    </row>
    <row r="597" ht="14.25" customHeight="1">
      <c r="A597" s="140" t="s">
        <v>776</v>
      </c>
      <c r="B597" s="143">
        <f t="shared" si="1"/>
        <v>15</v>
      </c>
      <c r="C597" s="143" t="str">
        <f t="shared" si="2"/>
        <v>9</v>
      </c>
      <c r="D597" s="143" t="str">
        <f t="shared" si="3"/>
        <v>59</v>
      </c>
      <c r="E597" s="141">
        <v>0.0</v>
      </c>
      <c r="F597" s="141">
        <v>0.0</v>
      </c>
      <c r="G597" s="141">
        <v>0.0</v>
      </c>
      <c r="H597" s="141">
        <v>0.0</v>
      </c>
      <c r="I597" s="141">
        <v>0.0</v>
      </c>
      <c r="J597" s="141">
        <v>0.0</v>
      </c>
    </row>
    <row r="598" ht="14.25" customHeight="1">
      <c r="A598" s="140" t="s">
        <v>777</v>
      </c>
      <c r="B598" s="143">
        <f t="shared" si="1"/>
        <v>15</v>
      </c>
      <c r="C598" s="143" t="str">
        <f t="shared" si="2"/>
        <v>9</v>
      </c>
      <c r="D598" s="143" t="str">
        <f t="shared" si="3"/>
        <v>19</v>
      </c>
      <c r="E598" s="141">
        <v>356.03999999999996</v>
      </c>
      <c r="F598" s="141">
        <v>0.0</v>
      </c>
      <c r="G598" s="141">
        <v>0.0</v>
      </c>
      <c r="H598" s="141">
        <v>0.0</v>
      </c>
      <c r="I598" s="141">
        <v>356.03999999999996</v>
      </c>
      <c r="J598" s="141">
        <v>0.0</v>
      </c>
    </row>
    <row r="599" ht="14.25" customHeight="1">
      <c r="A599" s="140" t="s">
        <v>778</v>
      </c>
      <c r="B599" s="143">
        <f t="shared" si="1"/>
        <v>15</v>
      </c>
      <c r="C599" s="143" t="str">
        <f t="shared" si="2"/>
        <v>4</v>
      </c>
      <c r="D599" s="143" t="str">
        <f t="shared" si="3"/>
        <v>64</v>
      </c>
      <c r="E599" s="141">
        <v>159.108</v>
      </c>
      <c r="F599" s="141">
        <v>0.0</v>
      </c>
      <c r="G599" s="141">
        <v>0.0</v>
      </c>
      <c r="H599" s="141">
        <v>0.0</v>
      </c>
      <c r="I599" s="141">
        <v>159.108</v>
      </c>
      <c r="J599" s="141">
        <v>0.0</v>
      </c>
    </row>
    <row r="600" ht="14.25" customHeight="1">
      <c r="A600" s="140" t="s">
        <v>779</v>
      </c>
      <c r="B600" s="143">
        <f t="shared" si="1"/>
        <v>15</v>
      </c>
      <c r="C600" s="143" t="str">
        <f t="shared" si="2"/>
        <v>4</v>
      </c>
      <c r="D600" s="143" t="str">
        <f t="shared" si="3"/>
        <v>54</v>
      </c>
      <c r="E600" s="141">
        <v>14196.828</v>
      </c>
      <c r="F600" s="141">
        <v>0.0</v>
      </c>
      <c r="G600" s="141">
        <v>0.0</v>
      </c>
      <c r="H600" s="141">
        <v>3224.712</v>
      </c>
      <c r="I600" s="141">
        <v>10972.116000000002</v>
      </c>
      <c r="J600" s="141">
        <v>0.0</v>
      </c>
    </row>
    <row r="601" ht="14.25" customHeight="1">
      <c r="A601" s="140" t="s">
        <v>780</v>
      </c>
      <c r="B601" s="143">
        <f t="shared" si="1"/>
        <v>15</v>
      </c>
      <c r="C601" s="143" t="str">
        <f t="shared" si="2"/>
        <v>4</v>
      </c>
      <c r="D601" s="143" t="str">
        <f t="shared" si="3"/>
        <v>24</v>
      </c>
      <c r="E601" s="141">
        <v>20699.712</v>
      </c>
      <c r="F601" s="141">
        <v>0.0</v>
      </c>
      <c r="G601" s="141">
        <v>0.0</v>
      </c>
      <c r="H601" s="141">
        <v>0.0</v>
      </c>
      <c r="I601" s="141">
        <v>20699.712</v>
      </c>
      <c r="J601" s="141">
        <v>0.0</v>
      </c>
    </row>
    <row r="602" ht="14.25" customHeight="1">
      <c r="A602" s="140" t="s">
        <v>781</v>
      </c>
      <c r="B602" s="143">
        <f t="shared" si="1"/>
        <v>7</v>
      </c>
      <c r="C602" s="143" t="str">
        <f t="shared" si="2"/>
        <v>3</v>
      </c>
      <c r="D602" s="143" t="str">
        <f t="shared" si="3"/>
        <v>13</v>
      </c>
      <c r="E602" s="141">
        <v>10390.788</v>
      </c>
      <c r="F602" s="141">
        <v>0.0</v>
      </c>
      <c r="G602" s="141">
        <v>0.0</v>
      </c>
      <c r="H602" s="141">
        <v>2350.488</v>
      </c>
      <c r="I602" s="141">
        <v>8040.299999999999</v>
      </c>
      <c r="J602" s="141">
        <v>0.0</v>
      </c>
    </row>
    <row r="603" ht="14.25" customHeight="1">
      <c r="A603" s="140" t="s">
        <v>782</v>
      </c>
      <c r="B603" s="143">
        <f t="shared" si="1"/>
        <v>9</v>
      </c>
      <c r="C603" s="143" t="str">
        <f t="shared" si="2"/>
        <v>1</v>
      </c>
      <c r="D603" s="143" t="str">
        <f t="shared" si="3"/>
        <v> 1</v>
      </c>
      <c r="E603" s="141">
        <v>10390.788</v>
      </c>
      <c r="F603" s="141">
        <v>0.0</v>
      </c>
      <c r="G603" s="141">
        <v>0.0</v>
      </c>
      <c r="H603" s="141">
        <v>2350.488</v>
      </c>
      <c r="I603" s="141">
        <v>8040.299999999999</v>
      </c>
      <c r="J603" s="141">
        <v>0.0</v>
      </c>
    </row>
    <row r="604" ht="14.25" customHeight="1">
      <c r="A604" s="140" t="s">
        <v>783</v>
      </c>
      <c r="B604" s="143">
        <f t="shared" si="1"/>
        <v>15</v>
      </c>
      <c r="C604" s="143" t="str">
        <f t="shared" si="2"/>
        <v>2</v>
      </c>
      <c r="D604" s="143" t="str">
        <f t="shared" si="3"/>
        <v>12</v>
      </c>
      <c r="E604" s="141">
        <v>0.0</v>
      </c>
      <c r="F604" s="141">
        <v>0.0</v>
      </c>
      <c r="G604" s="141">
        <v>0.0</v>
      </c>
      <c r="H604" s="141">
        <v>0.0</v>
      </c>
      <c r="I604" s="141">
        <v>0.0</v>
      </c>
      <c r="J604" s="141">
        <v>0.0</v>
      </c>
    </row>
    <row r="605" ht="14.25" customHeight="1">
      <c r="A605" s="140" t="s">
        <v>784</v>
      </c>
      <c r="B605" s="143">
        <f t="shared" si="1"/>
        <v>15</v>
      </c>
      <c r="C605" s="143" t="str">
        <f t="shared" si="2"/>
        <v>1</v>
      </c>
      <c r="D605" s="143" t="str">
        <f t="shared" si="3"/>
        <v>01</v>
      </c>
      <c r="E605" s="141">
        <v>0.0</v>
      </c>
      <c r="F605" s="141">
        <v>23.915999999999997</v>
      </c>
      <c r="G605" s="141">
        <v>0.0</v>
      </c>
      <c r="H605" s="141">
        <v>0.0</v>
      </c>
      <c r="I605" s="141">
        <v>0.0</v>
      </c>
      <c r="J605" s="141">
        <v>23.915999999999997</v>
      </c>
    </row>
    <row r="606" ht="14.25" customHeight="1">
      <c r="A606" s="140" t="s">
        <v>785</v>
      </c>
      <c r="B606" s="143">
        <f t="shared" si="1"/>
        <v>15</v>
      </c>
      <c r="C606" s="143" t="str">
        <f t="shared" si="2"/>
        <v>4</v>
      </c>
      <c r="D606" s="143" t="str">
        <f t="shared" si="3"/>
        <v>74</v>
      </c>
      <c r="E606" s="141">
        <v>0.3360000000000001</v>
      </c>
      <c r="F606" s="141">
        <v>0.0</v>
      </c>
      <c r="G606" s="141">
        <v>0.0</v>
      </c>
      <c r="H606" s="141">
        <v>0.0</v>
      </c>
      <c r="I606" s="141">
        <v>0.3360000000000001</v>
      </c>
      <c r="J606" s="141">
        <v>0.0</v>
      </c>
    </row>
    <row r="607" ht="14.25" customHeight="1">
      <c r="A607" s="140" t="s">
        <v>786</v>
      </c>
      <c r="B607" s="143">
        <f t="shared" si="1"/>
        <v>15</v>
      </c>
      <c r="C607" s="143" t="str">
        <f t="shared" si="2"/>
        <v>2</v>
      </c>
      <c r="D607" s="143" t="str">
        <f t="shared" si="3"/>
        <v>72</v>
      </c>
      <c r="E607" s="141">
        <v>1.008</v>
      </c>
      <c r="F607" s="141">
        <v>0.0</v>
      </c>
      <c r="G607" s="141">
        <v>0.0</v>
      </c>
      <c r="H607" s="141">
        <v>0.0</v>
      </c>
      <c r="I607" s="141">
        <v>1.008</v>
      </c>
      <c r="J607" s="141">
        <v>0.0</v>
      </c>
    </row>
    <row r="608" ht="14.25" customHeight="1">
      <c r="A608" s="140" t="s">
        <v>787</v>
      </c>
      <c r="B608" s="143">
        <f t="shared" si="1"/>
        <v>15</v>
      </c>
      <c r="C608" s="143" t="str">
        <f t="shared" si="2"/>
        <v>3</v>
      </c>
      <c r="D608" s="143" t="str">
        <f t="shared" si="3"/>
        <v>53</v>
      </c>
      <c r="E608" s="141">
        <v>0.3360000000000001</v>
      </c>
      <c r="F608" s="141">
        <v>0.0</v>
      </c>
      <c r="G608" s="141">
        <v>0.0</v>
      </c>
      <c r="H608" s="141">
        <v>0.0</v>
      </c>
      <c r="I608" s="141">
        <v>0.3360000000000001</v>
      </c>
      <c r="J608" s="141">
        <v>0.0</v>
      </c>
    </row>
    <row r="609" ht="14.25" customHeight="1">
      <c r="A609" s="140" t="s">
        <v>788</v>
      </c>
      <c r="B609" s="143">
        <f t="shared" si="1"/>
        <v>15</v>
      </c>
      <c r="C609" s="143" t="str">
        <f t="shared" si="2"/>
        <v>9</v>
      </c>
      <c r="D609" s="143" t="str">
        <f t="shared" si="3"/>
        <v>79</v>
      </c>
      <c r="E609" s="141">
        <v>178.872</v>
      </c>
      <c r="F609" s="141">
        <v>0.0</v>
      </c>
      <c r="G609" s="141">
        <v>0.0</v>
      </c>
      <c r="H609" s="141">
        <v>0.0</v>
      </c>
      <c r="I609" s="141">
        <v>178.872</v>
      </c>
      <c r="J609" s="141">
        <v>0.0</v>
      </c>
    </row>
    <row r="610" ht="14.25" customHeight="1">
      <c r="A610" s="140" t="s">
        <v>789</v>
      </c>
      <c r="B610" s="143">
        <f t="shared" si="1"/>
        <v>15</v>
      </c>
      <c r="C610" s="143" t="str">
        <f t="shared" si="2"/>
        <v>9</v>
      </c>
      <c r="D610" s="143" t="str">
        <f t="shared" si="3"/>
        <v>39</v>
      </c>
      <c r="E610" s="141">
        <v>1.08</v>
      </c>
      <c r="F610" s="141">
        <v>0.0</v>
      </c>
      <c r="G610" s="141">
        <v>0.0</v>
      </c>
      <c r="H610" s="141">
        <v>0.0</v>
      </c>
      <c r="I610" s="141">
        <v>1.08</v>
      </c>
      <c r="J610" s="141">
        <v>0.0</v>
      </c>
    </row>
    <row r="611" ht="14.25" customHeight="1">
      <c r="A611" s="140" t="s">
        <v>790</v>
      </c>
      <c r="B611" s="143">
        <f t="shared" si="1"/>
        <v>15</v>
      </c>
      <c r="C611" s="143" t="str">
        <f t="shared" si="2"/>
        <v>3</v>
      </c>
      <c r="D611" s="143" t="str">
        <f t="shared" si="3"/>
        <v>83</v>
      </c>
      <c r="E611" s="141">
        <v>768.0</v>
      </c>
      <c r="F611" s="141">
        <v>0.0</v>
      </c>
      <c r="G611" s="141">
        <v>0.0</v>
      </c>
      <c r="H611" s="141">
        <v>0.0</v>
      </c>
      <c r="I611" s="141">
        <v>768.0</v>
      </c>
      <c r="J611" s="141">
        <v>0.0</v>
      </c>
    </row>
    <row r="612" ht="14.25" customHeight="1">
      <c r="A612" s="140" t="s">
        <v>791</v>
      </c>
      <c r="B612" s="143">
        <f t="shared" si="1"/>
        <v>15</v>
      </c>
      <c r="C612" s="143" t="str">
        <f t="shared" si="2"/>
        <v>3</v>
      </c>
      <c r="D612" s="143" t="str">
        <f t="shared" si="3"/>
        <v>43</v>
      </c>
      <c r="E612" s="141">
        <v>1008.1200000000001</v>
      </c>
      <c r="F612" s="141">
        <v>0.0</v>
      </c>
      <c r="G612" s="141">
        <v>0.0</v>
      </c>
      <c r="H612" s="141">
        <v>1008.1200000000001</v>
      </c>
      <c r="I612" s="141">
        <v>0.0</v>
      </c>
      <c r="J612" s="141">
        <v>0.0</v>
      </c>
    </row>
    <row r="613" ht="14.25" customHeight="1">
      <c r="A613" s="140" t="s">
        <v>792</v>
      </c>
      <c r="B613" s="143">
        <f t="shared" si="1"/>
        <v>15</v>
      </c>
      <c r="C613" s="143" t="str">
        <f t="shared" si="2"/>
        <v>4</v>
      </c>
      <c r="D613" s="143" t="str">
        <f t="shared" si="3"/>
        <v>34</v>
      </c>
      <c r="E613" s="141">
        <v>8456.952</v>
      </c>
      <c r="F613" s="141">
        <v>0.0</v>
      </c>
      <c r="G613" s="141">
        <v>0.0</v>
      </c>
      <c r="H613" s="141">
        <v>1342.368</v>
      </c>
      <c r="I613" s="141">
        <v>7114.583999999999</v>
      </c>
      <c r="J613" s="141">
        <v>0.0</v>
      </c>
    </row>
    <row r="614" ht="14.25" customHeight="1">
      <c r="A614" s="140" t="s">
        <v>793</v>
      </c>
      <c r="B614" s="143">
        <f t="shared" si="1"/>
        <v>7</v>
      </c>
      <c r="C614" s="143" t="str">
        <f t="shared" si="2"/>
        <v>4</v>
      </c>
      <c r="D614" s="143" t="str">
        <f t="shared" si="3"/>
        <v>14</v>
      </c>
      <c r="E614" s="141">
        <v>3117.6000000000004</v>
      </c>
      <c r="F614" s="141">
        <v>0.0</v>
      </c>
      <c r="G614" s="141">
        <v>0.0</v>
      </c>
      <c r="H614" s="141">
        <v>0.0</v>
      </c>
      <c r="I614" s="141">
        <v>3117.6000000000004</v>
      </c>
      <c r="J614" s="141">
        <v>0.0</v>
      </c>
    </row>
    <row r="615" ht="14.25" customHeight="1">
      <c r="A615" s="140" t="s">
        <v>794</v>
      </c>
      <c r="B615" s="143">
        <f t="shared" si="1"/>
        <v>4</v>
      </c>
      <c r="C615" s="143" t="str">
        <f t="shared" si="2"/>
        <v>0</v>
      </c>
      <c r="D615" s="143" t="str">
        <f t="shared" si="3"/>
        <v>30</v>
      </c>
      <c r="E615" s="141">
        <v>8769.648</v>
      </c>
      <c r="F615" s="141">
        <v>0.0</v>
      </c>
      <c r="G615" s="141">
        <v>1740580.0200000003</v>
      </c>
      <c r="H615" s="141">
        <v>1749349.668</v>
      </c>
      <c r="I615" s="141">
        <v>0.0</v>
      </c>
      <c r="J615" s="141">
        <v>0.0</v>
      </c>
    </row>
    <row r="616" ht="14.25" customHeight="1">
      <c r="A616" s="140" t="s">
        <v>795</v>
      </c>
      <c r="B616" s="143">
        <f t="shared" si="1"/>
        <v>9</v>
      </c>
      <c r="C616" s="143" t="str">
        <f t="shared" si="2"/>
        <v>2</v>
      </c>
      <c r="D616" s="143" t="str">
        <f t="shared" si="3"/>
        <v>02</v>
      </c>
      <c r="E616" s="141">
        <v>8769.648</v>
      </c>
      <c r="F616" s="141">
        <v>0.0</v>
      </c>
      <c r="G616" s="141">
        <v>1669312.9679999999</v>
      </c>
      <c r="H616" s="141">
        <v>1678082.616</v>
      </c>
      <c r="I616" s="141">
        <v>0.0</v>
      </c>
      <c r="J616" s="141">
        <v>0.0</v>
      </c>
    </row>
    <row r="617" ht="14.25" customHeight="1">
      <c r="A617" s="140" t="s">
        <v>796</v>
      </c>
      <c r="B617" s="143">
        <f t="shared" si="1"/>
        <v>9</v>
      </c>
      <c r="C617" s="143" t="str">
        <f t="shared" si="2"/>
        <v>3</v>
      </c>
      <c r="D617" s="143" t="str">
        <f t="shared" si="3"/>
        <v>03</v>
      </c>
      <c r="E617" s="141">
        <v>0.0</v>
      </c>
      <c r="F617" s="141">
        <v>0.0</v>
      </c>
      <c r="G617" s="141">
        <v>71267.052</v>
      </c>
      <c r="H617" s="141">
        <v>71267.052</v>
      </c>
      <c r="I617" s="141">
        <v>0.0</v>
      </c>
      <c r="J617" s="141">
        <v>0.0</v>
      </c>
    </row>
    <row r="618" ht="14.25" customHeight="1">
      <c r="A618" s="140" t="s">
        <v>797</v>
      </c>
      <c r="B618" s="143">
        <f t="shared" si="1"/>
        <v>4</v>
      </c>
      <c r="C618" s="143" t="str">
        <f t="shared" si="2"/>
        <v>1</v>
      </c>
      <c r="D618" s="143" t="str">
        <f t="shared" si="3"/>
        <v>31</v>
      </c>
      <c r="E618" s="141">
        <v>0.0</v>
      </c>
      <c r="F618" s="141">
        <v>0.0</v>
      </c>
      <c r="G618" s="141">
        <v>1793581.3559999997</v>
      </c>
      <c r="H618" s="141">
        <v>1793581.3559999997</v>
      </c>
      <c r="I618" s="141">
        <v>0.0</v>
      </c>
      <c r="J618" s="141">
        <v>0.0</v>
      </c>
    </row>
    <row r="619" ht="14.25" customHeight="1">
      <c r="A619" s="140" t="s">
        <v>798</v>
      </c>
      <c r="B619" s="143">
        <f t="shared" si="1"/>
        <v>9</v>
      </c>
      <c r="C619" s="143" t="str">
        <f t="shared" si="2"/>
        <v>2</v>
      </c>
      <c r="D619" s="143" t="str">
        <f t="shared" si="3"/>
        <v>02</v>
      </c>
      <c r="E619" s="141">
        <v>0.0</v>
      </c>
      <c r="F619" s="141">
        <v>0.0</v>
      </c>
      <c r="G619" s="141">
        <v>1793581.3559999997</v>
      </c>
      <c r="H619" s="141">
        <v>1793581.3559999997</v>
      </c>
      <c r="I619" s="141">
        <v>0.0</v>
      </c>
      <c r="J619" s="141">
        <v>0.0</v>
      </c>
    </row>
    <row r="620" ht="14.25" customHeight="1">
      <c r="A620" s="140" t="s">
        <v>799</v>
      </c>
      <c r="B620" s="143">
        <f t="shared" si="1"/>
        <v>4</v>
      </c>
      <c r="C620" s="143" t="str">
        <f t="shared" si="2"/>
        <v>0</v>
      </c>
      <c r="D620" s="143" t="str">
        <f t="shared" si="3"/>
        <v>40</v>
      </c>
      <c r="E620" s="141">
        <v>488830.23600000003</v>
      </c>
      <c r="F620" s="141">
        <v>0.0</v>
      </c>
      <c r="G620" s="141">
        <v>3588512.8920000005</v>
      </c>
      <c r="H620" s="141">
        <v>3650584.5480000004</v>
      </c>
      <c r="I620" s="141">
        <v>426758.5800000001</v>
      </c>
      <c r="J620" s="141">
        <v>0.0</v>
      </c>
    </row>
    <row r="621" ht="14.25" customHeight="1">
      <c r="A621" s="140" t="s">
        <v>800</v>
      </c>
      <c r="B621" s="143">
        <f t="shared" si="1"/>
        <v>6</v>
      </c>
      <c r="C621" s="143" t="str">
        <f t="shared" si="2"/>
        <v>0</v>
      </c>
      <c r="D621" s="143" t="str">
        <f t="shared" si="3"/>
        <v> 0</v>
      </c>
      <c r="E621" s="141">
        <v>4470.528</v>
      </c>
      <c r="F621" s="141">
        <v>0.0</v>
      </c>
      <c r="G621" s="141">
        <v>0.0</v>
      </c>
      <c r="H621" s="141">
        <v>0.0</v>
      </c>
      <c r="I621" s="141">
        <v>4470.528</v>
      </c>
      <c r="J621" s="141">
        <v>0.0</v>
      </c>
    </row>
    <row r="622" ht="14.25" customHeight="1">
      <c r="A622" s="140" t="s">
        <v>801</v>
      </c>
      <c r="B622" s="143">
        <f t="shared" si="1"/>
        <v>12</v>
      </c>
      <c r="C622" s="143" t="str">
        <f t="shared" si="2"/>
        <v>2</v>
      </c>
      <c r="D622" s="143" t="str">
        <f t="shared" si="3"/>
        <v>02</v>
      </c>
      <c r="E622" s="141">
        <v>4470.528</v>
      </c>
      <c r="F622" s="141">
        <v>0.0</v>
      </c>
      <c r="G622" s="141">
        <v>0.0</v>
      </c>
      <c r="H622" s="141">
        <v>0.0</v>
      </c>
      <c r="I622" s="141">
        <v>4470.528</v>
      </c>
      <c r="J622" s="141">
        <v>0.0</v>
      </c>
    </row>
    <row r="623" ht="14.25" customHeight="1">
      <c r="A623" s="140" t="s">
        <v>802</v>
      </c>
      <c r="B623" s="143">
        <f t="shared" si="1"/>
        <v>6</v>
      </c>
      <c r="C623" s="143" t="str">
        <f t="shared" si="2"/>
        <v>1</v>
      </c>
      <c r="D623" s="143" t="str">
        <f t="shared" si="3"/>
        <v> 1</v>
      </c>
      <c r="E623" s="141">
        <v>155669.904</v>
      </c>
      <c r="F623" s="141">
        <v>0.0</v>
      </c>
      <c r="G623" s="141">
        <v>1776087.8639999998</v>
      </c>
      <c r="H623" s="141">
        <v>1812425.028</v>
      </c>
      <c r="I623" s="141">
        <v>119332.74</v>
      </c>
      <c r="J623" s="141">
        <v>0.0</v>
      </c>
    </row>
    <row r="624" ht="14.25" customHeight="1">
      <c r="A624" s="140" t="s">
        <v>803</v>
      </c>
      <c r="B624" s="143">
        <f t="shared" si="1"/>
        <v>12</v>
      </c>
      <c r="C624" s="143" t="str">
        <f t="shared" si="2"/>
        <v>1</v>
      </c>
      <c r="D624" s="143" t="str">
        <f t="shared" si="3"/>
        <v>01</v>
      </c>
      <c r="E624" s="141">
        <v>67228.272</v>
      </c>
      <c r="F624" s="141">
        <v>0.0</v>
      </c>
      <c r="G624" s="141">
        <v>0.0</v>
      </c>
      <c r="H624" s="141">
        <v>34315.380000000005</v>
      </c>
      <c r="I624" s="141">
        <v>32912.892</v>
      </c>
      <c r="J624" s="141">
        <v>0.0</v>
      </c>
    </row>
    <row r="625" ht="14.25" customHeight="1">
      <c r="A625" s="140" t="s">
        <v>804</v>
      </c>
      <c r="B625" s="143">
        <f t="shared" si="1"/>
        <v>12</v>
      </c>
      <c r="C625" s="143" t="str">
        <f t="shared" si="2"/>
        <v>2</v>
      </c>
      <c r="D625" s="143" t="str">
        <f t="shared" si="3"/>
        <v>02</v>
      </c>
      <c r="E625" s="141">
        <v>86350.38</v>
      </c>
      <c r="F625" s="141">
        <v>0.0</v>
      </c>
      <c r="G625" s="141">
        <v>1776087.8639999998</v>
      </c>
      <c r="H625" s="141">
        <v>1778109.648</v>
      </c>
      <c r="I625" s="141">
        <v>84328.59599999999</v>
      </c>
      <c r="J625" s="141">
        <v>0.0</v>
      </c>
    </row>
    <row r="626" ht="14.25" customHeight="1">
      <c r="A626" s="140" t="s">
        <v>805</v>
      </c>
      <c r="B626" s="143">
        <f t="shared" si="1"/>
        <v>12</v>
      </c>
      <c r="C626" s="143" t="str">
        <f t="shared" si="2"/>
        <v>1</v>
      </c>
      <c r="D626" s="143" t="str">
        <f t="shared" si="3"/>
        <v>91</v>
      </c>
      <c r="E626" s="141">
        <v>2091.2520000000004</v>
      </c>
      <c r="F626" s="141">
        <v>0.0</v>
      </c>
      <c r="G626" s="141">
        <v>0.0</v>
      </c>
      <c r="H626" s="141">
        <v>0.0</v>
      </c>
      <c r="I626" s="141">
        <v>2091.2520000000004</v>
      </c>
      <c r="J626" s="141">
        <v>0.0</v>
      </c>
    </row>
    <row r="627" ht="14.25" customHeight="1">
      <c r="A627" s="140" t="s">
        <v>806</v>
      </c>
      <c r="B627" s="143">
        <f t="shared" si="1"/>
        <v>6</v>
      </c>
      <c r="C627" s="143" t="str">
        <f t="shared" si="2"/>
        <v>2</v>
      </c>
      <c r="D627" s="143" t="str">
        <f t="shared" si="3"/>
        <v> 2</v>
      </c>
      <c r="E627" s="141">
        <v>328689.804</v>
      </c>
      <c r="F627" s="141">
        <v>0.0</v>
      </c>
      <c r="G627" s="141">
        <v>1812425.028</v>
      </c>
      <c r="H627" s="141">
        <v>1838159.5200000003</v>
      </c>
      <c r="I627" s="141">
        <v>302955.31200000003</v>
      </c>
      <c r="J627" s="141">
        <v>0.0</v>
      </c>
    </row>
    <row r="628" ht="14.25" customHeight="1">
      <c r="A628" s="140" t="s">
        <v>807</v>
      </c>
      <c r="B628" s="143">
        <f t="shared" si="1"/>
        <v>12</v>
      </c>
      <c r="C628" s="143" t="str">
        <f t="shared" si="2"/>
        <v>1</v>
      </c>
      <c r="D628" s="143" t="str">
        <f t="shared" si="3"/>
        <v>01</v>
      </c>
      <c r="E628" s="141">
        <v>0.0</v>
      </c>
      <c r="F628" s="141">
        <v>0.0</v>
      </c>
      <c r="G628" s="141">
        <v>34315.380000000005</v>
      </c>
      <c r="H628" s="141">
        <v>0.0</v>
      </c>
      <c r="I628" s="141">
        <v>34315.380000000005</v>
      </c>
      <c r="J628" s="141">
        <v>0.0</v>
      </c>
    </row>
    <row r="629" ht="14.25" customHeight="1">
      <c r="A629" s="140" t="s">
        <v>808</v>
      </c>
      <c r="B629" s="143">
        <f t="shared" si="1"/>
        <v>12</v>
      </c>
      <c r="C629" s="143" t="str">
        <f t="shared" si="2"/>
        <v>2</v>
      </c>
      <c r="D629" s="143" t="str">
        <f t="shared" si="3"/>
        <v>02</v>
      </c>
      <c r="E629" s="141">
        <v>328689.804</v>
      </c>
      <c r="F629" s="141">
        <v>0.0</v>
      </c>
      <c r="G629" s="141">
        <v>1778109.648</v>
      </c>
      <c r="H629" s="141">
        <v>1838159.5200000003</v>
      </c>
      <c r="I629" s="141">
        <v>268639.93200000003</v>
      </c>
      <c r="J629" s="141">
        <v>0.0</v>
      </c>
    </row>
    <row r="630" ht="14.25" customHeight="1">
      <c r="A630" s="140" t="s">
        <v>809</v>
      </c>
      <c r="B630" s="143">
        <f t="shared" si="1"/>
        <v>4</v>
      </c>
      <c r="C630" s="143" t="str">
        <f t="shared" si="2"/>
        <v>2</v>
      </c>
      <c r="D630" s="143" t="str">
        <f t="shared" si="3"/>
        <v>92</v>
      </c>
      <c r="E630" s="141">
        <v>83.124</v>
      </c>
      <c r="F630" s="141">
        <v>0.0</v>
      </c>
      <c r="G630" s="141">
        <v>0.0</v>
      </c>
      <c r="H630" s="141">
        <v>0.0</v>
      </c>
      <c r="I630" s="141">
        <v>83.124</v>
      </c>
      <c r="J630" s="141">
        <v>0.0</v>
      </c>
    </row>
    <row r="631" ht="14.25" customHeight="1">
      <c r="A631" s="140" t="s">
        <v>810</v>
      </c>
      <c r="B631" s="143">
        <f t="shared" si="1"/>
        <v>6</v>
      </c>
      <c r="C631" s="143" t="str">
        <f t="shared" si="2"/>
        <v>4</v>
      </c>
      <c r="D631" s="143" t="str">
        <f t="shared" si="3"/>
        <v> 4</v>
      </c>
      <c r="E631" s="141">
        <v>83.124</v>
      </c>
      <c r="F631" s="141">
        <v>0.0</v>
      </c>
      <c r="G631" s="141">
        <v>0.0</v>
      </c>
      <c r="H631" s="141">
        <v>0.0</v>
      </c>
      <c r="I631" s="141">
        <v>83.124</v>
      </c>
      <c r="J631" s="141">
        <v>0.0</v>
      </c>
    </row>
    <row r="632" ht="14.25" customHeight="1">
      <c r="A632" s="140" t="s">
        <v>811</v>
      </c>
      <c r="B632" s="143">
        <f t="shared" si="1"/>
        <v>4</v>
      </c>
      <c r="C632" s="143" t="str">
        <f t="shared" si="2"/>
        <v>0</v>
      </c>
      <c r="D632" s="143" t="str">
        <f t="shared" si="3"/>
        <v>00</v>
      </c>
      <c r="E632" s="141">
        <v>4233114.300000001</v>
      </c>
      <c r="F632" s="141">
        <v>0.0</v>
      </c>
      <c r="G632" s="141">
        <v>59127.096</v>
      </c>
      <c r="H632" s="141">
        <v>0.0</v>
      </c>
      <c r="I632" s="141">
        <v>4292241.396</v>
      </c>
      <c r="J632" s="141">
        <v>0.0</v>
      </c>
    </row>
    <row r="633" ht="14.25" customHeight="1">
      <c r="A633" s="140" t="s">
        <v>812</v>
      </c>
      <c r="B633" s="143">
        <f t="shared" si="1"/>
        <v>4</v>
      </c>
      <c r="C633" s="143" t="str">
        <f t="shared" si="2"/>
        <v>0</v>
      </c>
      <c r="D633" s="143" t="str">
        <f t="shared" si="3"/>
        <v>00</v>
      </c>
      <c r="E633" s="141">
        <v>1.0043552988000002E7</v>
      </c>
      <c r="F633" s="141">
        <v>0.0</v>
      </c>
      <c r="G633" s="141">
        <v>42327.096000000005</v>
      </c>
      <c r="H633" s="141">
        <v>0.0</v>
      </c>
      <c r="I633" s="141">
        <v>1.0085880083999999E7</v>
      </c>
      <c r="J633" s="141">
        <v>0.0</v>
      </c>
    </row>
    <row r="634" ht="14.25" customHeight="1">
      <c r="A634" s="140" t="s">
        <v>813</v>
      </c>
      <c r="B634" s="143">
        <f t="shared" si="1"/>
        <v>4</v>
      </c>
      <c r="C634" s="143" t="str">
        <f t="shared" si="2"/>
        <v>1</v>
      </c>
      <c r="D634" s="143" t="str">
        <f t="shared" si="3"/>
        <v>01</v>
      </c>
      <c r="E634" s="141">
        <v>21973.343999999997</v>
      </c>
      <c r="F634" s="141">
        <v>0.0</v>
      </c>
      <c r="G634" s="141">
        <v>0.0</v>
      </c>
      <c r="H634" s="141">
        <v>0.0</v>
      </c>
      <c r="I634" s="141">
        <v>21973.343999999997</v>
      </c>
      <c r="J634" s="141">
        <v>0.0</v>
      </c>
    </row>
    <row r="635" ht="14.25" customHeight="1">
      <c r="A635" s="140" t="s">
        <v>814</v>
      </c>
      <c r="B635" s="143">
        <f t="shared" si="1"/>
        <v>10</v>
      </c>
      <c r="C635" s="143" t="str">
        <f t="shared" si="2"/>
        <v>2</v>
      </c>
      <c r="D635" s="143" t="str">
        <f t="shared" si="3"/>
        <v>52</v>
      </c>
      <c r="E635" s="141">
        <v>29.160000000000004</v>
      </c>
      <c r="F635" s="141">
        <v>0.0</v>
      </c>
      <c r="G635" s="141">
        <v>0.0</v>
      </c>
      <c r="H635" s="141">
        <v>0.0</v>
      </c>
      <c r="I635" s="141">
        <v>29.160000000000004</v>
      </c>
      <c r="J635" s="141">
        <v>0.0</v>
      </c>
    </row>
    <row r="636" ht="14.25" customHeight="1">
      <c r="A636" s="140" t="s">
        <v>815</v>
      </c>
      <c r="B636" s="143">
        <f t="shared" si="1"/>
        <v>10</v>
      </c>
      <c r="C636" s="143" t="str">
        <f t="shared" si="2"/>
        <v>3</v>
      </c>
      <c r="D636" s="143" t="str">
        <f t="shared" si="3"/>
        <v>53</v>
      </c>
      <c r="E636" s="141">
        <v>12.0</v>
      </c>
      <c r="F636" s="141">
        <v>0.0</v>
      </c>
      <c r="G636" s="141">
        <v>0.0</v>
      </c>
      <c r="H636" s="141">
        <v>0.0</v>
      </c>
      <c r="I636" s="141">
        <v>12.0</v>
      </c>
      <c r="J636" s="141">
        <v>0.0</v>
      </c>
    </row>
    <row r="637" ht="14.25" customHeight="1">
      <c r="A637" s="140" t="s">
        <v>816</v>
      </c>
      <c r="B637" s="143">
        <f t="shared" si="1"/>
        <v>10</v>
      </c>
      <c r="C637" s="143" t="str">
        <f t="shared" si="2"/>
        <v>4</v>
      </c>
      <c r="D637" s="143" t="str">
        <f t="shared" si="3"/>
        <v>54</v>
      </c>
      <c r="E637" s="141">
        <v>24.228</v>
      </c>
      <c r="F637" s="141">
        <v>0.0</v>
      </c>
      <c r="G637" s="141">
        <v>0.0</v>
      </c>
      <c r="H637" s="141">
        <v>0.0</v>
      </c>
      <c r="I637" s="141">
        <v>24.228</v>
      </c>
      <c r="J637" s="141">
        <v>0.0</v>
      </c>
    </row>
    <row r="638" ht="14.25" customHeight="1">
      <c r="A638" s="140" t="s">
        <v>817</v>
      </c>
      <c r="B638" s="143">
        <f t="shared" si="1"/>
        <v>10</v>
      </c>
      <c r="C638" s="143" t="str">
        <f t="shared" si="2"/>
        <v>6</v>
      </c>
      <c r="D638" s="143" t="str">
        <f t="shared" si="3"/>
        <v>56</v>
      </c>
      <c r="E638" s="141">
        <v>18.0</v>
      </c>
      <c r="F638" s="141">
        <v>0.0</v>
      </c>
      <c r="G638" s="141">
        <v>0.0</v>
      </c>
      <c r="H638" s="141">
        <v>0.0</v>
      </c>
      <c r="I638" s="141">
        <v>18.0</v>
      </c>
      <c r="J638" s="141">
        <v>0.0</v>
      </c>
    </row>
    <row r="639" ht="14.25" customHeight="1">
      <c r="A639" s="140" t="s">
        <v>818</v>
      </c>
      <c r="B639" s="143">
        <f t="shared" si="1"/>
        <v>10</v>
      </c>
      <c r="C639" s="143" t="str">
        <f t="shared" si="2"/>
        <v>0</v>
      </c>
      <c r="D639" s="143" t="str">
        <f t="shared" si="3"/>
        <v>60</v>
      </c>
      <c r="E639" s="141">
        <v>0.0</v>
      </c>
      <c r="F639" s="141">
        <v>0.0</v>
      </c>
      <c r="G639" s="141">
        <v>0.0</v>
      </c>
      <c r="H639" s="141">
        <v>0.0</v>
      </c>
      <c r="I639" s="141">
        <v>0.0</v>
      </c>
      <c r="J639" s="141">
        <v>0.0</v>
      </c>
    </row>
    <row r="640" ht="14.25" customHeight="1">
      <c r="A640" s="140" t="s">
        <v>819</v>
      </c>
      <c r="B640" s="143">
        <f t="shared" si="1"/>
        <v>10</v>
      </c>
      <c r="C640" s="143" t="str">
        <f t="shared" si="2"/>
        <v>2</v>
      </c>
      <c r="D640" s="143" t="str">
        <f t="shared" si="3"/>
        <v>62</v>
      </c>
      <c r="E640" s="141">
        <v>0.0</v>
      </c>
      <c r="F640" s="141">
        <v>0.0</v>
      </c>
      <c r="G640" s="141">
        <v>0.0</v>
      </c>
      <c r="H640" s="141">
        <v>0.0</v>
      </c>
      <c r="I640" s="141">
        <v>0.0</v>
      </c>
      <c r="J640" s="141">
        <v>0.0</v>
      </c>
    </row>
    <row r="641" ht="14.25" customHeight="1">
      <c r="A641" s="140" t="s">
        <v>820</v>
      </c>
      <c r="B641" s="143">
        <f t="shared" si="1"/>
        <v>10</v>
      </c>
      <c r="C641" s="143" t="str">
        <f t="shared" si="2"/>
        <v>9</v>
      </c>
      <c r="D641" s="143" t="str">
        <f t="shared" si="3"/>
        <v>69</v>
      </c>
      <c r="E641" s="141">
        <v>240.0</v>
      </c>
      <c r="F641" s="141">
        <v>0.0</v>
      </c>
      <c r="G641" s="141">
        <v>0.0</v>
      </c>
      <c r="H641" s="141">
        <v>0.0</v>
      </c>
      <c r="I641" s="141">
        <v>240.0</v>
      </c>
      <c r="J641" s="141">
        <v>0.0</v>
      </c>
    </row>
    <row r="642" ht="14.25" customHeight="1">
      <c r="A642" s="140" t="s">
        <v>821</v>
      </c>
      <c r="B642" s="143">
        <f t="shared" si="1"/>
        <v>10</v>
      </c>
      <c r="C642" s="143" t="str">
        <f t="shared" si="2"/>
        <v>0</v>
      </c>
      <c r="D642" s="143" t="str">
        <f t="shared" si="3"/>
        <v>70</v>
      </c>
      <c r="E642" s="141">
        <v>43.2</v>
      </c>
      <c r="F642" s="141">
        <v>0.0</v>
      </c>
      <c r="G642" s="141">
        <v>0.0</v>
      </c>
      <c r="H642" s="141">
        <v>0.0</v>
      </c>
      <c r="I642" s="141">
        <v>43.2</v>
      </c>
      <c r="J642" s="141">
        <v>0.0</v>
      </c>
    </row>
    <row r="643" ht="14.25" customHeight="1">
      <c r="A643" s="140" t="s">
        <v>822</v>
      </c>
      <c r="B643" s="143">
        <f t="shared" si="1"/>
        <v>10</v>
      </c>
      <c r="C643" s="143" t="str">
        <f t="shared" si="2"/>
        <v>1</v>
      </c>
      <c r="D643" s="143" t="str">
        <f t="shared" si="3"/>
        <v>71</v>
      </c>
      <c r="E643" s="141">
        <v>264.0</v>
      </c>
      <c r="F643" s="141">
        <v>0.0</v>
      </c>
      <c r="G643" s="141">
        <v>0.0</v>
      </c>
      <c r="H643" s="141">
        <v>0.0</v>
      </c>
      <c r="I643" s="141">
        <v>264.0</v>
      </c>
      <c r="J643" s="141">
        <v>0.0</v>
      </c>
    </row>
    <row r="644" ht="14.25" customHeight="1">
      <c r="A644" s="140" t="s">
        <v>823</v>
      </c>
      <c r="B644" s="143">
        <f t="shared" si="1"/>
        <v>10</v>
      </c>
      <c r="C644" s="143" t="str">
        <f t="shared" si="2"/>
        <v>2</v>
      </c>
      <c r="D644" s="143" t="str">
        <f t="shared" si="3"/>
        <v>72</v>
      </c>
      <c r="E644" s="141">
        <v>90.0</v>
      </c>
      <c r="F644" s="141">
        <v>0.0</v>
      </c>
      <c r="G644" s="141">
        <v>0.0</v>
      </c>
      <c r="H644" s="141">
        <v>0.0</v>
      </c>
      <c r="I644" s="141">
        <v>90.0</v>
      </c>
      <c r="J644" s="141">
        <v>0.0</v>
      </c>
    </row>
    <row r="645" ht="14.25" customHeight="1">
      <c r="A645" s="140" t="s">
        <v>824</v>
      </c>
      <c r="B645" s="143">
        <f t="shared" si="1"/>
        <v>10</v>
      </c>
      <c r="C645" s="143" t="str">
        <f t="shared" si="2"/>
        <v>7</v>
      </c>
      <c r="D645" s="143" t="str">
        <f t="shared" si="3"/>
        <v>77</v>
      </c>
      <c r="E645" s="141">
        <v>110.39999999999999</v>
      </c>
      <c r="F645" s="141">
        <v>0.0</v>
      </c>
      <c r="G645" s="141">
        <v>0.0</v>
      </c>
      <c r="H645" s="141">
        <v>0.0</v>
      </c>
      <c r="I645" s="141">
        <v>110.39999999999999</v>
      </c>
      <c r="J645" s="141">
        <v>0.0</v>
      </c>
    </row>
    <row r="646" ht="14.25" customHeight="1">
      <c r="A646" s="140" t="s">
        <v>825</v>
      </c>
      <c r="B646" s="143">
        <f t="shared" si="1"/>
        <v>10</v>
      </c>
      <c r="C646" s="143" t="str">
        <f t="shared" si="2"/>
        <v>8</v>
      </c>
      <c r="D646" s="143" t="str">
        <f t="shared" si="3"/>
        <v>78</v>
      </c>
      <c r="E646" s="141">
        <v>21.6</v>
      </c>
      <c r="F646" s="141">
        <v>0.0</v>
      </c>
      <c r="G646" s="141">
        <v>0.0</v>
      </c>
      <c r="H646" s="141">
        <v>0.0</v>
      </c>
      <c r="I646" s="141">
        <v>21.6</v>
      </c>
      <c r="J646" s="141">
        <v>0.0</v>
      </c>
    </row>
    <row r="647" ht="14.25" customHeight="1">
      <c r="A647" s="140" t="s">
        <v>826</v>
      </c>
      <c r="B647" s="143">
        <f t="shared" si="1"/>
        <v>10</v>
      </c>
      <c r="C647" s="143" t="str">
        <f t="shared" si="2"/>
        <v>9</v>
      </c>
      <c r="D647" s="143" t="str">
        <f t="shared" si="3"/>
        <v>79</v>
      </c>
      <c r="E647" s="141">
        <v>7.199999999999999</v>
      </c>
      <c r="F647" s="141">
        <v>0.0</v>
      </c>
      <c r="G647" s="141">
        <v>0.0</v>
      </c>
      <c r="H647" s="141">
        <v>0.0</v>
      </c>
      <c r="I647" s="141">
        <v>7.199999999999999</v>
      </c>
      <c r="J647" s="141">
        <v>0.0</v>
      </c>
    </row>
    <row r="648" ht="14.25" customHeight="1">
      <c r="A648" s="140" t="s">
        <v>827</v>
      </c>
      <c r="B648" s="143">
        <f t="shared" si="1"/>
        <v>10</v>
      </c>
      <c r="C648" s="143" t="str">
        <f t="shared" si="2"/>
        <v>3</v>
      </c>
      <c r="D648" s="143" t="str">
        <f t="shared" si="3"/>
        <v>83</v>
      </c>
      <c r="E648" s="141">
        <v>409.464</v>
      </c>
      <c r="F648" s="141">
        <v>0.0</v>
      </c>
      <c r="G648" s="141">
        <v>0.0</v>
      </c>
      <c r="H648" s="141">
        <v>0.0</v>
      </c>
      <c r="I648" s="141">
        <v>409.464</v>
      </c>
      <c r="J648" s="141">
        <v>0.0</v>
      </c>
    </row>
    <row r="649" ht="14.25" customHeight="1">
      <c r="A649" s="140" t="s">
        <v>828</v>
      </c>
      <c r="B649" s="143">
        <f t="shared" si="1"/>
        <v>10</v>
      </c>
      <c r="C649" s="143" t="str">
        <f t="shared" si="2"/>
        <v>6</v>
      </c>
      <c r="D649" s="143" t="str">
        <f t="shared" si="3"/>
        <v>46</v>
      </c>
      <c r="E649" s="141">
        <v>36.0</v>
      </c>
      <c r="F649" s="141">
        <v>0.0</v>
      </c>
      <c r="G649" s="141">
        <v>0.0</v>
      </c>
      <c r="H649" s="141">
        <v>0.0</v>
      </c>
      <c r="I649" s="141">
        <v>36.0</v>
      </c>
      <c r="J649" s="141">
        <v>0.0</v>
      </c>
    </row>
    <row r="650" ht="14.25" customHeight="1">
      <c r="A650" s="140" t="s">
        <v>829</v>
      </c>
      <c r="B650" s="143">
        <f t="shared" si="1"/>
        <v>10</v>
      </c>
      <c r="C650" s="143" t="str">
        <f t="shared" si="2"/>
        <v>4</v>
      </c>
      <c r="D650" s="143" t="str">
        <f t="shared" si="3"/>
        <v>24</v>
      </c>
      <c r="E650" s="141">
        <v>15.252000000000002</v>
      </c>
      <c r="F650" s="141">
        <v>0.0</v>
      </c>
      <c r="G650" s="141">
        <v>0.0</v>
      </c>
      <c r="H650" s="141">
        <v>0.0</v>
      </c>
      <c r="I650" s="141">
        <v>15.252000000000002</v>
      </c>
      <c r="J650" s="141">
        <v>0.0</v>
      </c>
    </row>
    <row r="651" ht="14.25" customHeight="1">
      <c r="A651" s="140" t="s">
        <v>830</v>
      </c>
      <c r="B651" s="143">
        <f t="shared" si="1"/>
        <v>10</v>
      </c>
      <c r="C651" s="143" t="str">
        <f t="shared" si="2"/>
        <v>7</v>
      </c>
      <c r="D651" s="143" t="str">
        <f t="shared" si="3"/>
        <v>67</v>
      </c>
      <c r="E651" s="141">
        <v>0.0</v>
      </c>
      <c r="F651" s="141">
        <v>0.0</v>
      </c>
      <c r="G651" s="141">
        <v>0.0</v>
      </c>
      <c r="H651" s="141">
        <v>0.0</v>
      </c>
      <c r="I651" s="141">
        <v>0.0</v>
      </c>
      <c r="J651" s="141">
        <v>0.0</v>
      </c>
    </row>
    <row r="652" ht="14.25" customHeight="1">
      <c r="A652" s="140" t="s">
        <v>831</v>
      </c>
      <c r="B652" s="143">
        <f t="shared" si="1"/>
        <v>10</v>
      </c>
      <c r="C652" s="143" t="str">
        <f t="shared" si="2"/>
        <v>1</v>
      </c>
      <c r="D652" s="143" t="str">
        <f t="shared" si="3"/>
        <v>51</v>
      </c>
      <c r="E652" s="141">
        <v>0.0</v>
      </c>
      <c r="F652" s="141">
        <v>0.0</v>
      </c>
      <c r="G652" s="141">
        <v>0.0</v>
      </c>
      <c r="H652" s="141">
        <v>0.0</v>
      </c>
      <c r="I652" s="141">
        <v>0.0</v>
      </c>
      <c r="J652" s="141">
        <v>0.0</v>
      </c>
    </row>
    <row r="653" ht="14.25" customHeight="1">
      <c r="A653" s="140" t="s">
        <v>832</v>
      </c>
      <c r="B653" s="143">
        <f t="shared" si="1"/>
        <v>10</v>
      </c>
      <c r="C653" s="143" t="str">
        <f t="shared" si="2"/>
        <v>5</v>
      </c>
      <c r="D653" s="143" t="str">
        <f t="shared" si="3"/>
        <v>65</v>
      </c>
      <c r="E653" s="141">
        <v>30.504000000000005</v>
      </c>
      <c r="F653" s="141">
        <v>0.0</v>
      </c>
      <c r="G653" s="141">
        <v>0.0</v>
      </c>
      <c r="H653" s="141">
        <v>0.0</v>
      </c>
      <c r="I653" s="141">
        <v>30.504000000000005</v>
      </c>
      <c r="J653" s="141">
        <v>0.0</v>
      </c>
    </row>
    <row r="654" ht="14.25" customHeight="1">
      <c r="A654" s="140" t="s">
        <v>833</v>
      </c>
      <c r="B654" s="143">
        <f t="shared" si="1"/>
        <v>10</v>
      </c>
      <c r="C654" s="143" t="str">
        <f t="shared" si="2"/>
        <v>5</v>
      </c>
      <c r="D654" s="143" t="str">
        <f t="shared" si="3"/>
        <v>95</v>
      </c>
      <c r="E654" s="141">
        <v>60.0</v>
      </c>
      <c r="F654" s="141">
        <v>0.0</v>
      </c>
      <c r="G654" s="141">
        <v>0.0</v>
      </c>
      <c r="H654" s="141">
        <v>0.0</v>
      </c>
      <c r="I654" s="141">
        <v>60.0</v>
      </c>
      <c r="J654" s="141">
        <v>0.0</v>
      </c>
    </row>
    <row r="655" ht="14.25" customHeight="1">
      <c r="A655" s="140" t="s">
        <v>834</v>
      </c>
      <c r="B655" s="143">
        <f t="shared" si="1"/>
        <v>10</v>
      </c>
      <c r="C655" s="143" t="str">
        <f t="shared" si="2"/>
        <v>2</v>
      </c>
      <c r="D655" s="143" t="str">
        <f t="shared" si="3"/>
        <v>02</v>
      </c>
      <c r="E655" s="141">
        <v>610.164</v>
      </c>
      <c r="F655" s="141">
        <v>0.0</v>
      </c>
      <c r="G655" s="141">
        <v>0.0</v>
      </c>
      <c r="H655" s="141">
        <v>0.0</v>
      </c>
      <c r="I655" s="141">
        <v>610.164</v>
      </c>
      <c r="J655" s="141">
        <v>0.0</v>
      </c>
    </row>
    <row r="656" ht="14.25" customHeight="1">
      <c r="A656" s="140" t="s">
        <v>835</v>
      </c>
      <c r="B656" s="143">
        <f t="shared" si="1"/>
        <v>10</v>
      </c>
      <c r="C656" s="143" t="str">
        <f t="shared" si="2"/>
        <v>3</v>
      </c>
      <c r="D656" s="143" t="str">
        <f t="shared" si="3"/>
        <v>03</v>
      </c>
      <c r="E656" s="141">
        <v>325.428</v>
      </c>
      <c r="F656" s="141">
        <v>0.0</v>
      </c>
      <c r="G656" s="141">
        <v>0.0</v>
      </c>
      <c r="H656" s="141">
        <v>0.0</v>
      </c>
      <c r="I656" s="141">
        <v>325.428</v>
      </c>
      <c r="J656" s="141">
        <v>0.0</v>
      </c>
    </row>
    <row r="657" ht="14.25" customHeight="1">
      <c r="A657" s="140" t="s">
        <v>836</v>
      </c>
      <c r="B657" s="143">
        <f t="shared" si="1"/>
        <v>10</v>
      </c>
      <c r="C657" s="143" t="str">
        <f t="shared" si="2"/>
        <v>4</v>
      </c>
      <c r="D657" s="143" t="str">
        <f t="shared" si="3"/>
        <v>04</v>
      </c>
      <c r="E657" s="141">
        <v>37.632000000000005</v>
      </c>
      <c r="F657" s="141">
        <v>0.0</v>
      </c>
      <c r="G657" s="141">
        <v>0.0</v>
      </c>
      <c r="H657" s="141">
        <v>0.0</v>
      </c>
      <c r="I657" s="141">
        <v>37.632000000000005</v>
      </c>
      <c r="J657" s="141">
        <v>0.0</v>
      </c>
    </row>
    <row r="658" ht="14.25" customHeight="1">
      <c r="A658" s="140" t="s">
        <v>837</v>
      </c>
      <c r="B658" s="143">
        <f t="shared" si="1"/>
        <v>10</v>
      </c>
      <c r="C658" s="143" t="str">
        <f t="shared" si="2"/>
        <v>5</v>
      </c>
      <c r="D658" s="143" t="str">
        <f t="shared" si="3"/>
        <v>25</v>
      </c>
      <c r="E658" s="141">
        <v>70.16399999999999</v>
      </c>
      <c r="F658" s="141">
        <v>0.0</v>
      </c>
      <c r="G658" s="141">
        <v>0.0</v>
      </c>
      <c r="H658" s="141">
        <v>0.0</v>
      </c>
      <c r="I658" s="141">
        <v>70.16399999999999</v>
      </c>
      <c r="J658" s="141">
        <v>0.0</v>
      </c>
    </row>
    <row r="659" ht="14.25" customHeight="1">
      <c r="A659" s="140" t="s">
        <v>838</v>
      </c>
      <c r="B659" s="143">
        <f t="shared" si="1"/>
        <v>10</v>
      </c>
      <c r="C659" s="143" t="str">
        <f t="shared" si="2"/>
        <v>4</v>
      </c>
      <c r="D659" s="143" t="str">
        <f t="shared" si="3"/>
        <v>94</v>
      </c>
      <c r="E659" s="141">
        <v>363.048</v>
      </c>
      <c r="F659" s="141">
        <v>0.0</v>
      </c>
      <c r="G659" s="141">
        <v>0.0</v>
      </c>
      <c r="H659" s="141">
        <v>0.0</v>
      </c>
      <c r="I659" s="141">
        <v>363.048</v>
      </c>
      <c r="J659" s="141">
        <v>0.0</v>
      </c>
    </row>
    <row r="660" ht="14.25" customHeight="1">
      <c r="A660" s="140" t="s">
        <v>839</v>
      </c>
      <c r="B660" s="143">
        <f t="shared" si="1"/>
        <v>10</v>
      </c>
      <c r="C660" s="143" t="str">
        <f t="shared" si="2"/>
        <v>8</v>
      </c>
      <c r="D660" s="143" t="str">
        <f t="shared" si="3"/>
        <v>78</v>
      </c>
      <c r="E660" s="141">
        <v>32.400000000000006</v>
      </c>
      <c r="F660" s="141">
        <v>0.0</v>
      </c>
      <c r="G660" s="141">
        <v>0.0</v>
      </c>
      <c r="H660" s="141">
        <v>0.0</v>
      </c>
      <c r="I660" s="141">
        <v>32.400000000000006</v>
      </c>
      <c r="J660" s="141">
        <v>0.0</v>
      </c>
    </row>
    <row r="661" ht="14.25" customHeight="1">
      <c r="A661" s="140" t="s">
        <v>840</v>
      </c>
      <c r="B661" s="143">
        <f t="shared" si="1"/>
        <v>10</v>
      </c>
      <c r="C661" s="143" t="str">
        <f t="shared" si="2"/>
        <v>9</v>
      </c>
      <c r="D661" s="143" t="str">
        <f t="shared" si="3"/>
        <v>79</v>
      </c>
      <c r="E661" s="141">
        <v>66.096</v>
      </c>
      <c r="F661" s="141">
        <v>0.0</v>
      </c>
      <c r="G661" s="141">
        <v>0.0</v>
      </c>
      <c r="H661" s="141">
        <v>0.0</v>
      </c>
      <c r="I661" s="141">
        <v>66.096</v>
      </c>
      <c r="J661" s="141">
        <v>0.0</v>
      </c>
    </row>
    <row r="662" ht="14.25" customHeight="1">
      <c r="A662" s="140" t="s">
        <v>841</v>
      </c>
      <c r="B662" s="143">
        <f t="shared" si="1"/>
        <v>10</v>
      </c>
      <c r="C662" s="143" t="str">
        <f t="shared" si="2"/>
        <v>5</v>
      </c>
      <c r="D662" s="143" t="str">
        <f t="shared" si="3"/>
        <v>05</v>
      </c>
      <c r="E662" s="141">
        <v>4.800000000000001</v>
      </c>
      <c r="F662" s="141">
        <v>0.0</v>
      </c>
      <c r="G662" s="141">
        <v>0.0</v>
      </c>
      <c r="H662" s="141">
        <v>0.0</v>
      </c>
      <c r="I662" s="141">
        <v>4.800000000000001</v>
      </c>
      <c r="J662" s="141">
        <v>0.0</v>
      </c>
    </row>
    <row r="663" ht="14.25" customHeight="1">
      <c r="A663" s="140" t="s">
        <v>842</v>
      </c>
      <c r="B663" s="143">
        <f t="shared" si="1"/>
        <v>10</v>
      </c>
      <c r="C663" s="143" t="str">
        <f t="shared" si="2"/>
        <v>0</v>
      </c>
      <c r="D663" s="143" t="str">
        <f t="shared" si="3"/>
        <v>20</v>
      </c>
      <c r="E663" s="141">
        <v>52.884</v>
      </c>
      <c r="F663" s="141">
        <v>0.0</v>
      </c>
      <c r="G663" s="141">
        <v>0.0</v>
      </c>
      <c r="H663" s="141">
        <v>0.0</v>
      </c>
      <c r="I663" s="141">
        <v>52.884</v>
      </c>
      <c r="J663" s="141">
        <v>0.0</v>
      </c>
    </row>
    <row r="664" ht="14.25" customHeight="1">
      <c r="A664" s="140" t="s">
        <v>843</v>
      </c>
      <c r="B664" s="143">
        <f t="shared" si="1"/>
        <v>10</v>
      </c>
      <c r="C664" s="143" t="str">
        <f t="shared" si="2"/>
        <v>1</v>
      </c>
      <c r="D664" s="143" t="str">
        <f t="shared" si="3"/>
        <v>91</v>
      </c>
      <c r="E664" s="141">
        <v>720.0</v>
      </c>
      <c r="F664" s="141">
        <v>0.0</v>
      </c>
      <c r="G664" s="141">
        <v>0.0</v>
      </c>
      <c r="H664" s="141">
        <v>0.0</v>
      </c>
      <c r="I664" s="141">
        <v>720.0</v>
      </c>
      <c r="J664" s="141">
        <v>0.0</v>
      </c>
    </row>
    <row r="665" ht="14.25" customHeight="1">
      <c r="A665" s="140" t="s">
        <v>844</v>
      </c>
      <c r="B665" s="143">
        <f t="shared" si="1"/>
        <v>10</v>
      </c>
      <c r="C665" s="143" t="str">
        <f t="shared" si="2"/>
        <v>1</v>
      </c>
      <c r="D665" s="143" t="str">
        <f t="shared" si="3"/>
        <v>31</v>
      </c>
      <c r="E665" s="141">
        <v>406.77600000000007</v>
      </c>
      <c r="F665" s="141">
        <v>0.0</v>
      </c>
      <c r="G665" s="141">
        <v>0.0</v>
      </c>
      <c r="H665" s="141">
        <v>0.0</v>
      </c>
      <c r="I665" s="141">
        <v>406.77600000000007</v>
      </c>
      <c r="J665" s="141">
        <v>0.0</v>
      </c>
    </row>
    <row r="666" ht="14.25" customHeight="1">
      <c r="A666" s="140" t="s">
        <v>845</v>
      </c>
      <c r="B666" s="143">
        <f t="shared" si="1"/>
        <v>10</v>
      </c>
      <c r="C666" s="143" t="str">
        <f t="shared" si="2"/>
        <v>4</v>
      </c>
      <c r="D666" s="143" t="str">
        <f t="shared" si="3"/>
        <v>84</v>
      </c>
      <c r="E666" s="141">
        <v>152.54399999999998</v>
      </c>
      <c r="F666" s="141">
        <v>0.0</v>
      </c>
      <c r="G666" s="141">
        <v>0.0</v>
      </c>
      <c r="H666" s="141">
        <v>0.0</v>
      </c>
      <c r="I666" s="141">
        <v>152.54399999999998</v>
      </c>
      <c r="J666" s="141">
        <v>0.0</v>
      </c>
    </row>
    <row r="667" ht="14.25" customHeight="1">
      <c r="A667" s="140" t="s">
        <v>846</v>
      </c>
      <c r="B667" s="143">
        <f t="shared" si="1"/>
        <v>10</v>
      </c>
      <c r="C667" s="143" t="str">
        <f t="shared" si="2"/>
        <v>5</v>
      </c>
      <c r="D667" s="143" t="str">
        <f t="shared" si="3"/>
        <v>15</v>
      </c>
      <c r="E667" s="141">
        <v>527.7959999999999</v>
      </c>
      <c r="F667" s="141">
        <v>0.0</v>
      </c>
      <c r="G667" s="141">
        <v>0.0</v>
      </c>
      <c r="H667" s="141">
        <v>0.0</v>
      </c>
      <c r="I667" s="141">
        <v>527.7959999999999</v>
      </c>
      <c r="J667" s="141">
        <v>0.0</v>
      </c>
    </row>
    <row r="668" ht="14.25" customHeight="1">
      <c r="A668" s="140" t="s">
        <v>847</v>
      </c>
      <c r="B668" s="143">
        <f t="shared" si="1"/>
        <v>10</v>
      </c>
      <c r="C668" s="143" t="str">
        <f t="shared" si="2"/>
        <v>6</v>
      </c>
      <c r="D668" s="143" t="str">
        <f t="shared" si="3"/>
        <v>16</v>
      </c>
      <c r="E668" s="141">
        <v>1088.688</v>
      </c>
      <c r="F668" s="141">
        <v>0.0</v>
      </c>
      <c r="G668" s="141">
        <v>0.0</v>
      </c>
      <c r="H668" s="141">
        <v>0.0</v>
      </c>
      <c r="I668" s="141">
        <v>1088.688</v>
      </c>
      <c r="J668" s="141">
        <v>0.0</v>
      </c>
    </row>
    <row r="669" ht="14.25" customHeight="1">
      <c r="A669" s="140" t="s">
        <v>848</v>
      </c>
      <c r="B669" s="143">
        <f t="shared" si="1"/>
        <v>10</v>
      </c>
      <c r="C669" s="143" t="str">
        <f t="shared" si="2"/>
        <v>8</v>
      </c>
      <c r="D669" s="143" t="str">
        <f t="shared" si="3"/>
        <v>58</v>
      </c>
      <c r="E669" s="141">
        <v>0.0</v>
      </c>
      <c r="F669" s="141">
        <v>0.0</v>
      </c>
      <c r="G669" s="141">
        <v>0.0</v>
      </c>
      <c r="H669" s="141">
        <v>0.0</v>
      </c>
      <c r="I669" s="141">
        <v>0.0</v>
      </c>
      <c r="J669" s="141">
        <v>0.0</v>
      </c>
    </row>
    <row r="670" ht="14.25" customHeight="1">
      <c r="A670" s="140" t="s">
        <v>849</v>
      </c>
      <c r="B670" s="143">
        <f t="shared" si="1"/>
        <v>10</v>
      </c>
      <c r="C670" s="143" t="str">
        <f t="shared" si="2"/>
        <v>1</v>
      </c>
      <c r="D670" s="143" t="str">
        <f t="shared" si="3"/>
        <v>81</v>
      </c>
      <c r="E670" s="141">
        <v>288.0</v>
      </c>
      <c r="F670" s="141">
        <v>0.0</v>
      </c>
      <c r="G670" s="141">
        <v>0.0</v>
      </c>
      <c r="H670" s="141">
        <v>0.0</v>
      </c>
      <c r="I670" s="141">
        <v>288.0</v>
      </c>
      <c r="J670" s="141">
        <v>0.0</v>
      </c>
    </row>
    <row r="671" ht="14.25" customHeight="1">
      <c r="A671" s="140" t="s">
        <v>850</v>
      </c>
      <c r="B671" s="143">
        <f t="shared" si="1"/>
        <v>10</v>
      </c>
      <c r="C671" s="143" t="str">
        <f t="shared" si="2"/>
        <v>8</v>
      </c>
      <c r="D671" s="143" t="str">
        <f t="shared" si="3"/>
        <v>58</v>
      </c>
      <c r="E671" s="141">
        <v>288.0</v>
      </c>
      <c r="F671" s="141">
        <v>0.0</v>
      </c>
      <c r="G671" s="141">
        <v>0.0</v>
      </c>
      <c r="H671" s="141">
        <v>0.0</v>
      </c>
      <c r="I671" s="141">
        <v>288.0</v>
      </c>
      <c r="J671" s="141">
        <v>0.0</v>
      </c>
    </row>
    <row r="672" ht="14.25" customHeight="1">
      <c r="A672" s="140" t="s">
        <v>851</v>
      </c>
      <c r="B672" s="143">
        <f t="shared" si="1"/>
        <v>10</v>
      </c>
      <c r="C672" s="143" t="str">
        <f t="shared" si="2"/>
        <v>1</v>
      </c>
      <c r="D672" s="143" t="str">
        <f t="shared" si="3"/>
        <v>11</v>
      </c>
      <c r="E672" s="141">
        <v>449.5079999999999</v>
      </c>
      <c r="F672" s="141">
        <v>0.0</v>
      </c>
      <c r="G672" s="141">
        <v>0.0</v>
      </c>
      <c r="H672" s="141">
        <v>0.0</v>
      </c>
      <c r="I672" s="141">
        <v>449.5079999999999</v>
      </c>
      <c r="J672" s="141">
        <v>0.0</v>
      </c>
    </row>
    <row r="673" ht="14.25" customHeight="1">
      <c r="A673" s="140" t="s">
        <v>852</v>
      </c>
      <c r="B673" s="143">
        <f t="shared" si="1"/>
        <v>10</v>
      </c>
      <c r="C673" s="143" t="str">
        <f t="shared" si="2"/>
        <v>8</v>
      </c>
      <c r="D673" s="143" t="str">
        <f t="shared" si="3"/>
        <v>18</v>
      </c>
      <c r="E673" s="141">
        <v>177.96000000000004</v>
      </c>
      <c r="F673" s="141">
        <v>0.0</v>
      </c>
      <c r="G673" s="141">
        <v>0.0</v>
      </c>
      <c r="H673" s="141">
        <v>0.0</v>
      </c>
      <c r="I673" s="141">
        <v>177.96000000000004</v>
      </c>
      <c r="J673" s="141">
        <v>0.0</v>
      </c>
    </row>
    <row r="674" ht="14.25" customHeight="1">
      <c r="A674" s="140" t="s">
        <v>853</v>
      </c>
      <c r="B674" s="143">
        <f t="shared" si="1"/>
        <v>10</v>
      </c>
      <c r="C674" s="143" t="str">
        <f t="shared" si="2"/>
        <v>0</v>
      </c>
      <c r="D674" s="143" t="str">
        <f t="shared" si="3"/>
        <v>20</v>
      </c>
      <c r="E674" s="141">
        <v>142.368</v>
      </c>
      <c r="F674" s="141">
        <v>0.0</v>
      </c>
      <c r="G674" s="141">
        <v>0.0</v>
      </c>
      <c r="H674" s="141">
        <v>0.0</v>
      </c>
      <c r="I674" s="141">
        <v>142.368</v>
      </c>
      <c r="J674" s="141">
        <v>0.0</v>
      </c>
    </row>
    <row r="675" ht="14.25" customHeight="1">
      <c r="A675" s="140" t="s">
        <v>854</v>
      </c>
      <c r="B675" s="143">
        <f t="shared" si="1"/>
        <v>10</v>
      </c>
      <c r="C675" s="143" t="str">
        <f t="shared" si="2"/>
        <v>2</v>
      </c>
      <c r="D675" s="143" t="str">
        <f t="shared" si="3"/>
        <v>42</v>
      </c>
      <c r="E675" s="141">
        <v>680.4000000000001</v>
      </c>
      <c r="F675" s="141">
        <v>0.0</v>
      </c>
      <c r="G675" s="141">
        <v>0.0</v>
      </c>
      <c r="H675" s="141">
        <v>0.0</v>
      </c>
      <c r="I675" s="141">
        <v>680.4000000000001</v>
      </c>
      <c r="J675" s="141">
        <v>0.0</v>
      </c>
    </row>
    <row r="676" ht="14.25" customHeight="1">
      <c r="A676" s="140" t="s">
        <v>855</v>
      </c>
      <c r="B676" s="143">
        <f t="shared" si="1"/>
        <v>10</v>
      </c>
      <c r="C676" s="143" t="str">
        <f t="shared" si="2"/>
        <v>8</v>
      </c>
      <c r="D676" s="143" t="str">
        <f t="shared" si="3"/>
        <v>48</v>
      </c>
      <c r="E676" s="141">
        <v>178.98000000000002</v>
      </c>
      <c r="F676" s="141">
        <v>0.0</v>
      </c>
      <c r="G676" s="141">
        <v>0.0</v>
      </c>
      <c r="H676" s="141">
        <v>0.0</v>
      </c>
      <c r="I676" s="141">
        <v>178.98000000000002</v>
      </c>
      <c r="J676" s="141">
        <v>0.0</v>
      </c>
    </row>
    <row r="677" ht="14.25" customHeight="1">
      <c r="A677" s="140" t="s">
        <v>856</v>
      </c>
      <c r="B677" s="143">
        <f t="shared" si="1"/>
        <v>10</v>
      </c>
      <c r="C677" s="143" t="str">
        <f t="shared" si="2"/>
        <v>7</v>
      </c>
      <c r="D677" s="143" t="str">
        <f t="shared" si="3"/>
        <v>67</v>
      </c>
      <c r="E677" s="141">
        <v>360.0</v>
      </c>
      <c r="F677" s="141">
        <v>0.0</v>
      </c>
      <c r="G677" s="141">
        <v>0.0</v>
      </c>
      <c r="H677" s="141">
        <v>0.0</v>
      </c>
      <c r="I677" s="141">
        <v>360.0</v>
      </c>
      <c r="J677" s="141">
        <v>0.0</v>
      </c>
    </row>
    <row r="678" ht="14.25" customHeight="1">
      <c r="A678" s="140" t="s">
        <v>857</v>
      </c>
      <c r="B678" s="143">
        <f t="shared" si="1"/>
        <v>10</v>
      </c>
      <c r="C678" s="143" t="str">
        <f t="shared" si="2"/>
        <v>9</v>
      </c>
      <c r="D678" s="143" t="str">
        <f t="shared" si="3"/>
        <v>19</v>
      </c>
      <c r="E678" s="141">
        <v>138.0</v>
      </c>
      <c r="F678" s="141">
        <v>0.0</v>
      </c>
      <c r="G678" s="141">
        <v>0.0</v>
      </c>
      <c r="H678" s="141">
        <v>0.0</v>
      </c>
      <c r="I678" s="141">
        <v>138.0</v>
      </c>
      <c r="J678" s="141">
        <v>0.0</v>
      </c>
    </row>
    <row r="679" ht="14.25" customHeight="1">
      <c r="A679" s="140" t="s">
        <v>858</v>
      </c>
      <c r="B679" s="143">
        <f t="shared" si="1"/>
        <v>10</v>
      </c>
      <c r="C679" s="143" t="str">
        <f t="shared" si="2"/>
        <v>0</v>
      </c>
      <c r="D679" s="143" t="str">
        <f t="shared" si="3"/>
        <v>20</v>
      </c>
      <c r="E679" s="141">
        <v>20.339999999999996</v>
      </c>
      <c r="F679" s="141">
        <v>0.0</v>
      </c>
      <c r="G679" s="141">
        <v>0.0</v>
      </c>
      <c r="H679" s="141">
        <v>0.0</v>
      </c>
      <c r="I679" s="141">
        <v>20.339999999999996</v>
      </c>
      <c r="J679" s="141">
        <v>0.0</v>
      </c>
    </row>
    <row r="680" ht="14.25" customHeight="1">
      <c r="A680" s="140" t="s">
        <v>859</v>
      </c>
      <c r="B680" s="143">
        <f t="shared" si="1"/>
        <v>10</v>
      </c>
      <c r="C680" s="143" t="str">
        <f t="shared" si="2"/>
        <v>1</v>
      </c>
      <c r="D680" s="143" t="str">
        <f t="shared" si="3"/>
        <v>21</v>
      </c>
      <c r="E680" s="141">
        <v>0.0</v>
      </c>
      <c r="F680" s="141">
        <v>0.0</v>
      </c>
      <c r="G680" s="141">
        <v>0.0</v>
      </c>
      <c r="H680" s="141">
        <v>0.0</v>
      </c>
      <c r="I680" s="141">
        <v>0.0</v>
      </c>
      <c r="J680" s="141">
        <v>0.0</v>
      </c>
    </row>
    <row r="681" ht="14.25" customHeight="1">
      <c r="A681" s="140" t="s">
        <v>860</v>
      </c>
      <c r="B681" s="143">
        <f t="shared" si="1"/>
        <v>10</v>
      </c>
      <c r="C681" s="143" t="str">
        <f t="shared" si="2"/>
        <v>8</v>
      </c>
      <c r="D681" s="143" t="str">
        <f t="shared" si="3"/>
        <v>48</v>
      </c>
      <c r="E681" s="141">
        <v>203.38800000000003</v>
      </c>
      <c r="F681" s="141">
        <v>0.0</v>
      </c>
      <c r="G681" s="141">
        <v>0.0</v>
      </c>
      <c r="H681" s="141">
        <v>0.0</v>
      </c>
      <c r="I681" s="141">
        <v>203.38800000000003</v>
      </c>
      <c r="J681" s="141">
        <v>0.0</v>
      </c>
    </row>
    <row r="682" ht="14.25" customHeight="1">
      <c r="A682" s="140" t="s">
        <v>861</v>
      </c>
      <c r="B682" s="143">
        <f t="shared" si="1"/>
        <v>10</v>
      </c>
      <c r="C682" s="143" t="str">
        <f t="shared" si="2"/>
        <v>6</v>
      </c>
      <c r="D682" s="143" t="str">
        <f t="shared" si="3"/>
        <v>06</v>
      </c>
      <c r="E682" s="141">
        <v>335.592</v>
      </c>
      <c r="F682" s="141">
        <v>0.0</v>
      </c>
      <c r="G682" s="141">
        <v>0.0</v>
      </c>
      <c r="H682" s="141">
        <v>0.0</v>
      </c>
      <c r="I682" s="141">
        <v>335.592</v>
      </c>
      <c r="J682" s="141">
        <v>0.0</v>
      </c>
    </row>
    <row r="683" ht="14.25" customHeight="1">
      <c r="A683" s="140" t="s">
        <v>862</v>
      </c>
      <c r="B683" s="143">
        <f t="shared" si="1"/>
        <v>10</v>
      </c>
      <c r="C683" s="143" t="str">
        <f t="shared" si="2"/>
        <v>9</v>
      </c>
      <c r="D683" s="143" t="str">
        <f t="shared" si="3"/>
        <v>19</v>
      </c>
      <c r="E683" s="141">
        <v>177.97199999999998</v>
      </c>
      <c r="F683" s="141">
        <v>0.0</v>
      </c>
      <c r="G683" s="141">
        <v>0.0</v>
      </c>
      <c r="H683" s="141">
        <v>0.0</v>
      </c>
      <c r="I683" s="141">
        <v>177.97199999999998</v>
      </c>
      <c r="J683" s="141">
        <v>0.0</v>
      </c>
    </row>
    <row r="684" ht="14.25" customHeight="1">
      <c r="A684" s="140" t="s">
        <v>863</v>
      </c>
      <c r="B684" s="143">
        <f t="shared" si="1"/>
        <v>10</v>
      </c>
      <c r="C684" s="143" t="str">
        <f t="shared" si="2"/>
        <v>0</v>
      </c>
      <c r="D684" s="143" t="str">
        <f t="shared" si="3"/>
        <v>20</v>
      </c>
      <c r="E684" s="141">
        <v>240.0</v>
      </c>
      <c r="F684" s="141">
        <v>0.0</v>
      </c>
      <c r="G684" s="141">
        <v>0.0</v>
      </c>
      <c r="H684" s="141">
        <v>0.0</v>
      </c>
      <c r="I684" s="141">
        <v>240.0</v>
      </c>
      <c r="J684" s="141">
        <v>0.0</v>
      </c>
    </row>
    <row r="685" ht="14.25" customHeight="1">
      <c r="A685" s="140" t="s">
        <v>864</v>
      </c>
      <c r="B685" s="143">
        <f t="shared" si="1"/>
        <v>10</v>
      </c>
      <c r="C685" s="143" t="str">
        <f t="shared" si="2"/>
        <v>1</v>
      </c>
      <c r="D685" s="143" t="str">
        <f t="shared" si="3"/>
        <v>21</v>
      </c>
      <c r="E685" s="141">
        <v>600.0</v>
      </c>
      <c r="F685" s="141">
        <v>0.0</v>
      </c>
      <c r="G685" s="141">
        <v>0.0</v>
      </c>
      <c r="H685" s="141">
        <v>0.0</v>
      </c>
      <c r="I685" s="141">
        <v>600.0</v>
      </c>
      <c r="J685" s="141">
        <v>0.0</v>
      </c>
    </row>
    <row r="686" ht="14.25" customHeight="1">
      <c r="A686" s="140" t="s">
        <v>865</v>
      </c>
      <c r="B686" s="143">
        <f t="shared" si="1"/>
        <v>10</v>
      </c>
      <c r="C686" s="143" t="str">
        <f t="shared" si="2"/>
        <v>2</v>
      </c>
      <c r="D686" s="143" t="str">
        <f t="shared" si="3"/>
        <v>22</v>
      </c>
      <c r="E686" s="141">
        <v>71.184</v>
      </c>
      <c r="F686" s="141">
        <v>0.0</v>
      </c>
      <c r="G686" s="141">
        <v>0.0</v>
      </c>
      <c r="H686" s="141">
        <v>0.0</v>
      </c>
      <c r="I686" s="141">
        <v>71.184</v>
      </c>
      <c r="J686" s="141">
        <v>0.0</v>
      </c>
    </row>
    <row r="687" ht="14.25" customHeight="1">
      <c r="A687" s="140" t="s">
        <v>866</v>
      </c>
      <c r="B687" s="143">
        <f t="shared" si="1"/>
        <v>10</v>
      </c>
      <c r="C687" s="143" t="str">
        <f t="shared" si="2"/>
        <v>3</v>
      </c>
      <c r="D687" s="143" t="str">
        <f t="shared" si="3"/>
        <v>33</v>
      </c>
      <c r="E687" s="141">
        <v>0.0</v>
      </c>
      <c r="F687" s="141">
        <v>0.0</v>
      </c>
      <c r="G687" s="141">
        <v>0.0</v>
      </c>
      <c r="H687" s="141">
        <v>0.0</v>
      </c>
      <c r="I687" s="141">
        <v>0.0</v>
      </c>
      <c r="J687" s="141">
        <v>0.0</v>
      </c>
    </row>
    <row r="688" ht="14.25" customHeight="1">
      <c r="A688" s="140" t="s">
        <v>867</v>
      </c>
      <c r="B688" s="143">
        <f t="shared" si="1"/>
        <v>10</v>
      </c>
      <c r="C688" s="143" t="str">
        <f t="shared" si="2"/>
        <v>8</v>
      </c>
      <c r="D688" s="143" t="str">
        <f t="shared" si="3"/>
        <v>48</v>
      </c>
      <c r="E688" s="141">
        <v>3.048</v>
      </c>
      <c r="F688" s="141">
        <v>0.0</v>
      </c>
      <c r="G688" s="141">
        <v>0.0</v>
      </c>
      <c r="H688" s="141">
        <v>0.0</v>
      </c>
      <c r="I688" s="141">
        <v>3.048</v>
      </c>
      <c r="J688" s="141">
        <v>0.0</v>
      </c>
    </row>
    <row r="689" ht="14.25" customHeight="1">
      <c r="A689" s="140" t="s">
        <v>868</v>
      </c>
      <c r="B689" s="143">
        <f t="shared" si="1"/>
        <v>10</v>
      </c>
      <c r="C689" s="143" t="str">
        <f t="shared" si="2"/>
        <v>6</v>
      </c>
      <c r="D689" s="143" t="str">
        <f t="shared" si="3"/>
        <v>16</v>
      </c>
      <c r="E689" s="141">
        <v>1.3200000000000003</v>
      </c>
      <c r="F689" s="141">
        <v>0.0</v>
      </c>
      <c r="G689" s="141">
        <v>0.0</v>
      </c>
      <c r="H689" s="141">
        <v>0.0</v>
      </c>
      <c r="I689" s="141">
        <v>1.3200000000000003</v>
      </c>
      <c r="J689" s="141">
        <v>0.0</v>
      </c>
    </row>
    <row r="690" ht="14.25" customHeight="1">
      <c r="A690" s="140" t="s">
        <v>869</v>
      </c>
      <c r="B690" s="143">
        <f t="shared" si="1"/>
        <v>10</v>
      </c>
      <c r="C690" s="143" t="str">
        <f t="shared" si="2"/>
        <v>7</v>
      </c>
      <c r="D690" s="143" t="str">
        <f t="shared" si="3"/>
        <v>17</v>
      </c>
      <c r="E690" s="141">
        <v>0.6120000000000001</v>
      </c>
      <c r="F690" s="141">
        <v>0.0</v>
      </c>
      <c r="G690" s="141">
        <v>0.0</v>
      </c>
      <c r="H690" s="141">
        <v>0.0</v>
      </c>
      <c r="I690" s="141">
        <v>0.6120000000000001</v>
      </c>
      <c r="J690" s="141">
        <v>0.0</v>
      </c>
    </row>
    <row r="691" ht="14.25" customHeight="1">
      <c r="A691" s="140" t="s">
        <v>870</v>
      </c>
      <c r="B691" s="143">
        <f t="shared" si="1"/>
        <v>10</v>
      </c>
      <c r="C691" s="143" t="str">
        <f t="shared" si="2"/>
        <v>8</v>
      </c>
      <c r="D691" s="143" t="str">
        <f t="shared" si="3"/>
        <v>18</v>
      </c>
      <c r="E691" s="141">
        <v>1.524</v>
      </c>
      <c r="F691" s="141">
        <v>0.0</v>
      </c>
      <c r="G691" s="141">
        <v>0.0</v>
      </c>
      <c r="H691" s="141">
        <v>0.0</v>
      </c>
      <c r="I691" s="141">
        <v>1.524</v>
      </c>
      <c r="J691" s="141">
        <v>0.0</v>
      </c>
    </row>
    <row r="692" ht="14.25" customHeight="1">
      <c r="A692" s="140" t="s">
        <v>871</v>
      </c>
      <c r="B692" s="143">
        <f t="shared" si="1"/>
        <v>10</v>
      </c>
      <c r="C692" s="143" t="str">
        <f t="shared" si="2"/>
        <v>9</v>
      </c>
      <c r="D692" s="143" t="str">
        <f t="shared" si="3"/>
        <v>19</v>
      </c>
      <c r="E692" s="141">
        <v>10.98</v>
      </c>
      <c r="F692" s="141">
        <v>0.0</v>
      </c>
      <c r="G692" s="141">
        <v>0.0</v>
      </c>
      <c r="H692" s="141">
        <v>0.0</v>
      </c>
      <c r="I692" s="141">
        <v>10.98</v>
      </c>
      <c r="J692" s="141">
        <v>0.0</v>
      </c>
    </row>
    <row r="693" ht="14.25" customHeight="1">
      <c r="A693" s="140" t="s">
        <v>872</v>
      </c>
      <c r="B693" s="143">
        <f t="shared" si="1"/>
        <v>10</v>
      </c>
      <c r="C693" s="143" t="str">
        <f t="shared" si="2"/>
        <v>0</v>
      </c>
      <c r="D693" s="143" t="str">
        <f t="shared" si="3"/>
        <v>20</v>
      </c>
      <c r="E693" s="141">
        <v>5.292</v>
      </c>
      <c r="F693" s="141">
        <v>0.0</v>
      </c>
      <c r="G693" s="141">
        <v>0.0</v>
      </c>
      <c r="H693" s="141">
        <v>0.0</v>
      </c>
      <c r="I693" s="141">
        <v>5.292</v>
      </c>
      <c r="J693" s="141">
        <v>0.0</v>
      </c>
    </row>
    <row r="694" ht="14.25" customHeight="1">
      <c r="A694" s="140" t="s">
        <v>873</v>
      </c>
      <c r="B694" s="143">
        <f t="shared" si="1"/>
        <v>10</v>
      </c>
      <c r="C694" s="143" t="str">
        <f t="shared" si="2"/>
        <v>1</v>
      </c>
      <c r="D694" s="143" t="str">
        <f t="shared" si="3"/>
        <v>21</v>
      </c>
      <c r="E694" s="141">
        <v>3.66</v>
      </c>
      <c r="F694" s="141">
        <v>0.0</v>
      </c>
      <c r="G694" s="141">
        <v>0.0</v>
      </c>
      <c r="H694" s="141">
        <v>0.0</v>
      </c>
      <c r="I694" s="141">
        <v>3.66</v>
      </c>
      <c r="J694" s="141">
        <v>0.0</v>
      </c>
    </row>
    <row r="695" ht="14.25" customHeight="1">
      <c r="A695" s="140" t="s">
        <v>874</v>
      </c>
      <c r="B695" s="143">
        <f t="shared" si="1"/>
        <v>10</v>
      </c>
      <c r="C695" s="143" t="str">
        <f t="shared" si="2"/>
        <v>2</v>
      </c>
      <c r="D695" s="143" t="str">
        <f t="shared" si="3"/>
        <v>22</v>
      </c>
      <c r="E695" s="141">
        <v>2.0279999999999996</v>
      </c>
      <c r="F695" s="141">
        <v>0.0</v>
      </c>
      <c r="G695" s="141">
        <v>0.0</v>
      </c>
      <c r="H695" s="141">
        <v>0.0</v>
      </c>
      <c r="I695" s="141">
        <v>2.0279999999999996</v>
      </c>
      <c r="J695" s="141">
        <v>0.0</v>
      </c>
    </row>
    <row r="696" ht="14.25" customHeight="1">
      <c r="A696" s="140" t="s">
        <v>875</v>
      </c>
      <c r="B696" s="143">
        <f t="shared" si="1"/>
        <v>10</v>
      </c>
      <c r="C696" s="143" t="str">
        <f t="shared" si="2"/>
        <v>6</v>
      </c>
      <c r="D696" s="143" t="str">
        <f t="shared" si="3"/>
        <v>26</v>
      </c>
      <c r="E696" s="141">
        <v>39.156000000000006</v>
      </c>
      <c r="F696" s="141">
        <v>0.0</v>
      </c>
      <c r="G696" s="141">
        <v>0.0</v>
      </c>
      <c r="H696" s="141">
        <v>0.0</v>
      </c>
      <c r="I696" s="141">
        <v>39.156000000000006</v>
      </c>
      <c r="J696" s="141">
        <v>0.0</v>
      </c>
    </row>
    <row r="697" ht="14.25" customHeight="1">
      <c r="A697" s="140" t="s">
        <v>876</v>
      </c>
      <c r="B697" s="143">
        <f t="shared" si="1"/>
        <v>10</v>
      </c>
      <c r="C697" s="143" t="str">
        <f t="shared" si="2"/>
        <v>7</v>
      </c>
      <c r="D697" s="143" t="str">
        <f t="shared" si="3"/>
        <v>27</v>
      </c>
      <c r="E697" s="141">
        <v>30.504000000000005</v>
      </c>
      <c r="F697" s="141">
        <v>0.0</v>
      </c>
      <c r="G697" s="141">
        <v>0.0</v>
      </c>
      <c r="H697" s="141">
        <v>0.0</v>
      </c>
      <c r="I697" s="141">
        <v>30.504000000000005</v>
      </c>
      <c r="J697" s="141">
        <v>0.0</v>
      </c>
    </row>
    <row r="698" ht="14.25" customHeight="1">
      <c r="A698" s="140" t="s">
        <v>877</v>
      </c>
      <c r="B698" s="143">
        <f t="shared" si="1"/>
        <v>10</v>
      </c>
      <c r="C698" s="143" t="str">
        <f t="shared" si="2"/>
        <v>2</v>
      </c>
      <c r="D698" s="143" t="str">
        <f t="shared" si="3"/>
        <v>32</v>
      </c>
      <c r="E698" s="141">
        <v>2542.38</v>
      </c>
      <c r="F698" s="141">
        <v>0.0</v>
      </c>
      <c r="G698" s="141">
        <v>0.0</v>
      </c>
      <c r="H698" s="141">
        <v>0.0</v>
      </c>
      <c r="I698" s="141">
        <v>2542.38</v>
      </c>
      <c r="J698" s="141">
        <v>0.0</v>
      </c>
    </row>
    <row r="699" ht="14.25" customHeight="1">
      <c r="A699" s="140" t="s">
        <v>878</v>
      </c>
      <c r="B699" s="143">
        <f t="shared" si="1"/>
        <v>10</v>
      </c>
      <c r="C699" s="143" t="str">
        <f t="shared" si="2"/>
        <v>7</v>
      </c>
      <c r="D699" s="143" t="str">
        <f t="shared" si="3"/>
        <v>37</v>
      </c>
      <c r="E699" s="141">
        <v>600.0</v>
      </c>
      <c r="F699" s="141">
        <v>0.0</v>
      </c>
      <c r="G699" s="141">
        <v>0.0</v>
      </c>
      <c r="H699" s="141">
        <v>0.0</v>
      </c>
      <c r="I699" s="141">
        <v>600.0</v>
      </c>
      <c r="J699" s="141">
        <v>0.0</v>
      </c>
    </row>
    <row r="700" ht="14.25" customHeight="1">
      <c r="A700" s="140" t="s">
        <v>879</v>
      </c>
      <c r="B700" s="143">
        <f t="shared" si="1"/>
        <v>10</v>
      </c>
      <c r="C700" s="143" t="str">
        <f t="shared" si="2"/>
        <v>3</v>
      </c>
      <c r="D700" s="143" t="str">
        <f t="shared" si="3"/>
        <v>53</v>
      </c>
      <c r="E700" s="141">
        <v>120.0</v>
      </c>
      <c r="F700" s="141">
        <v>0.0</v>
      </c>
      <c r="G700" s="141">
        <v>0.0</v>
      </c>
      <c r="H700" s="141">
        <v>0.0</v>
      </c>
      <c r="I700" s="141">
        <v>120.0</v>
      </c>
      <c r="J700" s="141">
        <v>0.0</v>
      </c>
    </row>
    <row r="701" ht="14.25" customHeight="1">
      <c r="A701" s="140" t="s">
        <v>880</v>
      </c>
      <c r="B701" s="143">
        <f t="shared" si="1"/>
        <v>10</v>
      </c>
      <c r="C701" s="143" t="str">
        <f t="shared" si="2"/>
        <v>4</v>
      </c>
      <c r="D701" s="143" t="str">
        <f t="shared" si="3"/>
        <v>54</v>
      </c>
      <c r="E701" s="141">
        <v>108.0</v>
      </c>
      <c r="F701" s="141">
        <v>0.0</v>
      </c>
      <c r="G701" s="141">
        <v>0.0</v>
      </c>
      <c r="H701" s="141">
        <v>0.0</v>
      </c>
      <c r="I701" s="141">
        <v>108.0</v>
      </c>
      <c r="J701" s="141">
        <v>0.0</v>
      </c>
    </row>
    <row r="702" ht="14.25" customHeight="1">
      <c r="A702" s="140" t="s">
        <v>881</v>
      </c>
      <c r="B702" s="143">
        <f t="shared" si="1"/>
        <v>10</v>
      </c>
      <c r="C702" s="143" t="str">
        <f t="shared" si="2"/>
        <v>5</v>
      </c>
      <c r="D702" s="143" t="str">
        <f t="shared" si="3"/>
        <v>55</v>
      </c>
      <c r="E702" s="141">
        <v>216.0</v>
      </c>
      <c r="F702" s="141">
        <v>0.0</v>
      </c>
      <c r="G702" s="141">
        <v>0.0</v>
      </c>
      <c r="H702" s="141">
        <v>0.0</v>
      </c>
      <c r="I702" s="141">
        <v>216.0</v>
      </c>
      <c r="J702" s="141">
        <v>0.0</v>
      </c>
    </row>
    <row r="703" ht="14.25" customHeight="1">
      <c r="A703" s="140" t="s">
        <v>882</v>
      </c>
      <c r="B703" s="143">
        <f t="shared" si="1"/>
        <v>10</v>
      </c>
      <c r="C703" s="143" t="str">
        <f t="shared" si="2"/>
        <v>2</v>
      </c>
      <c r="D703" s="143" t="str">
        <f t="shared" si="3"/>
        <v>92</v>
      </c>
      <c r="E703" s="141">
        <v>96.0</v>
      </c>
      <c r="F703" s="141">
        <v>0.0</v>
      </c>
      <c r="G703" s="141">
        <v>0.0</v>
      </c>
      <c r="H703" s="141">
        <v>0.0</v>
      </c>
      <c r="I703" s="141">
        <v>96.0</v>
      </c>
      <c r="J703" s="141">
        <v>0.0</v>
      </c>
    </row>
    <row r="704" ht="14.25" customHeight="1">
      <c r="A704" s="140" t="s">
        <v>883</v>
      </c>
      <c r="B704" s="143">
        <f t="shared" si="1"/>
        <v>10</v>
      </c>
      <c r="C704" s="143" t="str">
        <f t="shared" si="2"/>
        <v>5</v>
      </c>
      <c r="D704" s="143" t="str">
        <f t="shared" si="3"/>
        <v>05</v>
      </c>
      <c r="E704" s="141">
        <v>70.476</v>
      </c>
      <c r="F704" s="141">
        <v>0.0</v>
      </c>
      <c r="G704" s="141">
        <v>0.0</v>
      </c>
      <c r="H704" s="141">
        <v>0.0</v>
      </c>
      <c r="I704" s="141">
        <v>70.476</v>
      </c>
      <c r="J704" s="141">
        <v>0.0</v>
      </c>
    </row>
    <row r="705" ht="14.25" customHeight="1">
      <c r="A705" s="140" t="s">
        <v>884</v>
      </c>
      <c r="B705" s="143">
        <f t="shared" si="1"/>
        <v>10</v>
      </c>
      <c r="C705" s="143" t="str">
        <f t="shared" si="2"/>
        <v>4</v>
      </c>
      <c r="D705" s="143" t="str">
        <f t="shared" si="3"/>
        <v>54</v>
      </c>
      <c r="E705" s="141">
        <v>5.088000000000001</v>
      </c>
      <c r="F705" s="141">
        <v>0.0</v>
      </c>
      <c r="G705" s="141">
        <v>0.0</v>
      </c>
      <c r="H705" s="141">
        <v>0.0</v>
      </c>
      <c r="I705" s="141">
        <v>5.088000000000001</v>
      </c>
      <c r="J705" s="141">
        <v>0.0</v>
      </c>
    </row>
    <row r="706" ht="14.25" customHeight="1">
      <c r="A706" s="140" t="s">
        <v>885</v>
      </c>
      <c r="B706" s="143">
        <f t="shared" si="1"/>
        <v>10</v>
      </c>
      <c r="C706" s="143" t="str">
        <f t="shared" si="2"/>
        <v>5</v>
      </c>
      <c r="D706" s="143" t="str">
        <f t="shared" si="3"/>
        <v>55</v>
      </c>
      <c r="E706" s="141">
        <v>10.164000000000001</v>
      </c>
      <c r="F706" s="141">
        <v>0.0</v>
      </c>
      <c r="G706" s="141">
        <v>0.0</v>
      </c>
      <c r="H706" s="141">
        <v>0.0</v>
      </c>
      <c r="I706" s="141">
        <v>10.164000000000001</v>
      </c>
      <c r="J706" s="141">
        <v>0.0</v>
      </c>
    </row>
    <row r="707" ht="14.25" customHeight="1">
      <c r="A707" s="140" t="s">
        <v>886</v>
      </c>
      <c r="B707" s="143">
        <f t="shared" si="1"/>
        <v>10</v>
      </c>
      <c r="C707" s="143" t="str">
        <f t="shared" si="2"/>
        <v>8</v>
      </c>
      <c r="D707" s="143" t="str">
        <f t="shared" si="3"/>
        <v>08</v>
      </c>
      <c r="E707" s="141">
        <v>336.0</v>
      </c>
      <c r="F707" s="141">
        <v>0.0</v>
      </c>
      <c r="G707" s="141">
        <v>0.0</v>
      </c>
      <c r="H707" s="141">
        <v>0.0</v>
      </c>
      <c r="I707" s="141">
        <v>336.0</v>
      </c>
      <c r="J707" s="141">
        <v>0.0</v>
      </c>
    </row>
    <row r="708" ht="14.25" customHeight="1">
      <c r="A708" s="140" t="s">
        <v>887</v>
      </c>
      <c r="B708" s="143">
        <f t="shared" si="1"/>
        <v>10</v>
      </c>
      <c r="C708" s="143" t="str">
        <f t="shared" si="2"/>
        <v>7</v>
      </c>
      <c r="D708" s="143" t="str">
        <f t="shared" si="3"/>
        <v>27</v>
      </c>
      <c r="E708" s="141">
        <v>8.495999999999999</v>
      </c>
      <c r="F708" s="141">
        <v>0.0</v>
      </c>
      <c r="G708" s="141">
        <v>0.0</v>
      </c>
      <c r="H708" s="141">
        <v>0.0</v>
      </c>
      <c r="I708" s="141">
        <v>8.495999999999999</v>
      </c>
      <c r="J708" s="141">
        <v>0.0</v>
      </c>
    </row>
    <row r="709" ht="14.25" customHeight="1">
      <c r="A709" s="140" t="s">
        <v>888</v>
      </c>
      <c r="B709" s="143">
        <f t="shared" si="1"/>
        <v>10</v>
      </c>
      <c r="C709" s="143" t="str">
        <f t="shared" si="2"/>
        <v>3</v>
      </c>
      <c r="D709" s="143" t="str">
        <f t="shared" si="3"/>
        <v>33</v>
      </c>
      <c r="E709" s="141">
        <v>0.0</v>
      </c>
      <c r="F709" s="141">
        <v>0.0</v>
      </c>
      <c r="G709" s="141">
        <v>0.0</v>
      </c>
      <c r="H709" s="141">
        <v>0.0</v>
      </c>
      <c r="I709" s="141">
        <v>0.0</v>
      </c>
      <c r="J709" s="141">
        <v>0.0</v>
      </c>
    </row>
    <row r="710" ht="14.25" customHeight="1">
      <c r="A710" s="140" t="s">
        <v>889</v>
      </c>
      <c r="B710" s="143">
        <f t="shared" si="1"/>
        <v>10</v>
      </c>
      <c r="C710" s="143" t="str">
        <f t="shared" si="2"/>
        <v>4</v>
      </c>
      <c r="D710" s="143" t="str">
        <f t="shared" si="3"/>
        <v>34</v>
      </c>
      <c r="E710" s="141">
        <v>1.416</v>
      </c>
      <c r="F710" s="141">
        <v>0.0</v>
      </c>
      <c r="G710" s="141">
        <v>0.0</v>
      </c>
      <c r="H710" s="141">
        <v>0.0</v>
      </c>
      <c r="I710" s="141">
        <v>1.416</v>
      </c>
      <c r="J710" s="141">
        <v>0.0</v>
      </c>
    </row>
    <row r="711" ht="14.25" customHeight="1">
      <c r="A711" s="140" t="s">
        <v>890</v>
      </c>
      <c r="B711" s="143">
        <f t="shared" si="1"/>
        <v>10</v>
      </c>
      <c r="C711" s="143" t="str">
        <f t="shared" si="2"/>
        <v>5</v>
      </c>
      <c r="D711" s="143" t="str">
        <f t="shared" si="3"/>
        <v>85</v>
      </c>
      <c r="E711" s="141">
        <v>25.200000000000003</v>
      </c>
      <c r="F711" s="141">
        <v>0.0</v>
      </c>
      <c r="G711" s="141">
        <v>0.0</v>
      </c>
      <c r="H711" s="141">
        <v>0.0</v>
      </c>
      <c r="I711" s="141">
        <v>25.200000000000003</v>
      </c>
      <c r="J711" s="141">
        <v>0.0</v>
      </c>
    </row>
    <row r="712" ht="14.25" customHeight="1">
      <c r="A712" s="140" t="s">
        <v>891</v>
      </c>
      <c r="B712" s="143">
        <f t="shared" si="1"/>
        <v>10</v>
      </c>
      <c r="C712" s="143" t="str">
        <f t="shared" si="2"/>
        <v>6</v>
      </c>
      <c r="D712" s="143" t="str">
        <f t="shared" si="3"/>
        <v>16</v>
      </c>
      <c r="E712" s="141">
        <v>78.0</v>
      </c>
      <c r="F712" s="141">
        <v>0.0</v>
      </c>
      <c r="G712" s="141">
        <v>0.0</v>
      </c>
      <c r="H712" s="141">
        <v>0.0</v>
      </c>
      <c r="I712" s="141">
        <v>78.0</v>
      </c>
      <c r="J712" s="141">
        <v>0.0</v>
      </c>
    </row>
    <row r="713" ht="14.25" customHeight="1">
      <c r="A713" s="140" t="s">
        <v>892</v>
      </c>
      <c r="B713" s="143">
        <f t="shared" si="1"/>
        <v>10</v>
      </c>
      <c r="C713" s="143" t="str">
        <f t="shared" si="2"/>
        <v>3</v>
      </c>
      <c r="D713" s="143" t="str">
        <f t="shared" si="3"/>
        <v>43</v>
      </c>
      <c r="E713" s="141">
        <v>15.252000000000002</v>
      </c>
      <c r="F713" s="141">
        <v>0.0</v>
      </c>
      <c r="G713" s="141">
        <v>0.0</v>
      </c>
      <c r="H713" s="141">
        <v>0.0</v>
      </c>
      <c r="I713" s="141">
        <v>15.252000000000002</v>
      </c>
      <c r="J713" s="141">
        <v>0.0</v>
      </c>
    </row>
    <row r="714" ht="14.25" customHeight="1">
      <c r="A714" s="140" t="s">
        <v>893</v>
      </c>
      <c r="B714" s="143">
        <f t="shared" si="1"/>
        <v>10</v>
      </c>
      <c r="C714" s="143" t="str">
        <f t="shared" si="2"/>
        <v>5</v>
      </c>
      <c r="D714" s="143" t="str">
        <f t="shared" si="3"/>
        <v>75</v>
      </c>
      <c r="E714" s="141">
        <v>7.116</v>
      </c>
      <c r="F714" s="141">
        <v>0.0</v>
      </c>
      <c r="G714" s="141">
        <v>0.0</v>
      </c>
      <c r="H714" s="141">
        <v>0.0</v>
      </c>
      <c r="I714" s="141">
        <v>7.116</v>
      </c>
      <c r="J714" s="141">
        <v>0.0</v>
      </c>
    </row>
    <row r="715" ht="14.25" customHeight="1">
      <c r="A715" s="140" t="s">
        <v>894</v>
      </c>
      <c r="B715" s="143">
        <f t="shared" si="1"/>
        <v>10</v>
      </c>
      <c r="C715" s="143" t="str">
        <f t="shared" si="2"/>
        <v>3</v>
      </c>
      <c r="D715" s="143" t="str">
        <f t="shared" si="3"/>
        <v>83</v>
      </c>
      <c r="E715" s="141">
        <v>16.272000000000002</v>
      </c>
      <c r="F715" s="141">
        <v>0.0</v>
      </c>
      <c r="G715" s="141">
        <v>0.0</v>
      </c>
      <c r="H715" s="141">
        <v>0.0</v>
      </c>
      <c r="I715" s="141">
        <v>16.272000000000002</v>
      </c>
      <c r="J715" s="141">
        <v>0.0</v>
      </c>
    </row>
    <row r="716" ht="14.25" customHeight="1">
      <c r="A716" s="140" t="s">
        <v>895</v>
      </c>
      <c r="B716" s="143">
        <f t="shared" si="1"/>
        <v>10</v>
      </c>
      <c r="C716" s="143" t="str">
        <f t="shared" si="2"/>
        <v>8</v>
      </c>
      <c r="D716" s="143" t="str">
        <f t="shared" si="3"/>
        <v>88</v>
      </c>
      <c r="E716" s="141">
        <v>50.85600000000001</v>
      </c>
      <c r="F716" s="141">
        <v>0.0</v>
      </c>
      <c r="G716" s="141">
        <v>0.0</v>
      </c>
      <c r="H716" s="141">
        <v>0.0</v>
      </c>
      <c r="I716" s="141">
        <v>50.85600000000001</v>
      </c>
      <c r="J716" s="141">
        <v>0.0</v>
      </c>
    </row>
    <row r="717" ht="14.25" customHeight="1">
      <c r="A717" s="140" t="s">
        <v>896</v>
      </c>
      <c r="B717" s="143">
        <f t="shared" si="1"/>
        <v>10</v>
      </c>
      <c r="C717" s="143" t="str">
        <f t="shared" si="2"/>
        <v>6</v>
      </c>
      <c r="D717" s="143" t="str">
        <f t="shared" si="3"/>
        <v>96</v>
      </c>
      <c r="E717" s="141">
        <v>6.096</v>
      </c>
      <c r="F717" s="141">
        <v>0.0</v>
      </c>
      <c r="G717" s="141">
        <v>0.0</v>
      </c>
      <c r="H717" s="141">
        <v>0.0</v>
      </c>
      <c r="I717" s="141">
        <v>6.096</v>
      </c>
      <c r="J717" s="141">
        <v>0.0</v>
      </c>
    </row>
    <row r="718" ht="14.25" customHeight="1">
      <c r="A718" s="140" t="s">
        <v>897</v>
      </c>
      <c r="B718" s="143">
        <f t="shared" si="1"/>
        <v>10</v>
      </c>
      <c r="C718" s="143" t="str">
        <f t="shared" si="2"/>
        <v>8</v>
      </c>
      <c r="D718" s="143" t="str">
        <f t="shared" si="3"/>
        <v>18</v>
      </c>
      <c r="E718" s="141">
        <v>2.0279999999999996</v>
      </c>
      <c r="F718" s="141">
        <v>0.0</v>
      </c>
      <c r="G718" s="141">
        <v>0.0</v>
      </c>
      <c r="H718" s="141">
        <v>0.0</v>
      </c>
      <c r="I718" s="141">
        <v>2.0279999999999996</v>
      </c>
      <c r="J718" s="141">
        <v>0.0</v>
      </c>
    </row>
    <row r="719" ht="14.25" customHeight="1">
      <c r="A719" s="140" t="s">
        <v>898</v>
      </c>
      <c r="B719" s="143">
        <f t="shared" si="1"/>
        <v>10</v>
      </c>
      <c r="C719" s="143" t="str">
        <f t="shared" si="2"/>
        <v>0</v>
      </c>
      <c r="D719" s="143" t="str">
        <f t="shared" si="3"/>
        <v>10</v>
      </c>
      <c r="E719" s="141">
        <v>84.0</v>
      </c>
      <c r="F719" s="141">
        <v>0.0</v>
      </c>
      <c r="G719" s="141">
        <v>0.0</v>
      </c>
      <c r="H719" s="141">
        <v>0.0</v>
      </c>
      <c r="I719" s="141">
        <v>84.0</v>
      </c>
      <c r="J719" s="141">
        <v>0.0</v>
      </c>
    </row>
    <row r="720" ht="14.25" customHeight="1">
      <c r="A720" s="140" t="s">
        <v>899</v>
      </c>
      <c r="B720" s="143">
        <f t="shared" si="1"/>
        <v>10</v>
      </c>
      <c r="C720" s="143" t="str">
        <f t="shared" si="2"/>
        <v>1</v>
      </c>
      <c r="D720" s="143" t="str">
        <f t="shared" si="3"/>
        <v>01</v>
      </c>
      <c r="E720" s="141">
        <v>8.399999999999999</v>
      </c>
      <c r="F720" s="141">
        <v>0.0</v>
      </c>
      <c r="G720" s="141">
        <v>0.0</v>
      </c>
      <c r="H720" s="141">
        <v>0.0</v>
      </c>
      <c r="I720" s="141">
        <v>8.399999999999999</v>
      </c>
      <c r="J720" s="141">
        <v>0.0</v>
      </c>
    </row>
    <row r="721" ht="14.25" customHeight="1">
      <c r="A721" s="140" t="s">
        <v>900</v>
      </c>
      <c r="B721" s="143">
        <f t="shared" si="1"/>
        <v>10</v>
      </c>
      <c r="C721" s="143" t="str">
        <f t="shared" si="2"/>
        <v>5</v>
      </c>
      <c r="D721" s="143" t="str">
        <f t="shared" si="3"/>
        <v>25</v>
      </c>
      <c r="E721" s="141">
        <v>20.339999999999996</v>
      </c>
      <c r="F721" s="141">
        <v>0.0</v>
      </c>
      <c r="G721" s="141">
        <v>0.0</v>
      </c>
      <c r="H721" s="141">
        <v>0.0</v>
      </c>
      <c r="I721" s="141">
        <v>20.339999999999996</v>
      </c>
      <c r="J721" s="141">
        <v>0.0</v>
      </c>
    </row>
    <row r="722" ht="14.25" customHeight="1">
      <c r="A722" s="140" t="s">
        <v>901</v>
      </c>
      <c r="B722" s="143">
        <f t="shared" si="1"/>
        <v>10</v>
      </c>
      <c r="C722" s="143" t="str">
        <f t="shared" si="2"/>
        <v>8</v>
      </c>
      <c r="D722" s="143" t="str">
        <f t="shared" si="3"/>
        <v>58</v>
      </c>
      <c r="E722" s="141">
        <v>96.0</v>
      </c>
      <c r="F722" s="141">
        <v>0.0</v>
      </c>
      <c r="G722" s="141">
        <v>0.0</v>
      </c>
      <c r="H722" s="141">
        <v>0.0</v>
      </c>
      <c r="I722" s="141">
        <v>96.0</v>
      </c>
      <c r="J722" s="141">
        <v>0.0</v>
      </c>
    </row>
    <row r="723" ht="14.25" customHeight="1">
      <c r="A723" s="140" t="s">
        <v>902</v>
      </c>
      <c r="B723" s="143">
        <f t="shared" si="1"/>
        <v>10</v>
      </c>
      <c r="C723" s="143" t="str">
        <f t="shared" si="2"/>
        <v>9</v>
      </c>
      <c r="D723" s="143" t="str">
        <f t="shared" si="3"/>
        <v>59</v>
      </c>
      <c r="E723" s="141">
        <v>1020.0</v>
      </c>
      <c r="F723" s="141">
        <v>0.0</v>
      </c>
      <c r="G723" s="141">
        <v>0.0</v>
      </c>
      <c r="H723" s="141">
        <v>0.0</v>
      </c>
      <c r="I723" s="141">
        <v>1020.0</v>
      </c>
      <c r="J723" s="141">
        <v>0.0</v>
      </c>
    </row>
    <row r="724" ht="14.25" customHeight="1">
      <c r="A724" s="140" t="s">
        <v>903</v>
      </c>
      <c r="B724" s="143">
        <f t="shared" si="1"/>
        <v>10</v>
      </c>
      <c r="C724" s="143" t="str">
        <f t="shared" si="2"/>
        <v>5</v>
      </c>
      <c r="D724" s="143" t="str">
        <f t="shared" si="3"/>
        <v>65</v>
      </c>
      <c r="E724" s="141">
        <v>55.931999999999995</v>
      </c>
      <c r="F724" s="141">
        <v>0.0</v>
      </c>
      <c r="G724" s="141">
        <v>0.0</v>
      </c>
      <c r="H724" s="141">
        <v>0.0</v>
      </c>
      <c r="I724" s="141">
        <v>55.931999999999995</v>
      </c>
      <c r="J724" s="141">
        <v>0.0</v>
      </c>
    </row>
    <row r="725" ht="14.25" customHeight="1">
      <c r="A725" s="140" t="s">
        <v>904</v>
      </c>
      <c r="B725" s="143">
        <f t="shared" si="1"/>
        <v>10</v>
      </c>
      <c r="C725" s="143" t="str">
        <f t="shared" si="2"/>
        <v>6</v>
      </c>
      <c r="D725" s="143" t="str">
        <f t="shared" si="3"/>
        <v>66</v>
      </c>
      <c r="E725" s="141">
        <v>122.028</v>
      </c>
      <c r="F725" s="141">
        <v>0.0</v>
      </c>
      <c r="G725" s="141">
        <v>0.0</v>
      </c>
      <c r="H725" s="141">
        <v>0.0</v>
      </c>
      <c r="I725" s="141">
        <v>122.028</v>
      </c>
      <c r="J725" s="141">
        <v>0.0</v>
      </c>
    </row>
    <row r="726" ht="14.25" customHeight="1">
      <c r="A726" s="140" t="s">
        <v>905</v>
      </c>
      <c r="B726" s="143">
        <f t="shared" si="1"/>
        <v>10</v>
      </c>
      <c r="C726" s="143" t="str">
        <f t="shared" si="2"/>
        <v>0</v>
      </c>
      <c r="D726" s="143" t="str">
        <f t="shared" si="3"/>
        <v>70</v>
      </c>
      <c r="E726" s="141">
        <v>11.388000000000002</v>
      </c>
      <c r="F726" s="141">
        <v>0.0</v>
      </c>
      <c r="G726" s="141">
        <v>0.0</v>
      </c>
      <c r="H726" s="141">
        <v>0.0</v>
      </c>
      <c r="I726" s="141">
        <v>11.388000000000002</v>
      </c>
      <c r="J726" s="141">
        <v>0.0</v>
      </c>
    </row>
    <row r="727" ht="14.25" customHeight="1">
      <c r="A727" s="140" t="s">
        <v>906</v>
      </c>
      <c r="B727" s="143">
        <f t="shared" si="1"/>
        <v>10</v>
      </c>
      <c r="C727" s="143" t="str">
        <f t="shared" si="2"/>
        <v>0</v>
      </c>
      <c r="D727" s="143" t="str">
        <f t="shared" si="3"/>
        <v>60</v>
      </c>
      <c r="E727" s="141">
        <v>24.0</v>
      </c>
      <c r="F727" s="141">
        <v>0.0</v>
      </c>
      <c r="G727" s="141">
        <v>0.0</v>
      </c>
      <c r="H727" s="141">
        <v>0.0</v>
      </c>
      <c r="I727" s="141">
        <v>24.0</v>
      </c>
      <c r="J727" s="141">
        <v>0.0</v>
      </c>
    </row>
    <row r="728" ht="14.25" customHeight="1">
      <c r="A728" s="140" t="s">
        <v>907</v>
      </c>
      <c r="B728" s="143">
        <f t="shared" si="1"/>
        <v>10</v>
      </c>
      <c r="C728" s="143" t="str">
        <f t="shared" si="2"/>
        <v>1</v>
      </c>
      <c r="D728" s="143" t="str">
        <f t="shared" si="3"/>
        <v>61</v>
      </c>
      <c r="E728" s="141">
        <v>20.4</v>
      </c>
      <c r="F728" s="141">
        <v>0.0</v>
      </c>
      <c r="G728" s="141">
        <v>0.0</v>
      </c>
      <c r="H728" s="141">
        <v>0.0</v>
      </c>
      <c r="I728" s="141">
        <v>20.4</v>
      </c>
      <c r="J728" s="141">
        <v>0.0</v>
      </c>
    </row>
    <row r="729" ht="14.25" customHeight="1">
      <c r="A729" s="140" t="s">
        <v>908</v>
      </c>
      <c r="B729" s="143">
        <f t="shared" si="1"/>
        <v>10</v>
      </c>
      <c r="C729" s="143" t="str">
        <f t="shared" si="2"/>
        <v>8</v>
      </c>
      <c r="D729" s="143" t="str">
        <f t="shared" si="3"/>
        <v>48</v>
      </c>
      <c r="E729" s="141">
        <v>7.116</v>
      </c>
      <c r="F729" s="141">
        <v>0.0</v>
      </c>
      <c r="G729" s="141">
        <v>0.0</v>
      </c>
      <c r="H729" s="141">
        <v>0.0</v>
      </c>
      <c r="I729" s="141">
        <v>7.116</v>
      </c>
      <c r="J729" s="141">
        <v>0.0</v>
      </c>
    </row>
    <row r="730" ht="14.25" customHeight="1">
      <c r="A730" s="140" t="s">
        <v>909</v>
      </c>
      <c r="B730" s="143">
        <f t="shared" si="1"/>
        <v>10</v>
      </c>
      <c r="C730" s="143" t="str">
        <f t="shared" si="2"/>
        <v>6</v>
      </c>
      <c r="D730" s="143" t="str">
        <f t="shared" si="3"/>
        <v>56</v>
      </c>
      <c r="E730" s="141">
        <v>27.455999999999996</v>
      </c>
      <c r="F730" s="141">
        <v>0.0</v>
      </c>
      <c r="G730" s="141">
        <v>0.0</v>
      </c>
      <c r="H730" s="141">
        <v>0.0</v>
      </c>
      <c r="I730" s="141">
        <v>27.455999999999996</v>
      </c>
      <c r="J730" s="141">
        <v>0.0</v>
      </c>
    </row>
    <row r="731" ht="14.25" customHeight="1">
      <c r="A731" s="140" t="s">
        <v>910</v>
      </c>
      <c r="B731" s="143">
        <f t="shared" si="1"/>
        <v>10</v>
      </c>
      <c r="C731" s="143" t="str">
        <f t="shared" si="2"/>
        <v>7</v>
      </c>
      <c r="D731" s="143" t="str">
        <f t="shared" si="3"/>
        <v>57</v>
      </c>
      <c r="E731" s="141">
        <v>15.252000000000002</v>
      </c>
      <c r="F731" s="141">
        <v>0.0</v>
      </c>
      <c r="G731" s="141">
        <v>0.0</v>
      </c>
      <c r="H731" s="141">
        <v>0.0</v>
      </c>
      <c r="I731" s="141">
        <v>15.252000000000002</v>
      </c>
      <c r="J731" s="141">
        <v>0.0</v>
      </c>
    </row>
    <row r="732" ht="14.25" customHeight="1">
      <c r="A732" s="140" t="s">
        <v>911</v>
      </c>
      <c r="B732" s="143">
        <f t="shared" si="1"/>
        <v>10</v>
      </c>
      <c r="C732" s="143" t="str">
        <f t="shared" si="2"/>
        <v>2</v>
      </c>
      <c r="D732" s="143" t="str">
        <f t="shared" si="3"/>
        <v>92</v>
      </c>
      <c r="E732" s="141">
        <v>54.91199999999999</v>
      </c>
      <c r="F732" s="141">
        <v>0.0</v>
      </c>
      <c r="G732" s="141">
        <v>0.0</v>
      </c>
      <c r="H732" s="141">
        <v>0.0</v>
      </c>
      <c r="I732" s="141">
        <v>54.91199999999999</v>
      </c>
      <c r="J732" s="141">
        <v>0.0</v>
      </c>
    </row>
    <row r="733" ht="14.25" customHeight="1">
      <c r="A733" s="140" t="s">
        <v>912</v>
      </c>
      <c r="B733" s="143">
        <f t="shared" si="1"/>
        <v>10</v>
      </c>
      <c r="C733" s="143" t="str">
        <f t="shared" si="2"/>
        <v>1</v>
      </c>
      <c r="D733" s="143" t="str">
        <f t="shared" si="3"/>
        <v>01</v>
      </c>
      <c r="E733" s="141">
        <v>32.400000000000006</v>
      </c>
      <c r="F733" s="141">
        <v>0.0</v>
      </c>
      <c r="G733" s="141">
        <v>0.0</v>
      </c>
      <c r="H733" s="141">
        <v>0.0</v>
      </c>
      <c r="I733" s="141">
        <v>32.400000000000006</v>
      </c>
      <c r="J733" s="141">
        <v>0.0</v>
      </c>
    </row>
    <row r="734" ht="14.25" customHeight="1">
      <c r="A734" s="140" t="s">
        <v>913</v>
      </c>
      <c r="B734" s="143">
        <f t="shared" si="1"/>
        <v>10</v>
      </c>
      <c r="C734" s="143" t="str">
        <f t="shared" si="2"/>
        <v>1</v>
      </c>
      <c r="D734" s="143" t="str">
        <f t="shared" si="3"/>
        <v>71</v>
      </c>
      <c r="E734" s="141">
        <v>36.0</v>
      </c>
      <c r="F734" s="141">
        <v>0.0</v>
      </c>
      <c r="G734" s="141">
        <v>0.0</v>
      </c>
      <c r="H734" s="141">
        <v>0.0</v>
      </c>
      <c r="I734" s="141">
        <v>36.0</v>
      </c>
      <c r="J734" s="141">
        <v>0.0</v>
      </c>
    </row>
    <row r="735" ht="14.25" customHeight="1">
      <c r="A735" s="140" t="s">
        <v>914</v>
      </c>
      <c r="B735" s="143">
        <f t="shared" si="1"/>
        <v>10</v>
      </c>
      <c r="C735" s="143" t="str">
        <f t="shared" si="2"/>
        <v>4</v>
      </c>
      <c r="D735" s="143" t="str">
        <f t="shared" si="3"/>
        <v>44</v>
      </c>
      <c r="E735" s="141">
        <v>104.24400000000001</v>
      </c>
      <c r="F735" s="141">
        <v>0.0</v>
      </c>
      <c r="G735" s="141">
        <v>0.0</v>
      </c>
      <c r="H735" s="141">
        <v>0.0</v>
      </c>
      <c r="I735" s="141">
        <v>104.24400000000001</v>
      </c>
      <c r="J735" s="141">
        <v>0.0</v>
      </c>
    </row>
    <row r="736" ht="14.25" customHeight="1">
      <c r="A736" s="140" t="s">
        <v>915</v>
      </c>
      <c r="B736" s="143">
        <f t="shared" si="1"/>
        <v>10</v>
      </c>
      <c r="C736" s="143" t="str">
        <f t="shared" si="2"/>
        <v>0</v>
      </c>
      <c r="D736" s="143" t="str">
        <f t="shared" si="3"/>
        <v>30</v>
      </c>
      <c r="E736" s="141">
        <v>732.0</v>
      </c>
      <c r="F736" s="141">
        <v>0.0</v>
      </c>
      <c r="G736" s="141">
        <v>0.0</v>
      </c>
      <c r="H736" s="141">
        <v>0.0</v>
      </c>
      <c r="I736" s="141">
        <v>732.0</v>
      </c>
      <c r="J736" s="141">
        <v>0.0</v>
      </c>
    </row>
    <row r="737" ht="14.25" customHeight="1">
      <c r="A737" s="140" t="s">
        <v>916</v>
      </c>
      <c r="B737" s="143">
        <f t="shared" si="1"/>
        <v>10</v>
      </c>
      <c r="C737" s="143" t="str">
        <f t="shared" si="2"/>
        <v>1</v>
      </c>
      <c r="D737" s="143" t="str">
        <f t="shared" si="3"/>
        <v>21</v>
      </c>
      <c r="E737" s="141">
        <v>120.0</v>
      </c>
      <c r="F737" s="141">
        <v>0.0</v>
      </c>
      <c r="G737" s="141">
        <v>0.0</v>
      </c>
      <c r="H737" s="141">
        <v>0.0</v>
      </c>
      <c r="I737" s="141">
        <v>120.0</v>
      </c>
      <c r="J737" s="141">
        <v>0.0</v>
      </c>
    </row>
    <row r="738" ht="14.25" customHeight="1">
      <c r="A738" s="140" t="s">
        <v>917</v>
      </c>
      <c r="B738" s="143">
        <f t="shared" si="1"/>
        <v>10</v>
      </c>
      <c r="C738" s="143" t="str">
        <f t="shared" si="2"/>
        <v>2</v>
      </c>
      <c r="D738" s="143" t="str">
        <f t="shared" si="3"/>
        <v>82</v>
      </c>
      <c r="E738" s="141">
        <v>101.69999999999999</v>
      </c>
      <c r="F738" s="141">
        <v>0.0</v>
      </c>
      <c r="G738" s="141">
        <v>0.0</v>
      </c>
      <c r="H738" s="141">
        <v>0.0</v>
      </c>
      <c r="I738" s="141">
        <v>101.69999999999999</v>
      </c>
      <c r="J738" s="141">
        <v>0.0</v>
      </c>
    </row>
    <row r="739" ht="14.25" customHeight="1">
      <c r="A739" s="140" t="s">
        <v>918</v>
      </c>
      <c r="B739" s="143">
        <f t="shared" si="1"/>
        <v>10</v>
      </c>
      <c r="C739" s="143" t="str">
        <f t="shared" si="2"/>
        <v>8</v>
      </c>
      <c r="D739" s="143" t="str">
        <f t="shared" si="3"/>
        <v>38</v>
      </c>
      <c r="E739" s="141">
        <v>144.0</v>
      </c>
      <c r="F739" s="141">
        <v>0.0</v>
      </c>
      <c r="G739" s="141">
        <v>0.0</v>
      </c>
      <c r="H739" s="141">
        <v>0.0</v>
      </c>
      <c r="I739" s="141">
        <v>144.0</v>
      </c>
      <c r="J739" s="141">
        <v>0.0</v>
      </c>
    </row>
    <row r="740" ht="14.25" customHeight="1">
      <c r="A740" s="140" t="s">
        <v>919</v>
      </c>
      <c r="B740" s="143">
        <f t="shared" si="1"/>
        <v>10</v>
      </c>
      <c r="C740" s="143" t="str">
        <f t="shared" si="2"/>
        <v>6</v>
      </c>
      <c r="D740" s="143" t="str">
        <f t="shared" si="3"/>
        <v>26</v>
      </c>
      <c r="E740" s="141">
        <v>77.292</v>
      </c>
      <c r="F740" s="141">
        <v>0.0</v>
      </c>
      <c r="G740" s="141">
        <v>0.0</v>
      </c>
      <c r="H740" s="141">
        <v>0.0</v>
      </c>
      <c r="I740" s="141">
        <v>77.292</v>
      </c>
      <c r="J740" s="141">
        <v>0.0</v>
      </c>
    </row>
    <row r="741" ht="14.25" customHeight="1">
      <c r="A741" s="140" t="s">
        <v>920</v>
      </c>
      <c r="B741" s="143">
        <f t="shared" si="1"/>
        <v>10</v>
      </c>
      <c r="C741" s="143" t="str">
        <f t="shared" si="2"/>
        <v>7</v>
      </c>
      <c r="D741" s="143" t="str">
        <f t="shared" si="3"/>
        <v>27</v>
      </c>
      <c r="E741" s="141">
        <v>47.79599999999999</v>
      </c>
      <c r="F741" s="141">
        <v>0.0</v>
      </c>
      <c r="G741" s="141">
        <v>0.0</v>
      </c>
      <c r="H741" s="141">
        <v>0.0</v>
      </c>
      <c r="I741" s="141">
        <v>47.79599999999999</v>
      </c>
      <c r="J741" s="141">
        <v>0.0</v>
      </c>
    </row>
    <row r="742" ht="14.25" customHeight="1">
      <c r="A742" s="140" t="s">
        <v>921</v>
      </c>
      <c r="B742" s="143">
        <f t="shared" si="1"/>
        <v>10</v>
      </c>
      <c r="C742" s="143" t="str">
        <f t="shared" si="2"/>
        <v>7</v>
      </c>
      <c r="D742" s="143" t="str">
        <f t="shared" si="3"/>
        <v>87</v>
      </c>
      <c r="E742" s="141">
        <v>1166.9520000000002</v>
      </c>
      <c r="F742" s="141">
        <v>0.0</v>
      </c>
      <c r="G742" s="141">
        <v>0.0</v>
      </c>
      <c r="H742" s="141">
        <v>0.0</v>
      </c>
      <c r="I742" s="141">
        <v>1166.9520000000002</v>
      </c>
      <c r="J742" s="141">
        <v>0.0</v>
      </c>
    </row>
    <row r="743" ht="14.25" customHeight="1">
      <c r="A743" s="140" t="s">
        <v>922</v>
      </c>
      <c r="B743" s="143">
        <f t="shared" si="1"/>
        <v>10</v>
      </c>
      <c r="C743" s="143" t="str">
        <f t="shared" si="2"/>
        <v>8</v>
      </c>
      <c r="D743" s="143" t="str">
        <f t="shared" si="3"/>
        <v>88</v>
      </c>
      <c r="E743" s="141">
        <v>508.47600000000006</v>
      </c>
      <c r="F743" s="141">
        <v>0.0</v>
      </c>
      <c r="G743" s="141">
        <v>0.0</v>
      </c>
      <c r="H743" s="141">
        <v>0.0</v>
      </c>
      <c r="I743" s="141">
        <v>508.47600000000006</v>
      </c>
      <c r="J743" s="141">
        <v>0.0</v>
      </c>
    </row>
    <row r="744" ht="14.25" customHeight="1">
      <c r="A744" s="140" t="s">
        <v>923</v>
      </c>
      <c r="B744" s="143">
        <f t="shared" si="1"/>
        <v>10</v>
      </c>
      <c r="C744" s="143" t="str">
        <f t="shared" si="2"/>
        <v>1</v>
      </c>
      <c r="D744" s="143" t="str">
        <f t="shared" si="3"/>
        <v>01</v>
      </c>
      <c r="E744" s="141">
        <v>202.824</v>
      </c>
      <c r="F744" s="141">
        <v>0.0</v>
      </c>
      <c r="G744" s="141">
        <v>0.0</v>
      </c>
      <c r="H744" s="141">
        <v>0.0</v>
      </c>
      <c r="I744" s="141">
        <v>202.824</v>
      </c>
      <c r="J744" s="141">
        <v>0.0</v>
      </c>
    </row>
    <row r="745" ht="14.25" customHeight="1">
      <c r="A745" s="140" t="s">
        <v>924</v>
      </c>
      <c r="B745" s="143">
        <f t="shared" si="1"/>
        <v>10</v>
      </c>
      <c r="C745" s="143" t="str">
        <f t="shared" si="2"/>
        <v>6</v>
      </c>
      <c r="D745" s="143" t="str">
        <f t="shared" si="3"/>
        <v>66</v>
      </c>
      <c r="E745" s="141">
        <v>203.38800000000003</v>
      </c>
      <c r="F745" s="141">
        <v>0.0</v>
      </c>
      <c r="G745" s="141">
        <v>0.0</v>
      </c>
      <c r="H745" s="141">
        <v>0.0</v>
      </c>
      <c r="I745" s="141">
        <v>203.38800000000003</v>
      </c>
      <c r="J745" s="141">
        <v>0.0</v>
      </c>
    </row>
    <row r="746" ht="14.25" customHeight="1">
      <c r="A746" s="140" t="s">
        <v>925</v>
      </c>
      <c r="B746" s="143">
        <f t="shared" si="1"/>
        <v>10</v>
      </c>
      <c r="C746" s="143" t="str">
        <f t="shared" si="2"/>
        <v>6</v>
      </c>
      <c r="D746" s="143" t="str">
        <f t="shared" si="3"/>
        <v>56</v>
      </c>
      <c r="E746" s="141">
        <v>92.54400000000001</v>
      </c>
      <c r="F746" s="141">
        <v>0.0</v>
      </c>
      <c r="G746" s="141">
        <v>0.0</v>
      </c>
      <c r="H746" s="141">
        <v>0.0</v>
      </c>
      <c r="I746" s="141">
        <v>92.54400000000001</v>
      </c>
      <c r="J746" s="141">
        <v>0.0</v>
      </c>
    </row>
    <row r="747" ht="14.25" customHeight="1">
      <c r="A747" s="140" t="s">
        <v>926</v>
      </c>
      <c r="B747" s="143">
        <f t="shared" si="1"/>
        <v>10</v>
      </c>
      <c r="C747" s="143" t="str">
        <f t="shared" si="2"/>
        <v>5</v>
      </c>
      <c r="D747" s="143" t="str">
        <f t="shared" si="3"/>
        <v>65</v>
      </c>
      <c r="E747" s="141">
        <v>108.0</v>
      </c>
      <c r="F747" s="141">
        <v>0.0</v>
      </c>
      <c r="G747" s="141">
        <v>0.0</v>
      </c>
      <c r="H747" s="141">
        <v>0.0</v>
      </c>
      <c r="I747" s="141">
        <v>108.0</v>
      </c>
      <c r="J747" s="141">
        <v>0.0</v>
      </c>
    </row>
    <row r="748" ht="14.25" customHeight="1">
      <c r="A748" s="140" t="s">
        <v>927</v>
      </c>
      <c r="B748" s="143">
        <f t="shared" si="1"/>
        <v>10</v>
      </c>
      <c r="C748" s="143" t="str">
        <f t="shared" si="2"/>
        <v>8</v>
      </c>
      <c r="D748" s="143" t="str">
        <f t="shared" si="3"/>
        <v>28</v>
      </c>
      <c r="E748" s="141">
        <v>294.50399999999996</v>
      </c>
      <c r="F748" s="141">
        <v>0.0</v>
      </c>
      <c r="G748" s="141">
        <v>0.0</v>
      </c>
      <c r="H748" s="141">
        <v>0.0</v>
      </c>
      <c r="I748" s="141">
        <v>294.50399999999996</v>
      </c>
      <c r="J748" s="141">
        <v>0.0</v>
      </c>
    </row>
    <row r="749" ht="14.25" customHeight="1">
      <c r="A749" s="140" t="s">
        <v>928</v>
      </c>
      <c r="B749" s="143">
        <f t="shared" si="1"/>
        <v>10</v>
      </c>
      <c r="C749" s="143" t="str">
        <f t="shared" si="2"/>
        <v>3</v>
      </c>
      <c r="D749" s="143" t="str">
        <f t="shared" si="3"/>
        <v>53</v>
      </c>
      <c r="E749" s="141">
        <v>18.0</v>
      </c>
      <c r="F749" s="141">
        <v>0.0</v>
      </c>
      <c r="G749" s="141">
        <v>0.0</v>
      </c>
      <c r="H749" s="141">
        <v>0.0</v>
      </c>
      <c r="I749" s="141">
        <v>18.0</v>
      </c>
      <c r="J749" s="141">
        <v>0.0</v>
      </c>
    </row>
    <row r="750" ht="14.25" customHeight="1">
      <c r="A750" s="140" t="s">
        <v>929</v>
      </c>
      <c r="B750" s="143">
        <f t="shared" si="1"/>
        <v>10</v>
      </c>
      <c r="C750" s="143" t="str">
        <f t="shared" si="2"/>
        <v>1</v>
      </c>
      <c r="D750" s="143" t="str">
        <f t="shared" si="3"/>
        <v>81</v>
      </c>
      <c r="E750" s="141">
        <v>213.56400000000002</v>
      </c>
      <c r="F750" s="141">
        <v>0.0</v>
      </c>
      <c r="G750" s="141">
        <v>0.0</v>
      </c>
      <c r="H750" s="141">
        <v>0.0</v>
      </c>
      <c r="I750" s="141">
        <v>213.56400000000002</v>
      </c>
      <c r="J750" s="141">
        <v>0.0</v>
      </c>
    </row>
    <row r="751" ht="14.25" customHeight="1">
      <c r="A751" s="140" t="s">
        <v>930</v>
      </c>
      <c r="B751" s="143">
        <f t="shared" si="1"/>
        <v>10</v>
      </c>
      <c r="C751" s="143" t="str">
        <f t="shared" si="2"/>
        <v>7</v>
      </c>
      <c r="D751" s="143" t="str">
        <f t="shared" si="3"/>
        <v>87</v>
      </c>
      <c r="E751" s="141">
        <v>30.504000000000005</v>
      </c>
      <c r="F751" s="141">
        <v>0.0</v>
      </c>
      <c r="G751" s="141">
        <v>0.0</v>
      </c>
      <c r="H751" s="141">
        <v>0.0</v>
      </c>
      <c r="I751" s="141">
        <v>30.504000000000005</v>
      </c>
      <c r="J751" s="141">
        <v>0.0</v>
      </c>
    </row>
    <row r="752" ht="14.25" customHeight="1">
      <c r="A752" s="140" t="s">
        <v>931</v>
      </c>
      <c r="B752" s="143">
        <f t="shared" si="1"/>
        <v>10</v>
      </c>
      <c r="C752" s="143" t="str">
        <f t="shared" si="2"/>
        <v>0</v>
      </c>
      <c r="D752" s="143" t="str">
        <f t="shared" si="3"/>
        <v>70</v>
      </c>
      <c r="E752" s="141">
        <v>382.908</v>
      </c>
      <c r="F752" s="141">
        <v>0.0</v>
      </c>
      <c r="G752" s="141">
        <v>0.0</v>
      </c>
      <c r="H752" s="141">
        <v>0.0</v>
      </c>
      <c r="I752" s="141">
        <v>382.908</v>
      </c>
      <c r="J752" s="141">
        <v>0.0</v>
      </c>
    </row>
    <row r="753" ht="14.25" customHeight="1">
      <c r="A753" s="140" t="s">
        <v>932</v>
      </c>
      <c r="B753" s="143">
        <f t="shared" si="1"/>
        <v>10</v>
      </c>
      <c r="C753" s="143" t="str">
        <f t="shared" si="2"/>
        <v>4</v>
      </c>
      <c r="D753" s="143" t="str">
        <f t="shared" si="3"/>
        <v>84</v>
      </c>
      <c r="E753" s="141">
        <v>111.852</v>
      </c>
      <c r="F753" s="141">
        <v>0.0</v>
      </c>
      <c r="G753" s="141">
        <v>0.0</v>
      </c>
      <c r="H753" s="141">
        <v>0.0</v>
      </c>
      <c r="I753" s="141">
        <v>111.852</v>
      </c>
      <c r="J753" s="141">
        <v>0.0</v>
      </c>
    </row>
    <row r="754" ht="14.25" customHeight="1">
      <c r="A754" s="140" t="s">
        <v>933</v>
      </c>
      <c r="B754" s="143">
        <f t="shared" si="1"/>
        <v>10</v>
      </c>
      <c r="C754" s="143" t="str">
        <f t="shared" si="2"/>
        <v>3</v>
      </c>
      <c r="D754" s="143" t="str">
        <f t="shared" si="3"/>
        <v>73</v>
      </c>
      <c r="E754" s="141">
        <v>30.504000000000005</v>
      </c>
      <c r="F754" s="141">
        <v>0.0</v>
      </c>
      <c r="G754" s="141">
        <v>0.0</v>
      </c>
      <c r="H754" s="141">
        <v>0.0</v>
      </c>
      <c r="I754" s="141">
        <v>30.504000000000005</v>
      </c>
      <c r="J754" s="141">
        <v>0.0</v>
      </c>
    </row>
    <row r="755" ht="14.25" customHeight="1">
      <c r="A755" s="140" t="s">
        <v>934</v>
      </c>
      <c r="B755" s="143">
        <f t="shared" si="1"/>
        <v>10</v>
      </c>
      <c r="C755" s="143" t="str">
        <f t="shared" si="2"/>
        <v>4</v>
      </c>
      <c r="D755" s="143" t="str">
        <f t="shared" si="3"/>
        <v>74</v>
      </c>
      <c r="E755" s="141">
        <v>35.592</v>
      </c>
      <c r="F755" s="141">
        <v>0.0</v>
      </c>
      <c r="G755" s="141">
        <v>0.0</v>
      </c>
      <c r="H755" s="141">
        <v>0.0</v>
      </c>
      <c r="I755" s="141">
        <v>35.592</v>
      </c>
      <c r="J755" s="141">
        <v>0.0</v>
      </c>
    </row>
    <row r="756" ht="14.25" customHeight="1">
      <c r="A756" s="140" t="s">
        <v>935</v>
      </c>
      <c r="B756" s="143">
        <f t="shared" si="1"/>
        <v>10</v>
      </c>
      <c r="C756" s="143" t="str">
        <f t="shared" si="2"/>
        <v>3</v>
      </c>
      <c r="D756" s="143" t="str">
        <f t="shared" si="3"/>
        <v>93</v>
      </c>
      <c r="E756" s="141">
        <v>89.46000000000001</v>
      </c>
      <c r="F756" s="141">
        <v>0.0</v>
      </c>
      <c r="G756" s="141">
        <v>0.0</v>
      </c>
      <c r="H756" s="141">
        <v>0.0</v>
      </c>
      <c r="I756" s="141">
        <v>89.46000000000001</v>
      </c>
      <c r="J756" s="141">
        <v>0.0</v>
      </c>
    </row>
    <row r="757" ht="14.25" customHeight="1">
      <c r="A757" s="140" t="s">
        <v>936</v>
      </c>
      <c r="B757" s="143">
        <f t="shared" si="1"/>
        <v>10</v>
      </c>
      <c r="C757" s="143" t="str">
        <f t="shared" si="2"/>
        <v>4</v>
      </c>
      <c r="D757" s="143" t="str">
        <f t="shared" si="3"/>
        <v>94</v>
      </c>
      <c r="E757" s="141">
        <v>42.852000000000004</v>
      </c>
      <c r="F757" s="141">
        <v>0.0</v>
      </c>
      <c r="G757" s="141">
        <v>0.0</v>
      </c>
      <c r="H757" s="141">
        <v>0.0</v>
      </c>
      <c r="I757" s="141">
        <v>42.852000000000004</v>
      </c>
      <c r="J757" s="141">
        <v>0.0</v>
      </c>
    </row>
    <row r="758" ht="14.25" customHeight="1">
      <c r="A758" s="140" t="s">
        <v>937</v>
      </c>
      <c r="B758" s="143">
        <f t="shared" si="1"/>
        <v>10</v>
      </c>
      <c r="C758" s="143" t="str">
        <f t="shared" si="2"/>
        <v>9</v>
      </c>
      <c r="D758" s="143" t="str">
        <f t="shared" si="3"/>
        <v>89</v>
      </c>
      <c r="E758" s="141">
        <v>204.0</v>
      </c>
      <c r="F758" s="141">
        <v>0.0</v>
      </c>
      <c r="G758" s="141">
        <v>0.0</v>
      </c>
      <c r="H758" s="141">
        <v>0.0</v>
      </c>
      <c r="I758" s="141">
        <v>204.0</v>
      </c>
      <c r="J758" s="141">
        <v>0.0</v>
      </c>
    </row>
    <row r="759" ht="14.25" customHeight="1">
      <c r="A759" s="140" t="s">
        <v>938</v>
      </c>
      <c r="B759" s="143">
        <f t="shared" si="1"/>
        <v>10</v>
      </c>
      <c r="C759" s="143" t="str">
        <f t="shared" si="2"/>
        <v>9</v>
      </c>
      <c r="D759" s="143" t="str">
        <f t="shared" si="3"/>
        <v>39</v>
      </c>
      <c r="E759" s="141">
        <v>437.29200000000003</v>
      </c>
      <c r="F759" s="141">
        <v>0.0</v>
      </c>
      <c r="G759" s="141">
        <v>0.0</v>
      </c>
      <c r="H759" s="141">
        <v>0.0</v>
      </c>
      <c r="I759" s="141">
        <v>437.29200000000003</v>
      </c>
      <c r="J759" s="141">
        <v>0.0</v>
      </c>
    </row>
    <row r="760" ht="14.25" customHeight="1">
      <c r="A760" s="140" t="s">
        <v>939</v>
      </c>
      <c r="B760" s="143">
        <f t="shared" si="1"/>
        <v>10</v>
      </c>
      <c r="C760" s="143" t="str">
        <f t="shared" si="2"/>
        <v>3</v>
      </c>
      <c r="D760" s="143" t="str">
        <f t="shared" si="3"/>
        <v>03</v>
      </c>
      <c r="E760" s="141">
        <v>203.38800000000003</v>
      </c>
      <c r="F760" s="141">
        <v>0.0</v>
      </c>
      <c r="G760" s="141">
        <v>0.0</v>
      </c>
      <c r="H760" s="141">
        <v>0.0</v>
      </c>
      <c r="I760" s="141">
        <v>203.38800000000003</v>
      </c>
      <c r="J760" s="141">
        <v>0.0</v>
      </c>
    </row>
    <row r="761" ht="14.25" customHeight="1">
      <c r="A761" s="140" t="s">
        <v>940</v>
      </c>
      <c r="B761" s="143">
        <f t="shared" si="1"/>
        <v>4</v>
      </c>
      <c r="C761" s="143" t="str">
        <f t="shared" si="2"/>
        <v>2</v>
      </c>
      <c r="D761" s="143" t="str">
        <f t="shared" si="3"/>
        <v>02</v>
      </c>
      <c r="E761" s="141">
        <v>21080.316</v>
      </c>
      <c r="F761" s="141">
        <v>0.0</v>
      </c>
      <c r="G761" s="141">
        <v>0.0</v>
      </c>
      <c r="H761" s="141">
        <v>0.0</v>
      </c>
      <c r="I761" s="141">
        <v>21080.316</v>
      </c>
      <c r="J761" s="141">
        <v>0.0</v>
      </c>
    </row>
    <row r="762" ht="14.25" customHeight="1">
      <c r="A762" s="140" t="s">
        <v>941</v>
      </c>
      <c r="B762" s="143">
        <f t="shared" si="1"/>
        <v>10</v>
      </c>
      <c r="C762" s="143" t="str">
        <f t="shared" si="2"/>
        <v>5</v>
      </c>
      <c r="D762" s="143" t="str">
        <f t="shared" si="3"/>
        <v>75</v>
      </c>
      <c r="E762" s="141">
        <v>1020.0</v>
      </c>
      <c r="F762" s="141">
        <v>0.0</v>
      </c>
      <c r="G762" s="141">
        <v>0.0</v>
      </c>
      <c r="H762" s="141">
        <v>0.0</v>
      </c>
      <c r="I762" s="141">
        <v>1020.0</v>
      </c>
      <c r="J762" s="141">
        <v>0.0</v>
      </c>
    </row>
    <row r="763" ht="14.25" customHeight="1">
      <c r="A763" s="140" t="s">
        <v>942</v>
      </c>
      <c r="B763" s="143">
        <f t="shared" si="1"/>
        <v>10</v>
      </c>
      <c r="C763" s="143" t="str">
        <f t="shared" si="2"/>
        <v>9</v>
      </c>
      <c r="D763" s="143" t="str">
        <f t="shared" si="3"/>
        <v>99</v>
      </c>
      <c r="E763" s="141">
        <v>4217.796</v>
      </c>
      <c r="F763" s="141">
        <v>0.0</v>
      </c>
      <c r="G763" s="141">
        <v>0.0</v>
      </c>
      <c r="H763" s="141">
        <v>0.0</v>
      </c>
      <c r="I763" s="141">
        <v>4217.796</v>
      </c>
      <c r="J763" s="141">
        <v>0.0</v>
      </c>
    </row>
    <row r="764" ht="14.25" customHeight="1">
      <c r="A764" s="140" t="s">
        <v>943</v>
      </c>
      <c r="B764" s="143">
        <f t="shared" si="1"/>
        <v>10</v>
      </c>
      <c r="C764" s="143" t="str">
        <f t="shared" si="2"/>
        <v>0</v>
      </c>
      <c r="D764" s="143" t="str">
        <f t="shared" si="3"/>
        <v>00</v>
      </c>
      <c r="E764" s="141">
        <v>3864.408</v>
      </c>
      <c r="F764" s="141">
        <v>0.0</v>
      </c>
      <c r="G764" s="141">
        <v>0.0</v>
      </c>
      <c r="H764" s="141">
        <v>0.0</v>
      </c>
      <c r="I764" s="141">
        <v>3864.408</v>
      </c>
      <c r="J764" s="141">
        <v>0.0</v>
      </c>
    </row>
    <row r="765" ht="14.25" customHeight="1">
      <c r="A765" s="140" t="s">
        <v>944</v>
      </c>
      <c r="B765" s="143">
        <f t="shared" si="1"/>
        <v>10</v>
      </c>
      <c r="C765" s="143" t="str">
        <f t="shared" si="2"/>
        <v>9</v>
      </c>
      <c r="D765" s="143" t="str">
        <f t="shared" si="3"/>
        <v>99</v>
      </c>
      <c r="E765" s="141">
        <v>1220.3519999999999</v>
      </c>
      <c r="F765" s="141">
        <v>0.0</v>
      </c>
      <c r="G765" s="141">
        <v>0.0</v>
      </c>
      <c r="H765" s="141">
        <v>0.0</v>
      </c>
      <c r="I765" s="141">
        <v>1220.3519999999999</v>
      </c>
      <c r="J765" s="141">
        <v>0.0</v>
      </c>
    </row>
    <row r="766" ht="14.25" customHeight="1">
      <c r="A766" s="140" t="s">
        <v>945</v>
      </c>
      <c r="B766" s="143">
        <f t="shared" si="1"/>
        <v>10</v>
      </c>
      <c r="C766" s="143" t="str">
        <f t="shared" si="2"/>
        <v>7</v>
      </c>
      <c r="D766" s="143" t="str">
        <f t="shared" si="3"/>
        <v>17</v>
      </c>
      <c r="E766" s="141">
        <v>5182.548000000001</v>
      </c>
      <c r="F766" s="141">
        <v>0.0</v>
      </c>
      <c r="G766" s="141">
        <v>0.0</v>
      </c>
      <c r="H766" s="141">
        <v>0.0</v>
      </c>
      <c r="I766" s="141">
        <v>5182.548000000001</v>
      </c>
      <c r="J766" s="141">
        <v>0.0</v>
      </c>
    </row>
    <row r="767" ht="14.25" customHeight="1">
      <c r="A767" s="140" t="s">
        <v>946</v>
      </c>
      <c r="B767" s="143">
        <f t="shared" si="1"/>
        <v>10</v>
      </c>
      <c r="C767" s="143" t="str">
        <f t="shared" si="2"/>
        <v>5</v>
      </c>
      <c r="D767" s="143" t="str">
        <f t="shared" si="3"/>
        <v>95</v>
      </c>
      <c r="E767" s="141">
        <v>1272.0</v>
      </c>
      <c r="F767" s="141">
        <v>0.0</v>
      </c>
      <c r="G767" s="141">
        <v>0.0</v>
      </c>
      <c r="H767" s="141">
        <v>0.0</v>
      </c>
      <c r="I767" s="141">
        <v>1272.0</v>
      </c>
      <c r="J767" s="141">
        <v>0.0</v>
      </c>
    </row>
    <row r="768" ht="14.25" customHeight="1">
      <c r="A768" s="140" t="s">
        <v>947</v>
      </c>
      <c r="B768" s="143">
        <f t="shared" si="1"/>
        <v>10</v>
      </c>
      <c r="C768" s="143" t="str">
        <f t="shared" si="2"/>
        <v>7</v>
      </c>
      <c r="D768" s="143" t="str">
        <f t="shared" si="3"/>
        <v>37</v>
      </c>
      <c r="E768" s="141">
        <v>2371.008</v>
      </c>
      <c r="F768" s="141">
        <v>0.0</v>
      </c>
      <c r="G768" s="141">
        <v>0.0</v>
      </c>
      <c r="H768" s="141">
        <v>0.0</v>
      </c>
      <c r="I768" s="141">
        <v>2371.008</v>
      </c>
      <c r="J768" s="141">
        <v>0.0</v>
      </c>
    </row>
    <row r="769" ht="14.25" customHeight="1">
      <c r="A769" s="140" t="s">
        <v>948</v>
      </c>
      <c r="B769" s="143">
        <f t="shared" si="1"/>
        <v>10</v>
      </c>
      <c r="C769" s="143" t="str">
        <f t="shared" si="2"/>
        <v>7</v>
      </c>
      <c r="D769" s="143" t="str">
        <f t="shared" si="3"/>
        <v>27</v>
      </c>
      <c r="E769" s="141">
        <v>1932.204</v>
      </c>
      <c r="F769" s="141">
        <v>0.0</v>
      </c>
      <c r="G769" s="141">
        <v>0.0</v>
      </c>
      <c r="H769" s="141">
        <v>0.0</v>
      </c>
      <c r="I769" s="141">
        <v>1932.204</v>
      </c>
      <c r="J769" s="141">
        <v>0.0</v>
      </c>
    </row>
    <row r="770" ht="14.25" customHeight="1">
      <c r="A770" s="140" t="s">
        <v>949</v>
      </c>
      <c r="B770" s="143">
        <f t="shared" si="1"/>
        <v>4</v>
      </c>
      <c r="C770" s="143" t="str">
        <f t="shared" si="2"/>
        <v>3</v>
      </c>
      <c r="D770" s="143" t="str">
        <f t="shared" si="3"/>
        <v>03</v>
      </c>
      <c r="E770" s="141">
        <v>357958.824</v>
      </c>
      <c r="F770" s="141">
        <v>0.0</v>
      </c>
      <c r="G770" s="141">
        <v>0.0</v>
      </c>
      <c r="H770" s="141">
        <v>0.0</v>
      </c>
      <c r="I770" s="141">
        <v>357958.824</v>
      </c>
      <c r="J770" s="141">
        <v>0.0</v>
      </c>
    </row>
    <row r="771" ht="14.25" customHeight="1">
      <c r="A771" s="140" t="s">
        <v>950</v>
      </c>
      <c r="B771" s="143">
        <f t="shared" si="1"/>
        <v>10</v>
      </c>
      <c r="C771" s="143" t="str">
        <f t="shared" si="2"/>
        <v>9</v>
      </c>
      <c r="D771" s="143" t="str">
        <f t="shared" si="3"/>
        <v>49</v>
      </c>
      <c r="E771" s="141">
        <v>309.12</v>
      </c>
      <c r="F771" s="141">
        <v>0.0</v>
      </c>
      <c r="G771" s="141">
        <v>0.0</v>
      </c>
      <c r="H771" s="141">
        <v>0.0</v>
      </c>
      <c r="I771" s="141">
        <v>309.12</v>
      </c>
      <c r="J771" s="141">
        <v>0.0</v>
      </c>
    </row>
    <row r="772" ht="14.25" customHeight="1">
      <c r="A772" s="140" t="s">
        <v>951</v>
      </c>
      <c r="B772" s="143">
        <f t="shared" si="1"/>
        <v>10</v>
      </c>
      <c r="C772" s="143" t="str">
        <f t="shared" si="2"/>
        <v>6</v>
      </c>
      <c r="D772" s="143" t="str">
        <f t="shared" si="3"/>
        <v>56</v>
      </c>
      <c r="E772" s="141">
        <v>6128.147999999999</v>
      </c>
      <c r="F772" s="141">
        <v>0.0</v>
      </c>
      <c r="G772" s="141">
        <v>0.0</v>
      </c>
      <c r="H772" s="141">
        <v>0.0</v>
      </c>
      <c r="I772" s="141">
        <v>6128.147999999999</v>
      </c>
      <c r="J772" s="141">
        <v>0.0</v>
      </c>
    </row>
    <row r="773" ht="14.25" customHeight="1">
      <c r="A773" s="140" t="s">
        <v>952</v>
      </c>
      <c r="B773" s="143">
        <f t="shared" si="1"/>
        <v>10</v>
      </c>
      <c r="C773" s="143" t="str">
        <f t="shared" si="2"/>
        <v>2</v>
      </c>
      <c r="D773" s="143" t="str">
        <f t="shared" si="3"/>
        <v>52</v>
      </c>
      <c r="E773" s="141">
        <v>331.764</v>
      </c>
      <c r="F773" s="141">
        <v>0.0</v>
      </c>
      <c r="G773" s="141">
        <v>0.0</v>
      </c>
      <c r="H773" s="141">
        <v>0.0</v>
      </c>
      <c r="I773" s="141">
        <v>331.764</v>
      </c>
      <c r="J773" s="141">
        <v>0.0</v>
      </c>
    </row>
    <row r="774" ht="14.25" customHeight="1">
      <c r="A774" s="140" t="s">
        <v>953</v>
      </c>
      <c r="B774" s="143">
        <f t="shared" si="1"/>
        <v>10</v>
      </c>
      <c r="C774" s="143" t="str">
        <f t="shared" si="2"/>
        <v>3</v>
      </c>
      <c r="D774" s="143" t="str">
        <f t="shared" si="3"/>
        <v>53</v>
      </c>
      <c r="E774" s="141">
        <v>1592.4599999999998</v>
      </c>
      <c r="F774" s="141">
        <v>0.0</v>
      </c>
      <c r="G774" s="141">
        <v>0.0</v>
      </c>
      <c r="H774" s="141">
        <v>0.0</v>
      </c>
      <c r="I774" s="141">
        <v>1592.4599999999998</v>
      </c>
      <c r="J774" s="141">
        <v>0.0</v>
      </c>
    </row>
    <row r="775" ht="14.25" customHeight="1">
      <c r="A775" s="140" t="s">
        <v>954</v>
      </c>
      <c r="B775" s="143">
        <f t="shared" si="1"/>
        <v>10</v>
      </c>
      <c r="C775" s="143" t="str">
        <f t="shared" si="2"/>
        <v>4</v>
      </c>
      <c r="D775" s="143" t="str">
        <f t="shared" si="3"/>
        <v>54</v>
      </c>
      <c r="E775" s="141">
        <v>1061.652</v>
      </c>
      <c r="F775" s="141">
        <v>0.0</v>
      </c>
      <c r="G775" s="141">
        <v>0.0</v>
      </c>
      <c r="H775" s="141">
        <v>0.0</v>
      </c>
      <c r="I775" s="141">
        <v>1061.652</v>
      </c>
      <c r="J775" s="141">
        <v>0.0</v>
      </c>
    </row>
    <row r="776" ht="14.25" customHeight="1">
      <c r="A776" s="140" t="s">
        <v>955</v>
      </c>
      <c r="B776" s="143">
        <f t="shared" si="1"/>
        <v>10</v>
      </c>
      <c r="C776" s="143" t="str">
        <f t="shared" si="2"/>
        <v>5</v>
      </c>
      <c r="D776" s="143" t="str">
        <f t="shared" si="3"/>
        <v>55</v>
      </c>
      <c r="E776" s="141">
        <v>2149.8239999999996</v>
      </c>
      <c r="F776" s="141">
        <v>0.0</v>
      </c>
      <c r="G776" s="141">
        <v>0.0</v>
      </c>
      <c r="H776" s="141">
        <v>0.0</v>
      </c>
      <c r="I776" s="141">
        <v>2149.8239999999996</v>
      </c>
      <c r="J776" s="141">
        <v>0.0</v>
      </c>
    </row>
    <row r="777" ht="14.25" customHeight="1">
      <c r="A777" s="140" t="s">
        <v>956</v>
      </c>
      <c r="B777" s="143">
        <f t="shared" si="1"/>
        <v>10</v>
      </c>
      <c r="C777" s="143" t="str">
        <f t="shared" si="2"/>
        <v>6</v>
      </c>
      <c r="D777" s="143" t="str">
        <f t="shared" si="3"/>
        <v>56</v>
      </c>
      <c r="E777" s="141">
        <v>5734.968000000001</v>
      </c>
      <c r="F777" s="141">
        <v>0.0</v>
      </c>
      <c r="G777" s="141">
        <v>0.0</v>
      </c>
      <c r="H777" s="141">
        <v>0.0</v>
      </c>
      <c r="I777" s="141">
        <v>5734.968000000001</v>
      </c>
      <c r="J777" s="141">
        <v>0.0</v>
      </c>
    </row>
    <row r="778" ht="14.25" customHeight="1">
      <c r="A778" s="140" t="s">
        <v>957</v>
      </c>
      <c r="B778" s="143">
        <f t="shared" si="1"/>
        <v>10</v>
      </c>
      <c r="C778" s="143" t="str">
        <f t="shared" si="2"/>
        <v>7</v>
      </c>
      <c r="D778" s="143" t="str">
        <f t="shared" si="3"/>
        <v>57</v>
      </c>
      <c r="E778" s="141">
        <v>509.5799999999999</v>
      </c>
      <c r="F778" s="141">
        <v>0.0</v>
      </c>
      <c r="G778" s="141">
        <v>0.0</v>
      </c>
      <c r="H778" s="141">
        <v>0.0</v>
      </c>
      <c r="I778" s="141">
        <v>509.5799999999999</v>
      </c>
      <c r="J778" s="141">
        <v>0.0</v>
      </c>
    </row>
    <row r="779" ht="14.25" customHeight="1">
      <c r="A779" s="140" t="s">
        <v>958</v>
      </c>
      <c r="B779" s="143">
        <f t="shared" si="1"/>
        <v>10</v>
      </c>
      <c r="C779" s="143" t="str">
        <f t="shared" si="2"/>
        <v>5</v>
      </c>
      <c r="D779" s="143" t="str">
        <f t="shared" si="3"/>
        <v>85</v>
      </c>
      <c r="E779" s="141">
        <v>3313.092</v>
      </c>
      <c r="F779" s="141">
        <v>0.0</v>
      </c>
      <c r="G779" s="141">
        <v>0.0</v>
      </c>
      <c r="H779" s="141">
        <v>0.0</v>
      </c>
      <c r="I779" s="141">
        <v>3313.092</v>
      </c>
      <c r="J779" s="141">
        <v>0.0</v>
      </c>
    </row>
    <row r="780" ht="14.25" customHeight="1">
      <c r="A780" s="140" t="s">
        <v>959</v>
      </c>
      <c r="B780" s="143">
        <f t="shared" si="1"/>
        <v>10</v>
      </c>
      <c r="C780" s="143" t="str">
        <f t="shared" si="2"/>
        <v>1</v>
      </c>
      <c r="D780" s="143" t="str">
        <f t="shared" si="3"/>
        <v>41</v>
      </c>
      <c r="E780" s="141">
        <v>1044.0</v>
      </c>
      <c r="F780" s="141">
        <v>0.0</v>
      </c>
      <c r="G780" s="141">
        <v>0.0</v>
      </c>
      <c r="H780" s="141">
        <v>0.0</v>
      </c>
      <c r="I780" s="141">
        <v>1044.0</v>
      </c>
      <c r="J780" s="141">
        <v>0.0</v>
      </c>
    </row>
    <row r="781" ht="14.25" customHeight="1">
      <c r="A781" s="140" t="s">
        <v>960</v>
      </c>
      <c r="B781" s="143">
        <f t="shared" si="1"/>
        <v>10</v>
      </c>
      <c r="C781" s="143" t="str">
        <f t="shared" si="2"/>
        <v>2</v>
      </c>
      <c r="D781" s="143" t="str">
        <f t="shared" si="3"/>
        <v>42</v>
      </c>
      <c r="E781" s="141">
        <v>338.568</v>
      </c>
      <c r="F781" s="141">
        <v>0.0</v>
      </c>
      <c r="G781" s="141">
        <v>0.0</v>
      </c>
      <c r="H781" s="141">
        <v>0.0</v>
      </c>
      <c r="I781" s="141">
        <v>338.568</v>
      </c>
      <c r="J781" s="141">
        <v>0.0</v>
      </c>
    </row>
    <row r="782" ht="14.25" customHeight="1">
      <c r="A782" s="140" t="s">
        <v>961</v>
      </c>
      <c r="B782" s="143">
        <f t="shared" si="1"/>
        <v>10</v>
      </c>
      <c r="C782" s="143" t="str">
        <f t="shared" si="2"/>
        <v>3</v>
      </c>
      <c r="D782" s="143" t="str">
        <f t="shared" si="3"/>
        <v>43</v>
      </c>
      <c r="E782" s="141">
        <v>7146.8279999999995</v>
      </c>
      <c r="F782" s="141">
        <v>0.0</v>
      </c>
      <c r="G782" s="141">
        <v>0.0</v>
      </c>
      <c r="H782" s="141">
        <v>0.0</v>
      </c>
      <c r="I782" s="141">
        <v>7146.8279999999995</v>
      </c>
      <c r="J782" s="141">
        <v>0.0</v>
      </c>
    </row>
    <row r="783" ht="14.25" customHeight="1">
      <c r="A783" s="140" t="s">
        <v>962</v>
      </c>
      <c r="B783" s="143">
        <f t="shared" si="1"/>
        <v>10</v>
      </c>
      <c r="C783" s="143" t="str">
        <f t="shared" si="2"/>
        <v>4</v>
      </c>
      <c r="D783" s="143" t="str">
        <f t="shared" si="3"/>
        <v>44</v>
      </c>
      <c r="E783" s="141">
        <v>1639.5959999999998</v>
      </c>
      <c r="F783" s="141">
        <v>0.0</v>
      </c>
      <c r="G783" s="141">
        <v>0.0</v>
      </c>
      <c r="H783" s="141">
        <v>0.0</v>
      </c>
      <c r="I783" s="141">
        <v>1639.5959999999998</v>
      </c>
      <c r="J783" s="141">
        <v>0.0</v>
      </c>
    </row>
    <row r="784" ht="14.25" customHeight="1">
      <c r="A784" s="140" t="s">
        <v>963</v>
      </c>
      <c r="B784" s="143">
        <f t="shared" si="1"/>
        <v>10</v>
      </c>
      <c r="C784" s="143" t="str">
        <f t="shared" si="2"/>
        <v>5</v>
      </c>
      <c r="D784" s="143" t="str">
        <f t="shared" si="3"/>
        <v>45</v>
      </c>
      <c r="E784" s="141">
        <v>1662.8160000000003</v>
      </c>
      <c r="F784" s="141">
        <v>0.0</v>
      </c>
      <c r="G784" s="141">
        <v>0.0</v>
      </c>
      <c r="H784" s="141">
        <v>0.0</v>
      </c>
      <c r="I784" s="141">
        <v>1662.8160000000003</v>
      </c>
      <c r="J784" s="141">
        <v>0.0</v>
      </c>
    </row>
    <row r="785" ht="14.25" customHeight="1">
      <c r="A785" s="140" t="s">
        <v>964</v>
      </c>
      <c r="B785" s="143">
        <f t="shared" si="1"/>
        <v>10</v>
      </c>
      <c r="C785" s="143" t="str">
        <f t="shared" si="2"/>
        <v>6</v>
      </c>
      <c r="D785" s="143" t="str">
        <f t="shared" si="3"/>
        <v>46</v>
      </c>
      <c r="E785" s="141">
        <v>1750.236</v>
      </c>
      <c r="F785" s="141">
        <v>0.0</v>
      </c>
      <c r="G785" s="141">
        <v>0.0</v>
      </c>
      <c r="H785" s="141">
        <v>0.0</v>
      </c>
      <c r="I785" s="141">
        <v>1750.236</v>
      </c>
      <c r="J785" s="141">
        <v>0.0</v>
      </c>
    </row>
    <row r="786" ht="14.25" customHeight="1">
      <c r="A786" s="140" t="s">
        <v>965</v>
      </c>
      <c r="B786" s="143">
        <f t="shared" si="1"/>
        <v>10</v>
      </c>
      <c r="C786" s="143" t="str">
        <f t="shared" si="2"/>
        <v>5</v>
      </c>
      <c r="D786" s="143" t="str">
        <f t="shared" si="3"/>
        <v>15</v>
      </c>
      <c r="E786" s="141">
        <v>84215.244</v>
      </c>
      <c r="F786" s="141">
        <v>0.0</v>
      </c>
      <c r="G786" s="141">
        <v>0.0</v>
      </c>
      <c r="H786" s="141">
        <v>0.0</v>
      </c>
      <c r="I786" s="141">
        <v>84215.244</v>
      </c>
      <c r="J786" s="141">
        <v>0.0</v>
      </c>
    </row>
    <row r="787" ht="14.25" customHeight="1">
      <c r="A787" s="140" t="s">
        <v>966</v>
      </c>
      <c r="B787" s="143">
        <f t="shared" si="1"/>
        <v>10</v>
      </c>
      <c r="C787" s="143" t="str">
        <f t="shared" si="2"/>
        <v>7</v>
      </c>
      <c r="D787" s="143" t="str">
        <f t="shared" si="3"/>
        <v>17</v>
      </c>
      <c r="E787" s="141">
        <v>34620.408</v>
      </c>
      <c r="F787" s="141">
        <v>0.0</v>
      </c>
      <c r="G787" s="141">
        <v>0.0</v>
      </c>
      <c r="H787" s="141">
        <v>0.0</v>
      </c>
      <c r="I787" s="141">
        <v>34620.408</v>
      </c>
      <c r="J787" s="141">
        <v>0.0</v>
      </c>
    </row>
    <row r="788" ht="14.25" customHeight="1">
      <c r="A788" s="140" t="s">
        <v>967</v>
      </c>
      <c r="B788" s="143">
        <f t="shared" si="1"/>
        <v>10</v>
      </c>
      <c r="C788" s="143" t="str">
        <f t="shared" si="2"/>
        <v>2</v>
      </c>
      <c r="D788" s="143" t="str">
        <f t="shared" si="3"/>
        <v>72</v>
      </c>
      <c r="E788" s="141">
        <v>6179.7119999999995</v>
      </c>
      <c r="F788" s="141">
        <v>0.0</v>
      </c>
      <c r="G788" s="141">
        <v>0.0</v>
      </c>
      <c r="H788" s="141">
        <v>0.0</v>
      </c>
      <c r="I788" s="141">
        <v>6179.7119999999995</v>
      </c>
      <c r="J788" s="141">
        <v>0.0</v>
      </c>
    </row>
    <row r="789" ht="14.25" customHeight="1">
      <c r="A789" s="140" t="s">
        <v>968</v>
      </c>
      <c r="B789" s="143">
        <f t="shared" si="1"/>
        <v>10</v>
      </c>
      <c r="C789" s="143" t="str">
        <f t="shared" si="2"/>
        <v>7</v>
      </c>
      <c r="D789" s="143" t="str">
        <f t="shared" si="3"/>
        <v>87</v>
      </c>
      <c r="E789" s="141">
        <v>309.12</v>
      </c>
      <c r="F789" s="141">
        <v>0.0</v>
      </c>
      <c r="G789" s="141">
        <v>0.0</v>
      </c>
      <c r="H789" s="141">
        <v>0.0</v>
      </c>
      <c r="I789" s="141">
        <v>309.12</v>
      </c>
      <c r="J789" s="141">
        <v>0.0</v>
      </c>
    </row>
    <row r="790" ht="14.25" customHeight="1">
      <c r="A790" s="140" t="s">
        <v>969</v>
      </c>
      <c r="B790" s="143">
        <f t="shared" si="1"/>
        <v>10</v>
      </c>
      <c r="C790" s="143" t="str">
        <f t="shared" si="2"/>
        <v>8</v>
      </c>
      <c r="D790" s="143" t="str">
        <f t="shared" si="3"/>
        <v>88</v>
      </c>
      <c r="E790" s="141">
        <v>244.16400000000002</v>
      </c>
      <c r="F790" s="141">
        <v>0.0</v>
      </c>
      <c r="G790" s="141">
        <v>0.0</v>
      </c>
      <c r="H790" s="141">
        <v>0.0</v>
      </c>
      <c r="I790" s="141">
        <v>244.16400000000002</v>
      </c>
      <c r="J790" s="141">
        <v>0.0</v>
      </c>
    </row>
    <row r="791" ht="14.25" customHeight="1">
      <c r="A791" s="140" t="s">
        <v>970</v>
      </c>
      <c r="B791" s="143">
        <f t="shared" si="1"/>
        <v>10</v>
      </c>
      <c r="C791" s="143" t="str">
        <f t="shared" si="2"/>
        <v>1</v>
      </c>
      <c r="D791" s="143" t="str">
        <f t="shared" si="3"/>
        <v>31</v>
      </c>
      <c r="E791" s="141">
        <v>178354.46399999998</v>
      </c>
      <c r="F791" s="141">
        <v>0.0</v>
      </c>
      <c r="G791" s="141">
        <v>0.0</v>
      </c>
      <c r="H791" s="141">
        <v>0.0</v>
      </c>
      <c r="I791" s="141">
        <v>178354.46399999998</v>
      </c>
      <c r="J791" s="141">
        <v>0.0</v>
      </c>
    </row>
    <row r="792" ht="14.25" customHeight="1">
      <c r="A792" s="140" t="s">
        <v>971</v>
      </c>
      <c r="B792" s="143">
        <f t="shared" si="1"/>
        <v>10</v>
      </c>
      <c r="C792" s="143" t="str">
        <f t="shared" si="2"/>
        <v>1</v>
      </c>
      <c r="D792" s="143" t="str">
        <f t="shared" si="3"/>
        <v>51</v>
      </c>
      <c r="E792" s="141">
        <v>10446.119999999999</v>
      </c>
      <c r="F792" s="141">
        <v>0.0</v>
      </c>
      <c r="G792" s="141">
        <v>0.0</v>
      </c>
      <c r="H792" s="141">
        <v>0.0</v>
      </c>
      <c r="I792" s="141">
        <v>10446.119999999999</v>
      </c>
      <c r="J792" s="141">
        <v>0.0</v>
      </c>
    </row>
    <row r="793" ht="14.25" customHeight="1">
      <c r="A793" s="140" t="s">
        <v>972</v>
      </c>
      <c r="B793" s="143">
        <f t="shared" si="1"/>
        <v>10</v>
      </c>
      <c r="C793" s="143" t="str">
        <f t="shared" si="2"/>
        <v>7</v>
      </c>
      <c r="D793" s="143" t="str">
        <f t="shared" si="3"/>
        <v>47</v>
      </c>
      <c r="E793" s="141">
        <v>470.83200000000005</v>
      </c>
      <c r="F793" s="141">
        <v>0.0</v>
      </c>
      <c r="G793" s="141">
        <v>0.0</v>
      </c>
      <c r="H793" s="141">
        <v>0.0</v>
      </c>
      <c r="I793" s="141">
        <v>470.83200000000005</v>
      </c>
      <c r="J793" s="141">
        <v>0.0</v>
      </c>
    </row>
    <row r="794" ht="14.25" customHeight="1">
      <c r="A794" s="140" t="s">
        <v>973</v>
      </c>
      <c r="B794" s="143">
        <f t="shared" si="1"/>
        <v>10</v>
      </c>
      <c r="C794" s="143" t="str">
        <f t="shared" si="2"/>
        <v>2</v>
      </c>
      <c r="D794" s="143" t="str">
        <f t="shared" si="3"/>
        <v>62</v>
      </c>
      <c r="E794" s="141">
        <v>4479.276</v>
      </c>
      <c r="F794" s="141">
        <v>0.0</v>
      </c>
      <c r="G794" s="141">
        <v>0.0</v>
      </c>
      <c r="H794" s="141">
        <v>0.0</v>
      </c>
      <c r="I794" s="141">
        <v>4479.276</v>
      </c>
      <c r="J794" s="141">
        <v>0.0</v>
      </c>
    </row>
    <row r="795" ht="14.25" customHeight="1">
      <c r="A795" s="140" t="s">
        <v>974</v>
      </c>
      <c r="B795" s="143">
        <f t="shared" si="1"/>
        <v>10</v>
      </c>
      <c r="C795" s="143" t="str">
        <f t="shared" si="2"/>
        <v>6</v>
      </c>
      <c r="D795" s="143" t="str">
        <f t="shared" si="3"/>
        <v>06</v>
      </c>
      <c r="E795" s="141">
        <v>3926.832</v>
      </c>
      <c r="F795" s="141">
        <v>0.0</v>
      </c>
      <c r="G795" s="141">
        <v>0.0</v>
      </c>
      <c r="H795" s="141">
        <v>0.0</v>
      </c>
      <c r="I795" s="141">
        <v>3926.832</v>
      </c>
      <c r="J795" s="141">
        <v>0.0</v>
      </c>
    </row>
    <row r="796" ht="14.25" customHeight="1">
      <c r="A796" s="140" t="s">
        <v>975</v>
      </c>
      <c r="B796" s="143">
        <f t="shared" si="1"/>
        <v>4</v>
      </c>
      <c r="C796" s="143" t="str">
        <f t="shared" si="2"/>
        <v>0</v>
      </c>
      <c r="D796" s="143" t="str">
        <f t="shared" si="3"/>
        <v>10</v>
      </c>
      <c r="E796" s="141">
        <v>1126560.0</v>
      </c>
      <c r="F796" s="141">
        <v>0.0</v>
      </c>
      <c r="G796" s="141">
        <v>0.0</v>
      </c>
      <c r="H796" s="141">
        <v>0.0</v>
      </c>
      <c r="I796" s="141">
        <v>1126560.0</v>
      </c>
      <c r="J796" s="141">
        <v>0.0</v>
      </c>
    </row>
    <row r="797" ht="14.25" customHeight="1">
      <c r="A797" s="140" t="s">
        <v>976</v>
      </c>
      <c r="B797" s="143">
        <f t="shared" si="1"/>
        <v>10</v>
      </c>
      <c r="C797" s="143" t="str">
        <f t="shared" si="2"/>
        <v>3</v>
      </c>
      <c r="D797" s="143" t="str">
        <f t="shared" si="3"/>
        <v>03</v>
      </c>
      <c r="E797" s="141">
        <v>1125600.0</v>
      </c>
      <c r="F797" s="141">
        <v>0.0</v>
      </c>
      <c r="G797" s="141">
        <v>0.0</v>
      </c>
      <c r="H797" s="141">
        <v>0.0</v>
      </c>
      <c r="I797" s="141">
        <v>1125600.0</v>
      </c>
      <c r="J797" s="141">
        <v>0.0</v>
      </c>
    </row>
    <row r="798" ht="14.25" customHeight="1">
      <c r="A798" s="140" t="s">
        <v>977</v>
      </c>
      <c r="B798" s="143">
        <f t="shared" si="1"/>
        <v>10</v>
      </c>
      <c r="C798" s="143" t="str">
        <f t="shared" si="2"/>
        <v>7</v>
      </c>
      <c r="D798" s="143" t="str">
        <f t="shared" si="3"/>
        <v>57</v>
      </c>
      <c r="E798" s="141">
        <v>960.0</v>
      </c>
      <c r="F798" s="141">
        <v>0.0</v>
      </c>
      <c r="G798" s="141">
        <v>0.0</v>
      </c>
      <c r="H798" s="141">
        <v>0.0</v>
      </c>
      <c r="I798" s="141">
        <v>960.0</v>
      </c>
      <c r="J798" s="141">
        <v>0.0</v>
      </c>
    </row>
    <row r="799" ht="14.25" customHeight="1">
      <c r="A799" s="140" t="s">
        <v>978</v>
      </c>
      <c r="B799" s="143">
        <f t="shared" si="1"/>
        <v>4</v>
      </c>
      <c r="C799" s="143" t="str">
        <f t="shared" si="2"/>
        <v>0</v>
      </c>
      <c r="D799" s="143" t="str">
        <f t="shared" si="3"/>
        <v>20</v>
      </c>
      <c r="E799" s="141">
        <v>223571.82</v>
      </c>
      <c r="F799" s="141">
        <v>0.0</v>
      </c>
      <c r="G799" s="141">
        <v>38479.476</v>
      </c>
      <c r="H799" s="141">
        <v>0.0</v>
      </c>
      <c r="I799" s="141">
        <v>262051.296</v>
      </c>
      <c r="J799" s="141">
        <v>0.0</v>
      </c>
    </row>
    <row r="800" ht="14.25" customHeight="1">
      <c r="A800" s="140" t="s">
        <v>979</v>
      </c>
      <c r="B800" s="143">
        <f t="shared" si="1"/>
        <v>7</v>
      </c>
      <c r="C800" s="143" t="str">
        <f t="shared" si="2"/>
        <v>5</v>
      </c>
      <c r="D800" s="143" t="str">
        <f t="shared" si="3"/>
        <v>05</v>
      </c>
      <c r="E800" s="141">
        <v>4647.456</v>
      </c>
      <c r="F800" s="141">
        <v>0.0</v>
      </c>
      <c r="G800" s="141">
        <v>0.0</v>
      </c>
      <c r="H800" s="141">
        <v>0.0</v>
      </c>
      <c r="I800" s="141">
        <v>4647.456</v>
      </c>
      <c r="J800" s="141">
        <v>0.0</v>
      </c>
    </row>
    <row r="801" ht="14.25" customHeight="1">
      <c r="A801" s="140" t="s">
        <v>980</v>
      </c>
      <c r="B801" s="143">
        <f t="shared" si="1"/>
        <v>7</v>
      </c>
      <c r="C801" s="143" t="str">
        <f t="shared" si="2"/>
        <v>6</v>
      </c>
      <c r="D801" s="143" t="str">
        <f t="shared" si="3"/>
        <v>06</v>
      </c>
      <c r="E801" s="141">
        <v>180255.744</v>
      </c>
      <c r="F801" s="141">
        <v>0.0</v>
      </c>
      <c r="G801" s="141">
        <v>38479.476</v>
      </c>
      <c r="H801" s="141">
        <v>0.0</v>
      </c>
      <c r="I801" s="141">
        <v>218735.22000000003</v>
      </c>
      <c r="J801" s="141">
        <v>0.0</v>
      </c>
    </row>
    <row r="802" ht="14.25" customHeight="1">
      <c r="A802" s="140" t="s">
        <v>981</v>
      </c>
      <c r="B802" s="143">
        <f t="shared" si="1"/>
        <v>10</v>
      </c>
      <c r="C802" s="143" t="str">
        <f t="shared" si="2"/>
        <v>0</v>
      </c>
      <c r="D802" s="143" t="str">
        <f t="shared" si="3"/>
        <v>80</v>
      </c>
      <c r="E802" s="141">
        <v>8921.136</v>
      </c>
      <c r="F802" s="141">
        <v>0.0</v>
      </c>
      <c r="G802" s="141">
        <v>0.0</v>
      </c>
      <c r="H802" s="141">
        <v>0.0</v>
      </c>
      <c r="I802" s="141">
        <v>8921.136</v>
      </c>
      <c r="J802" s="141">
        <v>0.0</v>
      </c>
    </row>
    <row r="803" ht="14.25" customHeight="1">
      <c r="A803" s="140" t="s">
        <v>982</v>
      </c>
      <c r="B803" s="143">
        <f t="shared" si="1"/>
        <v>10</v>
      </c>
      <c r="C803" s="143" t="str">
        <f t="shared" si="2"/>
        <v>1</v>
      </c>
      <c r="D803" s="143" t="str">
        <f t="shared" si="3"/>
        <v>81</v>
      </c>
      <c r="E803" s="141">
        <v>23210.532</v>
      </c>
      <c r="F803" s="141">
        <v>0.0</v>
      </c>
      <c r="G803" s="141">
        <v>0.0</v>
      </c>
      <c r="H803" s="141">
        <v>0.0</v>
      </c>
      <c r="I803" s="141">
        <v>23210.532</v>
      </c>
      <c r="J803" s="141">
        <v>0.0</v>
      </c>
    </row>
    <row r="804" ht="14.25" customHeight="1">
      <c r="A804" s="140" t="s">
        <v>983</v>
      </c>
      <c r="B804" s="143">
        <f t="shared" si="1"/>
        <v>7</v>
      </c>
      <c r="C804" s="143" t="str">
        <f t="shared" si="2"/>
        <v>8</v>
      </c>
      <c r="D804" s="143" t="str">
        <f t="shared" si="3"/>
        <v>08</v>
      </c>
      <c r="E804" s="141">
        <v>6536.951999999999</v>
      </c>
      <c r="F804" s="141">
        <v>0.0</v>
      </c>
      <c r="G804" s="141">
        <v>0.0</v>
      </c>
      <c r="H804" s="141">
        <v>0.0</v>
      </c>
      <c r="I804" s="141">
        <v>6536.951999999999</v>
      </c>
      <c r="J804" s="141">
        <v>0.0</v>
      </c>
    </row>
    <row r="805" ht="14.25" customHeight="1">
      <c r="A805" s="140" t="s">
        <v>984</v>
      </c>
      <c r="B805" s="143">
        <f t="shared" si="1"/>
        <v>4</v>
      </c>
      <c r="C805" s="143" t="str">
        <f t="shared" si="2"/>
        <v>0</v>
      </c>
      <c r="D805" s="143" t="str">
        <f t="shared" si="3"/>
        <v>30</v>
      </c>
      <c r="E805" s="141">
        <v>4423883.688000001</v>
      </c>
      <c r="F805" s="141">
        <v>0.0</v>
      </c>
      <c r="G805" s="141">
        <v>0.0</v>
      </c>
      <c r="H805" s="141">
        <v>0.0</v>
      </c>
      <c r="I805" s="141">
        <v>4423883.688000001</v>
      </c>
      <c r="J805" s="141">
        <v>0.0</v>
      </c>
    </row>
    <row r="806" ht="14.25" customHeight="1">
      <c r="A806" s="140" t="s">
        <v>985</v>
      </c>
      <c r="B806" s="143">
        <f t="shared" si="1"/>
        <v>10</v>
      </c>
      <c r="C806" s="143" t="str">
        <f t="shared" si="2"/>
        <v>5</v>
      </c>
      <c r="D806" s="143" t="str">
        <f t="shared" si="3"/>
        <v>05</v>
      </c>
      <c r="E806" s="141">
        <v>134170.8</v>
      </c>
      <c r="F806" s="141">
        <v>0.0</v>
      </c>
      <c r="G806" s="141">
        <v>0.0</v>
      </c>
      <c r="H806" s="141">
        <v>0.0</v>
      </c>
      <c r="I806" s="141">
        <v>134170.8</v>
      </c>
      <c r="J806" s="141">
        <v>0.0</v>
      </c>
    </row>
    <row r="807" ht="14.25" customHeight="1">
      <c r="A807" s="140" t="s">
        <v>986</v>
      </c>
      <c r="B807" s="143">
        <f t="shared" si="1"/>
        <v>10</v>
      </c>
      <c r="C807" s="143" t="str">
        <f t="shared" si="2"/>
        <v>6</v>
      </c>
      <c r="D807" s="143" t="str">
        <f t="shared" si="3"/>
        <v>06</v>
      </c>
      <c r="E807" s="141">
        <v>234328.80000000002</v>
      </c>
      <c r="F807" s="141">
        <v>0.0</v>
      </c>
      <c r="G807" s="141">
        <v>0.0</v>
      </c>
      <c r="H807" s="141">
        <v>0.0</v>
      </c>
      <c r="I807" s="141">
        <v>234328.80000000002</v>
      </c>
      <c r="J807" s="141">
        <v>0.0</v>
      </c>
    </row>
    <row r="808" ht="14.25" customHeight="1">
      <c r="A808" s="140" t="s">
        <v>987</v>
      </c>
      <c r="B808" s="143">
        <f t="shared" si="1"/>
        <v>10</v>
      </c>
      <c r="C808" s="143" t="str">
        <f t="shared" si="2"/>
        <v>7</v>
      </c>
      <c r="D808" s="143" t="str">
        <f t="shared" si="3"/>
        <v>07</v>
      </c>
      <c r="E808" s="141">
        <v>546945.948</v>
      </c>
      <c r="F808" s="141">
        <v>0.0</v>
      </c>
      <c r="G808" s="141">
        <v>0.0</v>
      </c>
      <c r="H808" s="141">
        <v>0.0</v>
      </c>
      <c r="I808" s="141">
        <v>546945.948</v>
      </c>
      <c r="J808" s="141">
        <v>0.0</v>
      </c>
    </row>
    <row r="809" ht="14.25" customHeight="1">
      <c r="A809" s="140" t="s">
        <v>988</v>
      </c>
      <c r="B809" s="143">
        <f t="shared" si="1"/>
        <v>10</v>
      </c>
      <c r="C809" s="143" t="str">
        <f t="shared" si="2"/>
        <v>8</v>
      </c>
      <c r="D809" s="143" t="str">
        <f t="shared" si="3"/>
        <v>08</v>
      </c>
      <c r="E809" s="141">
        <v>1214001.18</v>
      </c>
      <c r="F809" s="141">
        <v>0.0</v>
      </c>
      <c r="G809" s="141">
        <v>0.0</v>
      </c>
      <c r="H809" s="141">
        <v>0.0</v>
      </c>
      <c r="I809" s="141">
        <v>1214001.18</v>
      </c>
      <c r="J809" s="141">
        <v>0.0</v>
      </c>
    </row>
    <row r="810" ht="14.25" customHeight="1">
      <c r="A810" s="140" t="s">
        <v>989</v>
      </c>
      <c r="B810" s="143">
        <f t="shared" si="1"/>
        <v>10</v>
      </c>
      <c r="C810" s="143" t="str">
        <f t="shared" si="2"/>
        <v>9</v>
      </c>
      <c r="D810" s="143" t="str">
        <f t="shared" si="3"/>
        <v>09</v>
      </c>
      <c r="E810" s="141">
        <v>729813.1680000001</v>
      </c>
      <c r="F810" s="141">
        <v>0.0</v>
      </c>
      <c r="G810" s="141">
        <v>0.0</v>
      </c>
      <c r="H810" s="141">
        <v>0.0</v>
      </c>
      <c r="I810" s="141">
        <v>729813.1680000001</v>
      </c>
      <c r="J810" s="141">
        <v>0.0</v>
      </c>
    </row>
    <row r="811" ht="14.25" customHeight="1">
      <c r="A811" s="140" t="s">
        <v>990</v>
      </c>
      <c r="B811" s="143">
        <f t="shared" si="1"/>
        <v>10</v>
      </c>
      <c r="C811" s="143" t="str">
        <f t="shared" si="2"/>
        <v>0</v>
      </c>
      <c r="D811" s="143" t="str">
        <f t="shared" si="3"/>
        <v>10</v>
      </c>
      <c r="E811" s="141">
        <v>244624.224</v>
      </c>
      <c r="F811" s="141">
        <v>0.0</v>
      </c>
      <c r="G811" s="141">
        <v>0.0</v>
      </c>
      <c r="H811" s="141">
        <v>0.0</v>
      </c>
      <c r="I811" s="141">
        <v>244624.224</v>
      </c>
      <c r="J811" s="141">
        <v>0.0</v>
      </c>
    </row>
    <row r="812" ht="14.25" customHeight="1">
      <c r="A812" s="140" t="s">
        <v>991</v>
      </c>
      <c r="B812" s="143">
        <f t="shared" si="1"/>
        <v>10</v>
      </c>
      <c r="C812" s="143" t="str">
        <f t="shared" si="2"/>
        <v>1</v>
      </c>
      <c r="D812" s="143" t="str">
        <f t="shared" si="3"/>
        <v>11</v>
      </c>
      <c r="E812" s="141">
        <v>22677.864</v>
      </c>
      <c r="F812" s="141">
        <v>0.0</v>
      </c>
      <c r="G812" s="141">
        <v>0.0</v>
      </c>
      <c r="H812" s="141">
        <v>0.0</v>
      </c>
      <c r="I812" s="141">
        <v>22677.864</v>
      </c>
      <c r="J812" s="141">
        <v>0.0</v>
      </c>
    </row>
    <row r="813" ht="14.25" customHeight="1">
      <c r="A813" s="140" t="s">
        <v>992</v>
      </c>
      <c r="B813" s="143">
        <f t="shared" si="1"/>
        <v>10</v>
      </c>
      <c r="C813" s="143" t="str">
        <f t="shared" si="2"/>
        <v>4</v>
      </c>
      <c r="D813" s="143" t="str">
        <f t="shared" si="3"/>
        <v>14</v>
      </c>
      <c r="E813" s="141">
        <v>399508.98</v>
      </c>
      <c r="F813" s="141">
        <v>0.0</v>
      </c>
      <c r="G813" s="141">
        <v>0.0</v>
      </c>
      <c r="H813" s="141">
        <v>0.0</v>
      </c>
      <c r="I813" s="141">
        <v>399508.98</v>
      </c>
      <c r="J813" s="141">
        <v>0.0</v>
      </c>
    </row>
    <row r="814" ht="14.25" customHeight="1">
      <c r="A814" s="140" t="s">
        <v>993</v>
      </c>
      <c r="B814" s="143">
        <f t="shared" si="1"/>
        <v>10</v>
      </c>
      <c r="C814" s="143" t="str">
        <f t="shared" si="2"/>
        <v>5</v>
      </c>
      <c r="D814" s="143" t="str">
        <f t="shared" si="3"/>
        <v>15</v>
      </c>
      <c r="E814" s="141">
        <v>452267.412</v>
      </c>
      <c r="F814" s="141">
        <v>0.0</v>
      </c>
      <c r="G814" s="141">
        <v>0.0</v>
      </c>
      <c r="H814" s="141">
        <v>0.0</v>
      </c>
      <c r="I814" s="141">
        <v>452267.412</v>
      </c>
      <c r="J814" s="141">
        <v>0.0</v>
      </c>
    </row>
    <row r="815" ht="14.25" customHeight="1">
      <c r="A815" s="140" t="s">
        <v>994</v>
      </c>
      <c r="B815" s="143">
        <f t="shared" si="1"/>
        <v>10</v>
      </c>
      <c r="C815" s="143" t="str">
        <f t="shared" si="2"/>
        <v>6</v>
      </c>
      <c r="D815" s="143" t="str">
        <f t="shared" si="3"/>
        <v>16</v>
      </c>
      <c r="E815" s="141">
        <v>68683.20000000001</v>
      </c>
      <c r="F815" s="141">
        <v>0.0</v>
      </c>
      <c r="G815" s="141">
        <v>0.0</v>
      </c>
      <c r="H815" s="141">
        <v>0.0</v>
      </c>
      <c r="I815" s="141">
        <v>68683.20000000001</v>
      </c>
      <c r="J815" s="141">
        <v>0.0</v>
      </c>
    </row>
    <row r="816" ht="14.25" customHeight="1">
      <c r="A816" s="140" t="s">
        <v>995</v>
      </c>
      <c r="B816" s="143">
        <f t="shared" si="1"/>
        <v>10</v>
      </c>
      <c r="C816" s="143" t="str">
        <f t="shared" si="2"/>
        <v>7</v>
      </c>
      <c r="D816" s="143" t="str">
        <f t="shared" si="3"/>
        <v>17</v>
      </c>
      <c r="E816" s="141">
        <v>2184.0</v>
      </c>
      <c r="F816" s="141">
        <v>0.0</v>
      </c>
      <c r="G816" s="141">
        <v>0.0</v>
      </c>
      <c r="H816" s="141">
        <v>0.0</v>
      </c>
      <c r="I816" s="141">
        <v>2184.0</v>
      </c>
      <c r="J816" s="141">
        <v>0.0</v>
      </c>
    </row>
    <row r="817" ht="14.25" customHeight="1">
      <c r="A817" s="140" t="s">
        <v>996</v>
      </c>
      <c r="B817" s="143">
        <f t="shared" si="1"/>
        <v>10</v>
      </c>
      <c r="C817" s="143" t="str">
        <f t="shared" si="2"/>
        <v>8</v>
      </c>
      <c r="D817" s="143" t="str">
        <f t="shared" si="3"/>
        <v>18</v>
      </c>
      <c r="E817" s="141">
        <v>5880.0</v>
      </c>
      <c r="F817" s="141">
        <v>0.0</v>
      </c>
      <c r="G817" s="141">
        <v>0.0</v>
      </c>
      <c r="H817" s="141">
        <v>0.0</v>
      </c>
      <c r="I817" s="141">
        <v>5880.0</v>
      </c>
      <c r="J817" s="141">
        <v>0.0</v>
      </c>
    </row>
    <row r="818" ht="14.25" customHeight="1">
      <c r="A818" s="140" t="s">
        <v>997</v>
      </c>
      <c r="B818" s="143">
        <f t="shared" si="1"/>
        <v>10</v>
      </c>
      <c r="C818" s="143" t="str">
        <f t="shared" si="2"/>
        <v>4</v>
      </c>
      <c r="D818" s="143" t="str">
        <f t="shared" si="3"/>
        <v>24</v>
      </c>
      <c r="E818" s="141">
        <v>67652.4</v>
      </c>
      <c r="F818" s="141">
        <v>0.0</v>
      </c>
      <c r="G818" s="141">
        <v>0.0</v>
      </c>
      <c r="H818" s="141">
        <v>0.0</v>
      </c>
      <c r="I818" s="141">
        <v>67652.4</v>
      </c>
      <c r="J818" s="141">
        <v>0.0</v>
      </c>
    </row>
    <row r="819" ht="14.25" customHeight="1">
      <c r="A819" s="140" t="s">
        <v>998</v>
      </c>
      <c r="B819" s="143">
        <f t="shared" si="1"/>
        <v>10</v>
      </c>
      <c r="C819" s="143" t="str">
        <f t="shared" si="2"/>
        <v>8</v>
      </c>
      <c r="D819" s="143" t="str">
        <f t="shared" si="3"/>
        <v>78</v>
      </c>
      <c r="E819" s="141">
        <v>166530.0</v>
      </c>
      <c r="F819" s="141">
        <v>0.0</v>
      </c>
      <c r="G819" s="141">
        <v>0.0</v>
      </c>
      <c r="H819" s="141">
        <v>0.0</v>
      </c>
      <c r="I819" s="141">
        <v>166530.0</v>
      </c>
      <c r="J819" s="141">
        <v>0.0</v>
      </c>
    </row>
    <row r="820" ht="14.25" customHeight="1">
      <c r="A820" s="140" t="s">
        <v>999</v>
      </c>
      <c r="B820" s="143">
        <f t="shared" si="1"/>
        <v>10</v>
      </c>
      <c r="C820" s="143" t="str">
        <f t="shared" si="2"/>
        <v>9</v>
      </c>
      <c r="D820" s="143" t="str">
        <f t="shared" si="3"/>
        <v>79</v>
      </c>
      <c r="E820" s="141">
        <v>76530.0</v>
      </c>
      <c r="F820" s="141">
        <v>0.0</v>
      </c>
      <c r="G820" s="141">
        <v>0.0</v>
      </c>
      <c r="H820" s="141">
        <v>0.0</v>
      </c>
      <c r="I820" s="141">
        <v>76530.0</v>
      </c>
      <c r="J820" s="141">
        <v>0.0</v>
      </c>
    </row>
    <row r="821" ht="14.25" customHeight="1">
      <c r="A821" s="140" t="s">
        <v>1000</v>
      </c>
      <c r="B821" s="143">
        <f t="shared" si="1"/>
        <v>10</v>
      </c>
      <c r="C821" s="143" t="str">
        <f t="shared" si="2"/>
        <v>0</v>
      </c>
      <c r="D821" s="143" t="str">
        <f t="shared" si="3"/>
        <v>80</v>
      </c>
      <c r="E821" s="141">
        <v>36000.0</v>
      </c>
      <c r="F821" s="141">
        <v>0.0</v>
      </c>
      <c r="G821" s="141">
        <v>0.0</v>
      </c>
      <c r="H821" s="141">
        <v>0.0</v>
      </c>
      <c r="I821" s="141">
        <v>36000.0</v>
      </c>
      <c r="J821" s="141">
        <v>0.0</v>
      </c>
    </row>
    <row r="822" ht="14.25" customHeight="1">
      <c r="A822" s="140" t="s">
        <v>1001</v>
      </c>
      <c r="B822" s="143">
        <f t="shared" si="1"/>
        <v>10</v>
      </c>
      <c r="C822" s="143" t="str">
        <f t="shared" si="2"/>
        <v>8</v>
      </c>
      <c r="D822" s="143" t="str">
        <f t="shared" si="3"/>
        <v>38</v>
      </c>
      <c r="E822" s="141">
        <v>2268.0</v>
      </c>
      <c r="F822" s="141">
        <v>0.0</v>
      </c>
      <c r="G822" s="141">
        <v>0.0</v>
      </c>
      <c r="H822" s="141">
        <v>0.0</v>
      </c>
      <c r="I822" s="141">
        <v>2268.0</v>
      </c>
      <c r="J822" s="141">
        <v>0.0</v>
      </c>
    </row>
    <row r="823" ht="14.25" customHeight="1">
      <c r="A823" s="140" t="s">
        <v>1002</v>
      </c>
      <c r="B823" s="143">
        <f t="shared" si="1"/>
        <v>10</v>
      </c>
      <c r="C823" s="143" t="str">
        <f t="shared" si="2"/>
        <v>9</v>
      </c>
      <c r="D823" s="143" t="str">
        <f t="shared" si="3"/>
        <v>39</v>
      </c>
      <c r="E823" s="141">
        <v>5952.0</v>
      </c>
      <c r="F823" s="141">
        <v>0.0</v>
      </c>
      <c r="G823" s="141">
        <v>0.0</v>
      </c>
      <c r="H823" s="141">
        <v>0.0</v>
      </c>
      <c r="I823" s="141">
        <v>5952.0</v>
      </c>
      <c r="J823" s="141">
        <v>0.0</v>
      </c>
    </row>
    <row r="824" ht="14.25" customHeight="1">
      <c r="A824" s="140" t="s">
        <v>1003</v>
      </c>
      <c r="B824" s="143">
        <f t="shared" si="1"/>
        <v>10</v>
      </c>
      <c r="C824" s="143" t="str">
        <f t="shared" si="2"/>
        <v>4</v>
      </c>
      <c r="D824" s="143" t="str">
        <f t="shared" si="3"/>
        <v>44</v>
      </c>
      <c r="E824" s="141">
        <v>3000.0</v>
      </c>
      <c r="F824" s="141">
        <v>0.0</v>
      </c>
      <c r="G824" s="141">
        <v>0.0</v>
      </c>
      <c r="H824" s="141">
        <v>0.0</v>
      </c>
      <c r="I824" s="141">
        <v>3000.0</v>
      </c>
      <c r="J824" s="141">
        <v>0.0</v>
      </c>
    </row>
    <row r="825" ht="14.25" customHeight="1">
      <c r="A825" s="140" t="s">
        <v>1004</v>
      </c>
      <c r="B825" s="143">
        <f t="shared" si="1"/>
        <v>10</v>
      </c>
      <c r="C825" s="143" t="str">
        <f t="shared" si="2"/>
        <v>5</v>
      </c>
      <c r="D825" s="143" t="str">
        <f t="shared" si="3"/>
        <v>45</v>
      </c>
      <c r="E825" s="141">
        <v>3000.0</v>
      </c>
      <c r="F825" s="141">
        <v>0.0</v>
      </c>
      <c r="G825" s="141">
        <v>0.0</v>
      </c>
      <c r="H825" s="141">
        <v>0.0</v>
      </c>
      <c r="I825" s="141">
        <v>3000.0</v>
      </c>
      <c r="J825" s="141">
        <v>0.0</v>
      </c>
    </row>
    <row r="826" ht="14.25" customHeight="1">
      <c r="A826" s="140" t="s">
        <v>1005</v>
      </c>
      <c r="B826" s="143">
        <f t="shared" si="1"/>
        <v>10</v>
      </c>
      <c r="C826" s="143" t="str">
        <f t="shared" si="2"/>
        <v>1</v>
      </c>
      <c r="D826" s="143" t="str">
        <f t="shared" si="3"/>
        <v>81</v>
      </c>
      <c r="E826" s="141">
        <v>7865.7119999999995</v>
      </c>
      <c r="F826" s="141">
        <v>0.0</v>
      </c>
      <c r="G826" s="141">
        <v>0.0</v>
      </c>
      <c r="H826" s="141">
        <v>0.0</v>
      </c>
      <c r="I826" s="141">
        <v>7865.7119999999995</v>
      </c>
      <c r="J826" s="141">
        <v>0.0</v>
      </c>
    </row>
    <row r="827" ht="14.25" customHeight="1">
      <c r="A827" s="140" t="s">
        <v>1006</v>
      </c>
      <c r="B827" s="143">
        <f t="shared" si="1"/>
        <v>4</v>
      </c>
      <c r="C827" s="143" t="str">
        <f t="shared" si="2"/>
        <v>0</v>
      </c>
      <c r="D827" s="143" t="str">
        <f t="shared" si="3"/>
        <v>40</v>
      </c>
      <c r="E827" s="141">
        <v>966431.1600000001</v>
      </c>
      <c r="F827" s="141">
        <v>0.0</v>
      </c>
      <c r="G827" s="141">
        <v>0.0</v>
      </c>
      <c r="H827" s="141">
        <v>0.0</v>
      </c>
      <c r="I827" s="141">
        <v>966431.1600000001</v>
      </c>
      <c r="J827" s="141">
        <v>0.0</v>
      </c>
    </row>
    <row r="828" ht="14.25" customHeight="1">
      <c r="A828" s="140" t="s">
        <v>1007</v>
      </c>
      <c r="B828" s="143">
        <f t="shared" si="1"/>
        <v>10</v>
      </c>
      <c r="C828" s="143" t="str">
        <f t="shared" si="2"/>
        <v>7</v>
      </c>
      <c r="D828" s="143" t="str">
        <f t="shared" si="3"/>
        <v>97</v>
      </c>
      <c r="E828" s="141">
        <v>4384.799999999999</v>
      </c>
      <c r="F828" s="141">
        <v>0.0</v>
      </c>
      <c r="G828" s="141">
        <v>0.0</v>
      </c>
      <c r="H828" s="141">
        <v>0.0</v>
      </c>
      <c r="I828" s="141">
        <v>4384.799999999999</v>
      </c>
      <c r="J828" s="141">
        <v>0.0</v>
      </c>
    </row>
    <row r="829" ht="14.25" customHeight="1">
      <c r="A829" s="140" t="s">
        <v>1008</v>
      </c>
      <c r="B829" s="143">
        <f t="shared" si="1"/>
        <v>10</v>
      </c>
      <c r="C829" s="143" t="str">
        <f t="shared" si="2"/>
        <v>8</v>
      </c>
      <c r="D829" s="143" t="str">
        <f t="shared" si="3"/>
        <v>98</v>
      </c>
      <c r="E829" s="141">
        <v>257527.19999999998</v>
      </c>
      <c r="F829" s="141">
        <v>0.0</v>
      </c>
      <c r="G829" s="141">
        <v>0.0</v>
      </c>
      <c r="H829" s="141">
        <v>0.0</v>
      </c>
      <c r="I829" s="141">
        <v>257527.19999999998</v>
      </c>
      <c r="J829" s="141">
        <v>0.0</v>
      </c>
    </row>
    <row r="830" ht="14.25" customHeight="1">
      <c r="A830" s="140" t="s">
        <v>1009</v>
      </c>
      <c r="B830" s="143">
        <f t="shared" si="1"/>
        <v>10</v>
      </c>
      <c r="C830" s="143" t="str">
        <f t="shared" si="2"/>
        <v>9</v>
      </c>
      <c r="D830" s="143" t="str">
        <f t="shared" si="3"/>
        <v>99</v>
      </c>
      <c r="E830" s="141">
        <v>51441.600000000006</v>
      </c>
      <c r="F830" s="141">
        <v>0.0</v>
      </c>
      <c r="G830" s="141">
        <v>0.0</v>
      </c>
      <c r="H830" s="141">
        <v>0.0</v>
      </c>
      <c r="I830" s="141">
        <v>51441.600000000006</v>
      </c>
      <c r="J830" s="141">
        <v>0.0</v>
      </c>
    </row>
    <row r="831" ht="14.25" customHeight="1">
      <c r="A831" s="140" t="s">
        <v>1010</v>
      </c>
      <c r="B831" s="143">
        <f t="shared" si="1"/>
        <v>10</v>
      </c>
      <c r="C831" s="143" t="str">
        <f t="shared" si="2"/>
        <v>0</v>
      </c>
      <c r="D831" s="143" t="str">
        <f t="shared" si="3"/>
        <v>00</v>
      </c>
      <c r="E831" s="141">
        <v>228904.80000000002</v>
      </c>
      <c r="F831" s="141">
        <v>0.0</v>
      </c>
      <c r="G831" s="141">
        <v>0.0</v>
      </c>
      <c r="H831" s="141">
        <v>0.0</v>
      </c>
      <c r="I831" s="141">
        <v>228904.80000000002</v>
      </c>
      <c r="J831" s="141">
        <v>0.0</v>
      </c>
    </row>
    <row r="832" ht="14.25" customHeight="1">
      <c r="A832" s="140" t="s">
        <v>1011</v>
      </c>
      <c r="B832" s="143">
        <f t="shared" si="1"/>
        <v>10</v>
      </c>
      <c r="C832" s="143" t="str">
        <f t="shared" si="2"/>
        <v>1</v>
      </c>
      <c r="D832" s="143" t="str">
        <f t="shared" si="3"/>
        <v>01</v>
      </c>
      <c r="E832" s="141">
        <v>3139.2000000000003</v>
      </c>
      <c r="F832" s="141">
        <v>0.0</v>
      </c>
      <c r="G832" s="141">
        <v>0.0</v>
      </c>
      <c r="H832" s="141">
        <v>0.0</v>
      </c>
      <c r="I832" s="141">
        <v>3139.2000000000003</v>
      </c>
      <c r="J832" s="141">
        <v>0.0</v>
      </c>
    </row>
    <row r="833" ht="14.25" customHeight="1">
      <c r="A833" s="140" t="s">
        <v>1012</v>
      </c>
      <c r="B833" s="143">
        <f t="shared" si="1"/>
        <v>10</v>
      </c>
      <c r="C833" s="143" t="str">
        <f t="shared" si="2"/>
        <v>2</v>
      </c>
      <c r="D833" s="143" t="str">
        <f t="shared" si="3"/>
        <v>02</v>
      </c>
      <c r="E833" s="141">
        <v>346134.0</v>
      </c>
      <c r="F833" s="141">
        <v>0.0</v>
      </c>
      <c r="G833" s="141">
        <v>0.0</v>
      </c>
      <c r="H833" s="141">
        <v>0.0</v>
      </c>
      <c r="I833" s="141">
        <v>346134.0</v>
      </c>
      <c r="J833" s="141">
        <v>0.0</v>
      </c>
    </row>
    <row r="834" ht="14.25" customHeight="1">
      <c r="A834" s="140" t="s">
        <v>1013</v>
      </c>
      <c r="B834" s="143">
        <f t="shared" si="1"/>
        <v>10</v>
      </c>
      <c r="C834" s="143" t="str">
        <f t="shared" si="2"/>
        <v>3</v>
      </c>
      <c r="D834" s="143" t="str">
        <f t="shared" si="3"/>
        <v>03</v>
      </c>
      <c r="E834" s="141">
        <v>2407.2</v>
      </c>
      <c r="F834" s="141">
        <v>0.0</v>
      </c>
      <c r="G834" s="141">
        <v>0.0</v>
      </c>
      <c r="H834" s="141">
        <v>0.0</v>
      </c>
      <c r="I834" s="141">
        <v>2407.2</v>
      </c>
      <c r="J834" s="141">
        <v>0.0</v>
      </c>
    </row>
    <row r="835" ht="14.25" customHeight="1">
      <c r="A835" s="140" t="s">
        <v>1014</v>
      </c>
      <c r="B835" s="143">
        <f t="shared" si="1"/>
        <v>10</v>
      </c>
      <c r="C835" s="143" t="str">
        <f t="shared" si="2"/>
        <v>4</v>
      </c>
      <c r="D835" s="143" t="str">
        <f t="shared" si="3"/>
        <v>04</v>
      </c>
      <c r="E835" s="141">
        <v>15165.599999999999</v>
      </c>
      <c r="F835" s="141">
        <v>0.0</v>
      </c>
      <c r="G835" s="141">
        <v>0.0</v>
      </c>
      <c r="H835" s="141">
        <v>0.0</v>
      </c>
      <c r="I835" s="141">
        <v>15165.599999999999</v>
      </c>
      <c r="J835" s="141">
        <v>0.0</v>
      </c>
    </row>
    <row r="836" ht="14.25" customHeight="1">
      <c r="A836" s="140" t="s">
        <v>1015</v>
      </c>
      <c r="B836" s="143">
        <f t="shared" si="1"/>
        <v>10</v>
      </c>
      <c r="C836" s="143" t="str">
        <f t="shared" si="2"/>
        <v>2</v>
      </c>
      <c r="D836" s="143" t="str">
        <f t="shared" si="3"/>
        <v>12</v>
      </c>
      <c r="E836" s="141">
        <v>50963.183999999994</v>
      </c>
      <c r="F836" s="141">
        <v>0.0</v>
      </c>
      <c r="G836" s="141">
        <v>0.0</v>
      </c>
      <c r="H836" s="141">
        <v>0.0</v>
      </c>
      <c r="I836" s="141">
        <v>50963.183999999994</v>
      </c>
      <c r="J836" s="141">
        <v>0.0</v>
      </c>
    </row>
    <row r="837" ht="14.25" customHeight="1">
      <c r="A837" s="140" t="s">
        <v>1016</v>
      </c>
      <c r="B837" s="143">
        <f t="shared" si="1"/>
        <v>10</v>
      </c>
      <c r="C837" s="143" t="str">
        <f t="shared" si="2"/>
        <v>5</v>
      </c>
      <c r="D837" s="143" t="str">
        <f t="shared" si="3"/>
        <v>75</v>
      </c>
      <c r="E837" s="141">
        <v>1200.0</v>
      </c>
      <c r="F837" s="141">
        <v>0.0</v>
      </c>
      <c r="G837" s="141">
        <v>0.0</v>
      </c>
      <c r="H837" s="141">
        <v>0.0</v>
      </c>
      <c r="I837" s="141">
        <v>1200.0</v>
      </c>
      <c r="J837" s="141">
        <v>0.0</v>
      </c>
    </row>
    <row r="838" ht="14.25" customHeight="1">
      <c r="A838" s="140" t="s">
        <v>1017</v>
      </c>
      <c r="B838" s="143">
        <f t="shared" si="1"/>
        <v>10</v>
      </c>
      <c r="C838" s="143" t="str">
        <f t="shared" si="2"/>
        <v>3</v>
      </c>
      <c r="D838" s="143" t="str">
        <f t="shared" si="3"/>
        <v>83</v>
      </c>
      <c r="E838" s="141">
        <v>5163.575999999999</v>
      </c>
      <c r="F838" s="141">
        <v>0.0</v>
      </c>
      <c r="G838" s="141">
        <v>0.0</v>
      </c>
      <c r="H838" s="141">
        <v>0.0</v>
      </c>
      <c r="I838" s="141">
        <v>5163.575999999999</v>
      </c>
      <c r="J838" s="141">
        <v>0.0</v>
      </c>
    </row>
    <row r="839" ht="14.25" customHeight="1">
      <c r="A839" s="140" t="s">
        <v>1018</v>
      </c>
      <c r="B839" s="143">
        <f t="shared" si="1"/>
        <v>4</v>
      </c>
      <c r="C839" s="143" t="str">
        <f t="shared" si="2"/>
        <v>0</v>
      </c>
      <c r="D839" s="143" t="str">
        <f t="shared" si="3"/>
        <v>50</v>
      </c>
      <c r="E839" s="141">
        <v>2550186.54</v>
      </c>
      <c r="F839" s="141">
        <v>0.0</v>
      </c>
      <c r="G839" s="141">
        <v>1122.192</v>
      </c>
      <c r="H839" s="141">
        <v>0.0</v>
      </c>
      <c r="I839" s="141">
        <v>2551308.732</v>
      </c>
      <c r="J839" s="141">
        <v>0.0</v>
      </c>
    </row>
    <row r="840" ht="14.25" customHeight="1">
      <c r="A840" s="140" t="s">
        <v>1019</v>
      </c>
      <c r="B840" s="143">
        <f t="shared" si="1"/>
        <v>10</v>
      </c>
      <c r="C840" s="143" t="str">
        <f t="shared" si="2"/>
        <v>4</v>
      </c>
      <c r="D840" s="143" t="str">
        <f t="shared" si="3"/>
        <v>04</v>
      </c>
      <c r="E840" s="141">
        <v>678843.156</v>
      </c>
      <c r="F840" s="141">
        <v>0.0</v>
      </c>
      <c r="G840" s="141">
        <v>0.0</v>
      </c>
      <c r="H840" s="141">
        <v>0.0</v>
      </c>
      <c r="I840" s="141">
        <v>678843.156</v>
      </c>
      <c r="J840" s="141">
        <v>0.0</v>
      </c>
    </row>
    <row r="841" ht="14.25" customHeight="1">
      <c r="A841" s="140" t="s">
        <v>1020</v>
      </c>
      <c r="B841" s="143">
        <f t="shared" si="1"/>
        <v>10</v>
      </c>
      <c r="C841" s="143" t="str">
        <f t="shared" si="2"/>
        <v>5</v>
      </c>
      <c r="D841" s="143" t="str">
        <f t="shared" si="3"/>
        <v>05</v>
      </c>
      <c r="E841" s="141">
        <v>590459.388</v>
      </c>
      <c r="F841" s="141">
        <v>0.0</v>
      </c>
      <c r="G841" s="141">
        <v>0.0</v>
      </c>
      <c r="H841" s="141">
        <v>0.0</v>
      </c>
      <c r="I841" s="141">
        <v>590459.388</v>
      </c>
      <c r="J841" s="141">
        <v>0.0</v>
      </c>
    </row>
    <row r="842" ht="14.25" customHeight="1">
      <c r="A842" s="140" t="s">
        <v>1021</v>
      </c>
      <c r="B842" s="143">
        <f t="shared" si="1"/>
        <v>10</v>
      </c>
      <c r="C842" s="143" t="str">
        <f t="shared" si="2"/>
        <v>6</v>
      </c>
      <c r="D842" s="143" t="str">
        <f t="shared" si="3"/>
        <v>06</v>
      </c>
      <c r="E842" s="141">
        <v>3876.0</v>
      </c>
      <c r="F842" s="141">
        <v>0.0</v>
      </c>
      <c r="G842" s="141">
        <v>0.0</v>
      </c>
      <c r="H842" s="141">
        <v>0.0</v>
      </c>
      <c r="I842" s="141">
        <v>3876.0</v>
      </c>
      <c r="J842" s="141">
        <v>0.0</v>
      </c>
    </row>
    <row r="843" ht="14.25" customHeight="1">
      <c r="A843" s="140" t="s">
        <v>1022</v>
      </c>
      <c r="B843" s="143">
        <f t="shared" si="1"/>
        <v>10</v>
      </c>
      <c r="C843" s="143" t="str">
        <f t="shared" si="2"/>
        <v>7</v>
      </c>
      <c r="D843" s="143" t="str">
        <f t="shared" si="3"/>
        <v>07</v>
      </c>
      <c r="E843" s="141">
        <v>10005.599999999999</v>
      </c>
      <c r="F843" s="141">
        <v>0.0</v>
      </c>
      <c r="G843" s="141">
        <v>0.0</v>
      </c>
      <c r="H843" s="141">
        <v>0.0</v>
      </c>
      <c r="I843" s="141">
        <v>10005.599999999999</v>
      </c>
      <c r="J843" s="141">
        <v>0.0</v>
      </c>
    </row>
    <row r="844" ht="14.25" customHeight="1">
      <c r="A844" s="140" t="s">
        <v>1023</v>
      </c>
      <c r="B844" s="143">
        <f t="shared" si="1"/>
        <v>10</v>
      </c>
      <c r="C844" s="143" t="str">
        <f t="shared" si="2"/>
        <v>8</v>
      </c>
      <c r="D844" s="143" t="str">
        <f t="shared" si="3"/>
        <v>08</v>
      </c>
      <c r="E844" s="141">
        <v>15213.599999999999</v>
      </c>
      <c r="F844" s="141">
        <v>0.0</v>
      </c>
      <c r="G844" s="141">
        <v>0.0</v>
      </c>
      <c r="H844" s="141">
        <v>0.0</v>
      </c>
      <c r="I844" s="141">
        <v>15213.599999999999</v>
      </c>
      <c r="J844" s="141">
        <v>0.0</v>
      </c>
    </row>
    <row r="845" ht="14.25" customHeight="1">
      <c r="A845" s="140" t="s">
        <v>1024</v>
      </c>
      <c r="B845" s="143">
        <f t="shared" si="1"/>
        <v>10</v>
      </c>
      <c r="C845" s="143" t="str">
        <f t="shared" si="2"/>
        <v>9</v>
      </c>
      <c r="D845" s="143" t="str">
        <f t="shared" si="3"/>
        <v>09</v>
      </c>
      <c r="E845" s="141">
        <v>9092.400000000001</v>
      </c>
      <c r="F845" s="141">
        <v>0.0</v>
      </c>
      <c r="G845" s="141">
        <v>0.0</v>
      </c>
      <c r="H845" s="141">
        <v>0.0</v>
      </c>
      <c r="I845" s="141">
        <v>9092.400000000001</v>
      </c>
      <c r="J845" s="141">
        <v>0.0</v>
      </c>
    </row>
    <row r="846" ht="14.25" customHeight="1">
      <c r="A846" s="140" t="s">
        <v>1025</v>
      </c>
      <c r="B846" s="143">
        <f t="shared" si="1"/>
        <v>10</v>
      </c>
      <c r="C846" s="143" t="str">
        <f t="shared" si="2"/>
        <v>0</v>
      </c>
      <c r="D846" s="143" t="str">
        <f t="shared" si="3"/>
        <v>10</v>
      </c>
      <c r="E846" s="141">
        <v>4318.799999999999</v>
      </c>
      <c r="F846" s="141">
        <v>0.0</v>
      </c>
      <c r="G846" s="141">
        <v>0.0</v>
      </c>
      <c r="H846" s="141">
        <v>0.0</v>
      </c>
      <c r="I846" s="141">
        <v>4318.799999999999</v>
      </c>
      <c r="J846" s="141">
        <v>0.0</v>
      </c>
    </row>
    <row r="847" ht="14.25" customHeight="1">
      <c r="A847" s="140" t="s">
        <v>1026</v>
      </c>
      <c r="B847" s="143">
        <f t="shared" si="1"/>
        <v>10</v>
      </c>
      <c r="C847" s="143" t="str">
        <f t="shared" si="2"/>
        <v>1</v>
      </c>
      <c r="D847" s="143" t="str">
        <f t="shared" si="3"/>
        <v>11</v>
      </c>
      <c r="E847" s="141">
        <v>7994.400000000001</v>
      </c>
      <c r="F847" s="141">
        <v>0.0</v>
      </c>
      <c r="G847" s="141">
        <v>0.0</v>
      </c>
      <c r="H847" s="141">
        <v>0.0</v>
      </c>
      <c r="I847" s="141">
        <v>7994.400000000001</v>
      </c>
      <c r="J847" s="141">
        <v>0.0</v>
      </c>
    </row>
    <row r="848" ht="14.25" customHeight="1">
      <c r="A848" s="140" t="s">
        <v>1027</v>
      </c>
      <c r="B848" s="143">
        <f t="shared" si="1"/>
        <v>10</v>
      </c>
      <c r="C848" s="143" t="str">
        <f t="shared" si="2"/>
        <v>2</v>
      </c>
      <c r="D848" s="143" t="str">
        <f t="shared" si="3"/>
        <v>12</v>
      </c>
      <c r="E848" s="141">
        <v>3860.3999999999996</v>
      </c>
      <c r="F848" s="141">
        <v>0.0</v>
      </c>
      <c r="G848" s="141">
        <v>0.0</v>
      </c>
      <c r="H848" s="141">
        <v>0.0</v>
      </c>
      <c r="I848" s="141">
        <v>3860.3999999999996</v>
      </c>
      <c r="J848" s="141">
        <v>0.0</v>
      </c>
    </row>
    <row r="849" ht="14.25" customHeight="1">
      <c r="A849" s="140" t="s">
        <v>1028</v>
      </c>
      <c r="B849" s="143">
        <f t="shared" si="1"/>
        <v>10</v>
      </c>
      <c r="C849" s="143" t="str">
        <f t="shared" si="2"/>
        <v>3</v>
      </c>
      <c r="D849" s="143" t="str">
        <f t="shared" si="3"/>
        <v>13</v>
      </c>
      <c r="E849" s="141">
        <v>14215.199999999999</v>
      </c>
      <c r="F849" s="141">
        <v>0.0</v>
      </c>
      <c r="G849" s="141">
        <v>0.0</v>
      </c>
      <c r="H849" s="141">
        <v>0.0</v>
      </c>
      <c r="I849" s="141">
        <v>14215.199999999999</v>
      </c>
      <c r="J849" s="141">
        <v>0.0</v>
      </c>
    </row>
    <row r="850" ht="14.25" customHeight="1">
      <c r="A850" s="140" t="s">
        <v>1029</v>
      </c>
      <c r="B850" s="143">
        <f t="shared" si="1"/>
        <v>10</v>
      </c>
      <c r="C850" s="143" t="str">
        <f t="shared" si="2"/>
        <v>4</v>
      </c>
      <c r="D850" s="143" t="str">
        <f t="shared" si="3"/>
        <v>14</v>
      </c>
      <c r="E850" s="141">
        <v>297788.556</v>
      </c>
      <c r="F850" s="141">
        <v>0.0</v>
      </c>
      <c r="G850" s="141">
        <v>0.0</v>
      </c>
      <c r="H850" s="141">
        <v>0.0</v>
      </c>
      <c r="I850" s="141">
        <v>297788.556</v>
      </c>
      <c r="J850" s="141">
        <v>0.0</v>
      </c>
    </row>
    <row r="851" ht="14.25" customHeight="1">
      <c r="A851" s="140" t="s">
        <v>1030</v>
      </c>
      <c r="B851" s="143">
        <f t="shared" si="1"/>
        <v>10</v>
      </c>
      <c r="C851" s="143" t="str">
        <f t="shared" si="2"/>
        <v>5</v>
      </c>
      <c r="D851" s="143" t="str">
        <f t="shared" si="3"/>
        <v>15</v>
      </c>
      <c r="E851" s="141">
        <v>4101.6</v>
      </c>
      <c r="F851" s="141">
        <v>0.0</v>
      </c>
      <c r="G851" s="141">
        <v>0.0</v>
      </c>
      <c r="H851" s="141">
        <v>0.0</v>
      </c>
      <c r="I851" s="141">
        <v>4101.6</v>
      </c>
      <c r="J851" s="141">
        <v>0.0</v>
      </c>
    </row>
    <row r="852" ht="14.25" customHeight="1">
      <c r="A852" s="140" t="s">
        <v>1031</v>
      </c>
      <c r="B852" s="143">
        <f t="shared" si="1"/>
        <v>10</v>
      </c>
      <c r="C852" s="143" t="str">
        <f t="shared" si="2"/>
        <v>6</v>
      </c>
      <c r="D852" s="143" t="str">
        <f t="shared" si="3"/>
        <v>16</v>
      </c>
      <c r="E852" s="141">
        <v>8522.400000000001</v>
      </c>
      <c r="F852" s="141">
        <v>0.0</v>
      </c>
      <c r="G852" s="141">
        <v>0.0</v>
      </c>
      <c r="H852" s="141">
        <v>0.0</v>
      </c>
      <c r="I852" s="141">
        <v>8522.400000000001</v>
      </c>
      <c r="J852" s="141">
        <v>0.0</v>
      </c>
    </row>
    <row r="853" ht="14.25" customHeight="1">
      <c r="A853" s="140" t="s">
        <v>1032</v>
      </c>
      <c r="B853" s="143">
        <f t="shared" si="1"/>
        <v>10</v>
      </c>
      <c r="C853" s="143" t="str">
        <f t="shared" si="2"/>
        <v>7</v>
      </c>
      <c r="D853" s="143" t="str">
        <f t="shared" si="3"/>
        <v>17</v>
      </c>
      <c r="E853" s="141">
        <v>3196.7999999999997</v>
      </c>
      <c r="F853" s="141">
        <v>0.0</v>
      </c>
      <c r="G853" s="141">
        <v>0.0</v>
      </c>
      <c r="H853" s="141">
        <v>0.0</v>
      </c>
      <c r="I853" s="141">
        <v>3196.7999999999997</v>
      </c>
      <c r="J853" s="141">
        <v>0.0</v>
      </c>
    </row>
    <row r="854" ht="14.25" customHeight="1">
      <c r="A854" s="140" t="s">
        <v>1033</v>
      </c>
      <c r="B854" s="143">
        <f t="shared" si="1"/>
        <v>10</v>
      </c>
      <c r="C854" s="143" t="str">
        <f t="shared" si="2"/>
        <v>8</v>
      </c>
      <c r="D854" s="143" t="str">
        <f t="shared" si="3"/>
        <v>18</v>
      </c>
      <c r="E854" s="141">
        <v>71779.848</v>
      </c>
      <c r="F854" s="141">
        <v>0.0</v>
      </c>
      <c r="G854" s="141">
        <v>0.0</v>
      </c>
      <c r="H854" s="141">
        <v>0.0</v>
      </c>
      <c r="I854" s="141">
        <v>71779.848</v>
      </c>
      <c r="J854" s="141">
        <v>0.0</v>
      </c>
    </row>
    <row r="855" ht="14.25" customHeight="1">
      <c r="A855" s="140" t="s">
        <v>1034</v>
      </c>
      <c r="B855" s="143">
        <f t="shared" si="1"/>
        <v>10</v>
      </c>
      <c r="C855" s="143" t="str">
        <f t="shared" si="2"/>
        <v>9</v>
      </c>
      <c r="D855" s="143" t="str">
        <f t="shared" si="3"/>
        <v>19</v>
      </c>
      <c r="E855" s="141">
        <v>296.4</v>
      </c>
      <c r="F855" s="141">
        <v>0.0</v>
      </c>
      <c r="G855" s="141">
        <v>0.0</v>
      </c>
      <c r="H855" s="141">
        <v>0.0</v>
      </c>
      <c r="I855" s="141">
        <v>296.4</v>
      </c>
      <c r="J855" s="141">
        <v>0.0</v>
      </c>
    </row>
    <row r="856" ht="14.25" customHeight="1">
      <c r="A856" s="140" t="s">
        <v>1035</v>
      </c>
      <c r="B856" s="143">
        <f t="shared" si="1"/>
        <v>10</v>
      </c>
      <c r="C856" s="143" t="str">
        <f t="shared" si="2"/>
        <v>0</v>
      </c>
      <c r="D856" s="143" t="str">
        <f t="shared" si="3"/>
        <v>20</v>
      </c>
      <c r="E856" s="141">
        <v>6998.400000000001</v>
      </c>
      <c r="F856" s="141">
        <v>0.0</v>
      </c>
      <c r="G856" s="141">
        <v>0.0</v>
      </c>
      <c r="H856" s="141">
        <v>0.0</v>
      </c>
      <c r="I856" s="141">
        <v>6998.400000000001</v>
      </c>
      <c r="J856" s="141">
        <v>0.0</v>
      </c>
    </row>
    <row r="857" ht="14.25" customHeight="1">
      <c r="A857" s="140" t="s">
        <v>1036</v>
      </c>
      <c r="B857" s="143">
        <f t="shared" si="1"/>
        <v>10</v>
      </c>
      <c r="C857" s="143" t="str">
        <f t="shared" si="2"/>
        <v>1</v>
      </c>
      <c r="D857" s="143" t="str">
        <f t="shared" si="3"/>
        <v>21</v>
      </c>
      <c r="E857" s="141">
        <v>2868.0</v>
      </c>
      <c r="F857" s="141">
        <v>0.0</v>
      </c>
      <c r="G857" s="141">
        <v>0.0</v>
      </c>
      <c r="H857" s="141">
        <v>0.0</v>
      </c>
      <c r="I857" s="141">
        <v>2868.0</v>
      </c>
      <c r="J857" s="141">
        <v>0.0</v>
      </c>
    </row>
    <row r="858" ht="14.25" customHeight="1">
      <c r="A858" s="140" t="s">
        <v>1037</v>
      </c>
      <c r="B858" s="143">
        <f t="shared" si="1"/>
        <v>10</v>
      </c>
      <c r="C858" s="143" t="str">
        <f t="shared" si="2"/>
        <v>2</v>
      </c>
      <c r="D858" s="143" t="str">
        <f t="shared" si="3"/>
        <v>22</v>
      </c>
      <c r="E858" s="141">
        <v>43581.84</v>
      </c>
      <c r="F858" s="141">
        <v>0.0</v>
      </c>
      <c r="G858" s="141">
        <v>0.0</v>
      </c>
      <c r="H858" s="141">
        <v>0.0</v>
      </c>
      <c r="I858" s="141">
        <v>43581.84</v>
      </c>
      <c r="J858" s="141">
        <v>0.0</v>
      </c>
    </row>
    <row r="859" ht="14.25" customHeight="1">
      <c r="A859" s="140" t="s">
        <v>1038</v>
      </c>
      <c r="B859" s="143">
        <f t="shared" si="1"/>
        <v>10</v>
      </c>
      <c r="C859" s="143" t="str">
        <f t="shared" si="2"/>
        <v>0</v>
      </c>
      <c r="D859" s="143" t="str">
        <f t="shared" si="3"/>
        <v>30</v>
      </c>
      <c r="E859" s="141">
        <v>91359.6</v>
      </c>
      <c r="F859" s="141">
        <v>0.0</v>
      </c>
      <c r="G859" s="141">
        <v>0.0</v>
      </c>
      <c r="H859" s="141">
        <v>0.0</v>
      </c>
      <c r="I859" s="141">
        <v>91359.6</v>
      </c>
      <c r="J859" s="141">
        <v>0.0</v>
      </c>
    </row>
    <row r="860" ht="14.25" customHeight="1">
      <c r="A860" s="140" t="s">
        <v>1039</v>
      </c>
      <c r="B860" s="143">
        <f t="shared" si="1"/>
        <v>10</v>
      </c>
      <c r="C860" s="143" t="str">
        <f t="shared" si="2"/>
        <v>2</v>
      </c>
      <c r="D860" s="143" t="str">
        <f t="shared" si="3"/>
        <v>32</v>
      </c>
      <c r="E860" s="141">
        <v>519.5999999999999</v>
      </c>
      <c r="F860" s="141">
        <v>0.0</v>
      </c>
      <c r="G860" s="141">
        <v>0.0</v>
      </c>
      <c r="H860" s="141">
        <v>0.0</v>
      </c>
      <c r="I860" s="141">
        <v>519.5999999999999</v>
      </c>
      <c r="J860" s="141">
        <v>0.0</v>
      </c>
    </row>
    <row r="861" ht="14.25" customHeight="1">
      <c r="A861" s="140" t="s">
        <v>1040</v>
      </c>
      <c r="B861" s="143">
        <f t="shared" si="1"/>
        <v>10</v>
      </c>
      <c r="C861" s="143" t="str">
        <f t="shared" si="2"/>
        <v>3</v>
      </c>
      <c r="D861" s="143" t="str">
        <f t="shared" si="3"/>
        <v>63</v>
      </c>
      <c r="E861" s="141">
        <v>20727.6</v>
      </c>
      <c r="F861" s="141">
        <v>0.0</v>
      </c>
      <c r="G861" s="141">
        <v>0.0</v>
      </c>
      <c r="H861" s="141">
        <v>0.0</v>
      </c>
      <c r="I861" s="141">
        <v>20727.6</v>
      </c>
      <c r="J861" s="141">
        <v>0.0</v>
      </c>
    </row>
    <row r="862" ht="14.25" customHeight="1">
      <c r="A862" s="140" t="s">
        <v>1041</v>
      </c>
      <c r="B862" s="143">
        <f t="shared" si="1"/>
        <v>10</v>
      </c>
      <c r="C862" s="143" t="str">
        <f t="shared" si="2"/>
        <v>5</v>
      </c>
      <c r="D862" s="143" t="str">
        <f t="shared" si="3"/>
        <v>65</v>
      </c>
      <c r="E862" s="141">
        <v>36787.2</v>
      </c>
      <c r="F862" s="141">
        <v>0.0</v>
      </c>
      <c r="G862" s="141">
        <v>0.0</v>
      </c>
      <c r="H862" s="141">
        <v>0.0</v>
      </c>
      <c r="I862" s="141">
        <v>36787.2</v>
      </c>
      <c r="J862" s="141">
        <v>0.0</v>
      </c>
    </row>
    <row r="863" ht="14.25" customHeight="1">
      <c r="A863" s="140" t="s">
        <v>1042</v>
      </c>
      <c r="B863" s="143">
        <f t="shared" si="1"/>
        <v>10</v>
      </c>
      <c r="C863" s="143" t="str">
        <f t="shared" si="2"/>
        <v>9</v>
      </c>
      <c r="D863" s="143" t="str">
        <f t="shared" si="3"/>
        <v>79</v>
      </c>
      <c r="E863" s="141">
        <v>12516.0</v>
      </c>
      <c r="F863" s="141">
        <v>0.0</v>
      </c>
      <c r="G863" s="141">
        <v>0.0</v>
      </c>
      <c r="H863" s="141">
        <v>0.0</v>
      </c>
      <c r="I863" s="141">
        <v>12516.0</v>
      </c>
      <c r="J863" s="141">
        <v>0.0</v>
      </c>
    </row>
    <row r="864" ht="14.25" customHeight="1">
      <c r="A864" s="140" t="s">
        <v>1043</v>
      </c>
      <c r="B864" s="143">
        <f t="shared" si="1"/>
        <v>10</v>
      </c>
      <c r="C864" s="143" t="str">
        <f t="shared" si="2"/>
        <v>3</v>
      </c>
      <c r="D864" s="143" t="str">
        <f t="shared" si="3"/>
        <v>83</v>
      </c>
      <c r="E864" s="141">
        <v>0.0</v>
      </c>
      <c r="F864" s="141">
        <v>0.0</v>
      </c>
      <c r="G864" s="141">
        <v>0.0</v>
      </c>
      <c r="H864" s="141">
        <v>0.0</v>
      </c>
      <c r="I864" s="141">
        <v>0.0</v>
      </c>
      <c r="J864" s="141">
        <v>0.0</v>
      </c>
    </row>
    <row r="865" ht="14.25" customHeight="1">
      <c r="A865" s="140" t="s">
        <v>1044</v>
      </c>
      <c r="B865" s="143">
        <f t="shared" si="1"/>
        <v>10</v>
      </c>
      <c r="C865" s="143" t="str">
        <f t="shared" si="2"/>
        <v>4</v>
      </c>
      <c r="D865" s="143" t="str">
        <f t="shared" si="3"/>
        <v>84</v>
      </c>
      <c r="E865" s="141">
        <v>11119.440000000002</v>
      </c>
      <c r="F865" s="141">
        <v>0.0</v>
      </c>
      <c r="G865" s="141">
        <v>0.0</v>
      </c>
      <c r="H865" s="141">
        <v>0.0</v>
      </c>
      <c r="I865" s="141">
        <v>11119.440000000002</v>
      </c>
      <c r="J865" s="141">
        <v>0.0</v>
      </c>
    </row>
    <row r="866" ht="14.25" customHeight="1">
      <c r="A866" s="140" t="s">
        <v>1045</v>
      </c>
      <c r="B866" s="143">
        <f t="shared" si="1"/>
        <v>10</v>
      </c>
      <c r="C866" s="143" t="str">
        <f t="shared" si="2"/>
        <v>5</v>
      </c>
      <c r="D866" s="143" t="str">
        <f t="shared" si="3"/>
        <v>85</v>
      </c>
      <c r="E866" s="141">
        <v>3695.2799999999997</v>
      </c>
      <c r="F866" s="141">
        <v>0.0</v>
      </c>
      <c r="G866" s="141">
        <v>0.0</v>
      </c>
      <c r="H866" s="141">
        <v>0.0</v>
      </c>
      <c r="I866" s="141">
        <v>3695.2799999999997</v>
      </c>
      <c r="J866" s="141">
        <v>0.0</v>
      </c>
    </row>
    <row r="867" ht="14.25" customHeight="1">
      <c r="A867" s="140" t="s">
        <v>1046</v>
      </c>
      <c r="B867" s="143">
        <f t="shared" si="1"/>
        <v>10</v>
      </c>
      <c r="C867" s="143" t="str">
        <f t="shared" si="2"/>
        <v>0</v>
      </c>
      <c r="D867" s="143" t="str">
        <f t="shared" si="3"/>
        <v>90</v>
      </c>
      <c r="E867" s="141">
        <v>540.0</v>
      </c>
      <c r="F867" s="141">
        <v>0.0</v>
      </c>
      <c r="G867" s="141">
        <v>0.0</v>
      </c>
      <c r="H867" s="141">
        <v>0.0</v>
      </c>
      <c r="I867" s="141">
        <v>540.0</v>
      </c>
      <c r="J867" s="141">
        <v>0.0</v>
      </c>
    </row>
    <row r="868" ht="14.25" customHeight="1">
      <c r="A868" s="140" t="s">
        <v>1047</v>
      </c>
      <c r="B868" s="143">
        <f t="shared" si="1"/>
        <v>10</v>
      </c>
      <c r="C868" s="143" t="str">
        <f t="shared" si="2"/>
        <v>2</v>
      </c>
      <c r="D868" s="143" t="str">
        <f t="shared" si="3"/>
        <v>92</v>
      </c>
      <c r="E868" s="141">
        <v>326.4</v>
      </c>
      <c r="F868" s="141">
        <v>0.0</v>
      </c>
      <c r="G868" s="141">
        <v>0.0</v>
      </c>
      <c r="H868" s="141">
        <v>0.0</v>
      </c>
      <c r="I868" s="141">
        <v>326.4</v>
      </c>
      <c r="J868" s="141">
        <v>0.0</v>
      </c>
    </row>
    <row r="869" ht="14.25" customHeight="1">
      <c r="A869" s="140" t="s">
        <v>1048</v>
      </c>
      <c r="B869" s="143">
        <f t="shared" si="1"/>
        <v>10</v>
      </c>
      <c r="C869" s="143" t="str">
        <f t="shared" si="2"/>
        <v>3</v>
      </c>
      <c r="D869" s="143" t="str">
        <f t="shared" si="3"/>
        <v>93</v>
      </c>
      <c r="E869" s="141">
        <v>0.0</v>
      </c>
      <c r="F869" s="141">
        <v>0.0</v>
      </c>
      <c r="G869" s="141">
        <v>0.0</v>
      </c>
      <c r="H869" s="141">
        <v>0.0</v>
      </c>
      <c r="I869" s="141">
        <v>0.0</v>
      </c>
      <c r="J869" s="141">
        <v>0.0</v>
      </c>
    </row>
    <row r="870" ht="14.25" customHeight="1">
      <c r="A870" s="140" t="s">
        <v>1049</v>
      </c>
      <c r="B870" s="143">
        <f t="shared" si="1"/>
        <v>10</v>
      </c>
      <c r="C870" s="143" t="str">
        <f t="shared" si="2"/>
        <v>4</v>
      </c>
      <c r="D870" s="143" t="str">
        <f t="shared" si="3"/>
        <v>94</v>
      </c>
      <c r="E870" s="141">
        <v>840.0</v>
      </c>
      <c r="F870" s="141">
        <v>0.0</v>
      </c>
      <c r="G870" s="141">
        <v>0.0</v>
      </c>
      <c r="H870" s="141">
        <v>0.0</v>
      </c>
      <c r="I870" s="141">
        <v>840.0</v>
      </c>
      <c r="J870" s="141">
        <v>0.0</v>
      </c>
    </row>
    <row r="871" ht="14.25" customHeight="1">
      <c r="A871" s="140" t="s">
        <v>1050</v>
      </c>
      <c r="B871" s="143">
        <f t="shared" si="1"/>
        <v>10</v>
      </c>
      <c r="C871" s="143" t="str">
        <f t="shared" si="2"/>
        <v>3</v>
      </c>
      <c r="D871" s="143" t="str">
        <f t="shared" si="3"/>
        <v>23</v>
      </c>
      <c r="E871" s="141">
        <v>504.0</v>
      </c>
      <c r="F871" s="141">
        <v>0.0</v>
      </c>
      <c r="G871" s="141">
        <v>0.0</v>
      </c>
      <c r="H871" s="141">
        <v>0.0</v>
      </c>
      <c r="I871" s="141">
        <v>504.0</v>
      </c>
      <c r="J871" s="141">
        <v>0.0</v>
      </c>
    </row>
    <row r="872" ht="14.25" customHeight="1">
      <c r="A872" s="140" t="s">
        <v>1051</v>
      </c>
      <c r="B872" s="143">
        <f t="shared" si="1"/>
        <v>10</v>
      </c>
      <c r="C872" s="143" t="str">
        <f t="shared" si="2"/>
        <v>3</v>
      </c>
      <c r="D872" s="143" t="str">
        <f t="shared" si="3"/>
        <v>43</v>
      </c>
      <c r="E872" s="141">
        <v>102.0</v>
      </c>
      <c r="F872" s="141">
        <v>0.0</v>
      </c>
      <c r="G872" s="141">
        <v>0.0</v>
      </c>
      <c r="H872" s="141">
        <v>0.0</v>
      </c>
      <c r="I872" s="141">
        <v>102.0</v>
      </c>
      <c r="J872" s="141">
        <v>0.0</v>
      </c>
    </row>
    <row r="873" ht="14.25" customHeight="1">
      <c r="A873" s="140" t="s">
        <v>1052</v>
      </c>
      <c r="B873" s="143">
        <f t="shared" si="1"/>
        <v>10</v>
      </c>
      <c r="C873" s="143" t="str">
        <f t="shared" si="2"/>
        <v>1</v>
      </c>
      <c r="D873" s="143" t="str">
        <f t="shared" si="3"/>
        <v>51</v>
      </c>
      <c r="E873" s="141">
        <v>600.0</v>
      </c>
      <c r="F873" s="141">
        <v>0.0</v>
      </c>
      <c r="G873" s="141">
        <v>0.0</v>
      </c>
      <c r="H873" s="141">
        <v>0.0</v>
      </c>
      <c r="I873" s="141">
        <v>600.0</v>
      </c>
      <c r="J873" s="141">
        <v>0.0</v>
      </c>
    </row>
    <row r="874" ht="14.25" customHeight="1">
      <c r="A874" s="140" t="s">
        <v>1053</v>
      </c>
      <c r="B874" s="143">
        <f t="shared" si="1"/>
        <v>10</v>
      </c>
      <c r="C874" s="143" t="str">
        <f t="shared" si="2"/>
        <v>5</v>
      </c>
      <c r="D874" s="143" t="str">
        <f t="shared" si="3"/>
        <v>55</v>
      </c>
      <c r="E874" s="141">
        <v>66.0</v>
      </c>
      <c r="F874" s="141">
        <v>0.0</v>
      </c>
      <c r="G874" s="141">
        <v>0.0</v>
      </c>
      <c r="H874" s="141">
        <v>0.0</v>
      </c>
      <c r="I874" s="141">
        <v>66.0</v>
      </c>
      <c r="J874" s="141">
        <v>0.0</v>
      </c>
    </row>
    <row r="875" ht="14.25" customHeight="1">
      <c r="A875" s="140" t="s">
        <v>1054</v>
      </c>
      <c r="B875" s="143">
        <f t="shared" si="1"/>
        <v>10</v>
      </c>
      <c r="C875" s="143" t="str">
        <f t="shared" si="2"/>
        <v>9</v>
      </c>
      <c r="D875" s="143" t="str">
        <f t="shared" si="3"/>
        <v>59</v>
      </c>
      <c r="E875" s="141">
        <v>0.0</v>
      </c>
      <c r="F875" s="141">
        <v>0.0</v>
      </c>
      <c r="G875" s="141">
        <v>0.0</v>
      </c>
      <c r="H875" s="141">
        <v>0.0</v>
      </c>
      <c r="I875" s="141">
        <v>0.0</v>
      </c>
      <c r="J875" s="141">
        <v>0.0</v>
      </c>
    </row>
    <row r="876" ht="14.25" customHeight="1">
      <c r="A876" s="140" t="s">
        <v>1055</v>
      </c>
      <c r="B876" s="143">
        <f t="shared" si="1"/>
        <v>10</v>
      </c>
      <c r="C876" s="143" t="str">
        <f t="shared" si="2"/>
        <v>0</v>
      </c>
      <c r="D876" s="143" t="str">
        <f t="shared" si="3"/>
        <v>80</v>
      </c>
      <c r="E876" s="141">
        <v>19.200000000000003</v>
      </c>
      <c r="F876" s="141">
        <v>0.0</v>
      </c>
      <c r="G876" s="141">
        <v>0.0</v>
      </c>
      <c r="H876" s="141">
        <v>0.0</v>
      </c>
      <c r="I876" s="141">
        <v>19.200000000000003</v>
      </c>
      <c r="J876" s="141">
        <v>0.0</v>
      </c>
    </row>
    <row r="877" ht="14.25" customHeight="1">
      <c r="A877" s="140" t="s">
        <v>1056</v>
      </c>
      <c r="B877" s="143">
        <f t="shared" si="1"/>
        <v>10</v>
      </c>
      <c r="C877" s="143" t="str">
        <f t="shared" si="2"/>
        <v>1</v>
      </c>
      <c r="D877" s="143" t="str">
        <f t="shared" si="3"/>
        <v>81</v>
      </c>
      <c r="E877" s="141">
        <v>232.79999999999998</v>
      </c>
      <c r="F877" s="141">
        <v>0.0</v>
      </c>
      <c r="G877" s="141">
        <v>0.0</v>
      </c>
      <c r="H877" s="141">
        <v>0.0</v>
      </c>
      <c r="I877" s="141">
        <v>232.79999999999998</v>
      </c>
      <c r="J877" s="141">
        <v>0.0</v>
      </c>
    </row>
    <row r="878" ht="14.25" customHeight="1">
      <c r="A878" s="140" t="s">
        <v>1057</v>
      </c>
      <c r="B878" s="143">
        <f t="shared" si="1"/>
        <v>10</v>
      </c>
      <c r="C878" s="143" t="str">
        <f t="shared" si="2"/>
        <v>2</v>
      </c>
      <c r="D878" s="143" t="str">
        <f t="shared" si="3"/>
        <v>82</v>
      </c>
      <c r="E878" s="141">
        <v>144.0</v>
      </c>
      <c r="F878" s="141">
        <v>0.0</v>
      </c>
      <c r="G878" s="141">
        <v>0.0</v>
      </c>
      <c r="H878" s="141">
        <v>0.0</v>
      </c>
      <c r="I878" s="141">
        <v>144.0</v>
      </c>
      <c r="J878" s="141">
        <v>0.0</v>
      </c>
    </row>
    <row r="879" ht="14.25" customHeight="1">
      <c r="A879" s="140" t="s">
        <v>1058</v>
      </c>
      <c r="B879" s="143">
        <f t="shared" si="1"/>
        <v>10</v>
      </c>
      <c r="C879" s="143" t="str">
        <f t="shared" si="2"/>
        <v>9</v>
      </c>
      <c r="D879" s="143" t="str">
        <f t="shared" si="3"/>
        <v>79</v>
      </c>
      <c r="E879" s="141">
        <v>20653.811999999998</v>
      </c>
      <c r="F879" s="141">
        <v>0.0</v>
      </c>
      <c r="G879" s="141">
        <v>0.0</v>
      </c>
      <c r="H879" s="141">
        <v>0.0</v>
      </c>
      <c r="I879" s="141">
        <v>20653.811999999998</v>
      </c>
      <c r="J879" s="141">
        <v>0.0</v>
      </c>
    </row>
    <row r="880" ht="14.25" customHeight="1">
      <c r="A880" s="140" t="s">
        <v>1059</v>
      </c>
      <c r="B880" s="143">
        <f t="shared" si="1"/>
        <v>10</v>
      </c>
      <c r="C880" s="143" t="str">
        <f t="shared" si="2"/>
        <v>1</v>
      </c>
      <c r="D880" s="143" t="str">
        <f t="shared" si="3"/>
        <v>81</v>
      </c>
      <c r="E880" s="141">
        <v>35410.164000000004</v>
      </c>
      <c r="F880" s="141">
        <v>0.0</v>
      </c>
      <c r="G880" s="141">
        <v>0.0</v>
      </c>
      <c r="H880" s="141">
        <v>0.0</v>
      </c>
      <c r="I880" s="141">
        <v>35410.164000000004</v>
      </c>
      <c r="J880" s="141">
        <v>0.0</v>
      </c>
    </row>
    <row r="881" ht="14.25" customHeight="1">
      <c r="A881" s="140" t="s">
        <v>1060</v>
      </c>
      <c r="B881" s="143">
        <f t="shared" si="1"/>
        <v>10</v>
      </c>
      <c r="C881" s="143" t="str">
        <f t="shared" si="2"/>
        <v>4</v>
      </c>
      <c r="D881" s="143" t="str">
        <f t="shared" si="3"/>
        <v>84</v>
      </c>
      <c r="E881" s="141">
        <v>15600.036000000002</v>
      </c>
      <c r="F881" s="141">
        <v>0.0</v>
      </c>
      <c r="G881" s="141">
        <v>0.0</v>
      </c>
      <c r="H881" s="141">
        <v>0.0</v>
      </c>
      <c r="I881" s="141">
        <v>15600.036000000002</v>
      </c>
      <c r="J881" s="141">
        <v>0.0</v>
      </c>
    </row>
    <row r="882" ht="14.25" customHeight="1">
      <c r="A882" s="140" t="s">
        <v>1061</v>
      </c>
      <c r="B882" s="143">
        <f t="shared" si="1"/>
        <v>10</v>
      </c>
      <c r="C882" s="143" t="str">
        <f t="shared" si="2"/>
        <v>5</v>
      </c>
      <c r="D882" s="143" t="str">
        <f t="shared" si="3"/>
        <v>85</v>
      </c>
      <c r="E882" s="141">
        <v>17939.928</v>
      </c>
      <c r="F882" s="141">
        <v>0.0</v>
      </c>
      <c r="G882" s="141">
        <v>0.0</v>
      </c>
      <c r="H882" s="141">
        <v>0.0</v>
      </c>
      <c r="I882" s="141">
        <v>17939.928</v>
      </c>
      <c r="J882" s="141">
        <v>0.0</v>
      </c>
    </row>
    <row r="883" ht="14.25" customHeight="1">
      <c r="A883" s="140" t="s">
        <v>1062</v>
      </c>
      <c r="B883" s="143">
        <f t="shared" si="1"/>
        <v>10</v>
      </c>
      <c r="C883" s="143" t="str">
        <f t="shared" si="2"/>
        <v>2</v>
      </c>
      <c r="D883" s="143" t="str">
        <f t="shared" si="3"/>
        <v>02</v>
      </c>
      <c r="E883" s="141">
        <v>264.0</v>
      </c>
      <c r="F883" s="141">
        <v>0.0</v>
      </c>
      <c r="G883" s="141">
        <v>0.0</v>
      </c>
      <c r="H883" s="141">
        <v>0.0</v>
      </c>
      <c r="I883" s="141">
        <v>264.0</v>
      </c>
      <c r="J883" s="141">
        <v>0.0</v>
      </c>
    </row>
    <row r="884" ht="14.25" customHeight="1">
      <c r="A884" s="140" t="s">
        <v>1063</v>
      </c>
      <c r="B884" s="143">
        <f t="shared" si="1"/>
        <v>10</v>
      </c>
      <c r="C884" s="143" t="str">
        <f t="shared" si="2"/>
        <v>3</v>
      </c>
      <c r="D884" s="143" t="str">
        <f t="shared" si="3"/>
        <v>93</v>
      </c>
      <c r="E884" s="141">
        <v>1988.8199999999997</v>
      </c>
      <c r="F884" s="141">
        <v>0.0</v>
      </c>
      <c r="G884" s="141">
        <v>0.0</v>
      </c>
      <c r="H884" s="141">
        <v>0.0</v>
      </c>
      <c r="I884" s="141">
        <v>1988.8199999999997</v>
      </c>
      <c r="J884" s="141">
        <v>0.0</v>
      </c>
    </row>
    <row r="885" ht="14.25" customHeight="1">
      <c r="A885" s="140" t="s">
        <v>1064</v>
      </c>
      <c r="B885" s="143">
        <f t="shared" si="1"/>
        <v>10</v>
      </c>
      <c r="C885" s="143" t="str">
        <f t="shared" si="2"/>
        <v>7</v>
      </c>
      <c r="D885" s="143" t="str">
        <f t="shared" si="3"/>
        <v>97</v>
      </c>
      <c r="E885" s="141">
        <v>33559.31999999999</v>
      </c>
      <c r="F885" s="141">
        <v>0.0</v>
      </c>
      <c r="G885" s="141">
        <v>0.0</v>
      </c>
      <c r="H885" s="141">
        <v>0.0</v>
      </c>
      <c r="I885" s="141">
        <v>33559.31999999999</v>
      </c>
      <c r="J885" s="141">
        <v>0.0</v>
      </c>
    </row>
    <row r="886" ht="14.25" customHeight="1">
      <c r="A886" s="140" t="s">
        <v>1065</v>
      </c>
      <c r="B886" s="143">
        <f t="shared" si="1"/>
        <v>10</v>
      </c>
      <c r="C886" s="143" t="str">
        <f t="shared" si="2"/>
        <v>8</v>
      </c>
      <c r="D886" s="143" t="str">
        <f t="shared" si="3"/>
        <v>98</v>
      </c>
      <c r="E886" s="141">
        <v>432.0</v>
      </c>
      <c r="F886" s="141">
        <v>0.0</v>
      </c>
      <c r="G886" s="141">
        <v>0.0</v>
      </c>
      <c r="H886" s="141">
        <v>0.0</v>
      </c>
      <c r="I886" s="141">
        <v>432.0</v>
      </c>
      <c r="J886" s="141">
        <v>0.0</v>
      </c>
    </row>
    <row r="887" ht="14.25" customHeight="1">
      <c r="A887" s="140" t="s">
        <v>1066</v>
      </c>
      <c r="B887" s="143">
        <f t="shared" si="1"/>
        <v>10</v>
      </c>
      <c r="C887" s="143" t="str">
        <f t="shared" si="2"/>
        <v>1</v>
      </c>
      <c r="D887" s="143" t="str">
        <f t="shared" si="3"/>
        <v>01</v>
      </c>
      <c r="E887" s="141">
        <v>183.048</v>
      </c>
      <c r="F887" s="141">
        <v>0.0</v>
      </c>
      <c r="G887" s="141">
        <v>0.0</v>
      </c>
      <c r="H887" s="141">
        <v>0.0</v>
      </c>
      <c r="I887" s="141">
        <v>183.048</v>
      </c>
      <c r="J887" s="141">
        <v>0.0</v>
      </c>
    </row>
    <row r="888" ht="14.25" customHeight="1">
      <c r="A888" s="140" t="s">
        <v>1067</v>
      </c>
      <c r="B888" s="143">
        <f t="shared" si="1"/>
        <v>10</v>
      </c>
      <c r="C888" s="143" t="str">
        <f t="shared" si="2"/>
        <v>4</v>
      </c>
      <c r="D888" s="143" t="str">
        <f t="shared" si="3"/>
        <v>04</v>
      </c>
      <c r="E888" s="141">
        <v>900.0</v>
      </c>
      <c r="F888" s="141">
        <v>0.0</v>
      </c>
      <c r="G888" s="141">
        <v>0.0</v>
      </c>
      <c r="H888" s="141">
        <v>0.0</v>
      </c>
      <c r="I888" s="141">
        <v>900.0</v>
      </c>
      <c r="J888" s="141">
        <v>0.0</v>
      </c>
    </row>
    <row r="889" ht="14.25" customHeight="1">
      <c r="A889" s="140" t="s">
        <v>1068</v>
      </c>
      <c r="B889" s="143">
        <f t="shared" si="1"/>
        <v>10</v>
      </c>
      <c r="C889" s="143" t="str">
        <f t="shared" si="2"/>
        <v>4</v>
      </c>
      <c r="D889" s="143" t="str">
        <f t="shared" si="3"/>
        <v>94</v>
      </c>
      <c r="E889" s="141">
        <v>192.0</v>
      </c>
      <c r="F889" s="141">
        <v>0.0</v>
      </c>
      <c r="G889" s="141">
        <v>0.0</v>
      </c>
      <c r="H889" s="141">
        <v>0.0</v>
      </c>
      <c r="I889" s="141">
        <v>192.0</v>
      </c>
      <c r="J889" s="141">
        <v>0.0</v>
      </c>
    </row>
    <row r="890" ht="14.25" customHeight="1">
      <c r="A890" s="140" t="s">
        <v>1069</v>
      </c>
      <c r="B890" s="143">
        <f t="shared" si="1"/>
        <v>10</v>
      </c>
      <c r="C890" s="143" t="str">
        <f t="shared" si="2"/>
        <v>5</v>
      </c>
      <c r="D890" s="143" t="str">
        <f t="shared" si="3"/>
        <v>95</v>
      </c>
      <c r="E890" s="141">
        <v>420.0</v>
      </c>
      <c r="F890" s="141">
        <v>0.0</v>
      </c>
      <c r="G890" s="141">
        <v>0.0</v>
      </c>
      <c r="H890" s="141">
        <v>0.0</v>
      </c>
      <c r="I890" s="141">
        <v>420.0</v>
      </c>
      <c r="J890" s="141">
        <v>0.0</v>
      </c>
    </row>
    <row r="891" ht="14.25" customHeight="1">
      <c r="A891" s="140" t="s">
        <v>1070</v>
      </c>
      <c r="B891" s="143">
        <f t="shared" si="1"/>
        <v>10</v>
      </c>
      <c r="C891" s="143" t="str">
        <f t="shared" si="2"/>
        <v>6</v>
      </c>
      <c r="D891" s="143" t="str">
        <f t="shared" si="3"/>
        <v>96</v>
      </c>
      <c r="E891" s="141">
        <v>2847.456</v>
      </c>
      <c r="F891" s="141">
        <v>0.0</v>
      </c>
      <c r="G891" s="141">
        <v>0.0</v>
      </c>
      <c r="H891" s="141">
        <v>0.0</v>
      </c>
      <c r="I891" s="141">
        <v>2847.456</v>
      </c>
      <c r="J891" s="141">
        <v>0.0</v>
      </c>
    </row>
    <row r="892" ht="14.25" customHeight="1">
      <c r="A892" s="140" t="s">
        <v>1071</v>
      </c>
      <c r="B892" s="143">
        <f t="shared" si="1"/>
        <v>10</v>
      </c>
      <c r="C892" s="143" t="str">
        <f t="shared" si="2"/>
        <v>7</v>
      </c>
      <c r="D892" s="143" t="str">
        <f t="shared" si="3"/>
        <v>97</v>
      </c>
      <c r="E892" s="141">
        <v>360.0</v>
      </c>
      <c r="F892" s="141">
        <v>0.0</v>
      </c>
      <c r="G892" s="141">
        <v>0.0</v>
      </c>
      <c r="H892" s="141">
        <v>0.0</v>
      </c>
      <c r="I892" s="141">
        <v>360.0</v>
      </c>
      <c r="J892" s="141">
        <v>0.0</v>
      </c>
    </row>
    <row r="893" ht="14.25" customHeight="1">
      <c r="A893" s="140" t="s">
        <v>1072</v>
      </c>
      <c r="B893" s="143">
        <f t="shared" si="1"/>
        <v>10</v>
      </c>
      <c r="C893" s="143" t="str">
        <f t="shared" si="2"/>
        <v>4</v>
      </c>
      <c r="D893" s="143" t="str">
        <f t="shared" si="3"/>
        <v>04</v>
      </c>
      <c r="E893" s="141">
        <v>1213.6200000000001</v>
      </c>
      <c r="F893" s="141">
        <v>0.0</v>
      </c>
      <c r="G893" s="141">
        <v>0.0</v>
      </c>
      <c r="H893" s="141">
        <v>0.0</v>
      </c>
      <c r="I893" s="141">
        <v>1213.6200000000001</v>
      </c>
      <c r="J893" s="141">
        <v>0.0</v>
      </c>
    </row>
    <row r="894" ht="14.25" customHeight="1">
      <c r="A894" s="140" t="s">
        <v>1073</v>
      </c>
      <c r="B894" s="143">
        <f t="shared" si="1"/>
        <v>10</v>
      </c>
      <c r="C894" s="143" t="str">
        <f t="shared" si="2"/>
        <v>8</v>
      </c>
      <c r="D894" s="143" t="str">
        <f t="shared" si="3"/>
        <v>28</v>
      </c>
      <c r="E894" s="141">
        <v>49919.71200000001</v>
      </c>
      <c r="F894" s="141">
        <v>0.0</v>
      </c>
      <c r="G894" s="141">
        <v>0.0</v>
      </c>
      <c r="H894" s="141">
        <v>0.0</v>
      </c>
      <c r="I894" s="141">
        <v>49919.71200000001</v>
      </c>
      <c r="J894" s="141">
        <v>0.0</v>
      </c>
    </row>
    <row r="895" ht="14.25" customHeight="1">
      <c r="A895" s="140" t="s">
        <v>1074</v>
      </c>
      <c r="B895" s="143">
        <f t="shared" si="1"/>
        <v>10</v>
      </c>
      <c r="C895" s="143" t="str">
        <f t="shared" si="2"/>
        <v>9</v>
      </c>
      <c r="D895" s="143" t="str">
        <f t="shared" si="3"/>
        <v>89</v>
      </c>
      <c r="E895" s="141">
        <v>900.0</v>
      </c>
      <c r="F895" s="141">
        <v>0.0</v>
      </c>
      <c r="G895" s="141">
        <v>0.0</v>
      </c>
      <c r="H895" s="141">
        <v>0.0</v>
      </c>
      <c r="I895" s="141">
        <v>900.0</v>
      </c>
      <c r="J895" s="141">
        <v>0.0</v>
      </c>
    </row>
    <row r="896" ht="14.25" customHeight="1">
      <c r="A896" s="140" t="s">
        <v>1075</v>
      </c>
      <c r="B896" s="143">
        <f t="shared" si="1"/>
        <v>10</v>
      </c>
      <c r="C896" s="143" t="str">
        <f t="shared" si="2"/>
        <v>0</v>
      </c>
      <c r="D896" s="143" t="str">
        <f t="shared" si="3"/>
        <v>50</v>
      </c>
      <c r="E896" s="141">
        <v>600.0</v>
      </c>
      <c r="F896" s="141">
        <v>0.0</v>
      </c>
      <c r="G896" s="141">
        <v>0.0</v>
      </c>
      <c r="H896" s="141">
        <v>0.0</v>
      </c>
      <c r="I896" s="141">
        <v>600.0</v>
      </c>
      <c r="J896" s="141">
        <v>0.0</v>
      </c>
    </row>
    <row r="897" ht="14.25" customHeight="1">
      <c r="A897" s="140" t="s">
        <v>1076</v>
      </c>
      <c r="B897" s="143">
        <f t="shared" si="1"/>
        <v>10</v>
      </c>
      <c r="C897" s="143" t="str">
        <f t="shared" si="2"/>
        <v>4</v>
      </c>
      <c r="D897" s="143" t="str">
        <f t="shared" si="3"/>
        <v>04</v>
      </c>
      <c r="E897" s="141">
        <v>3125.7840000000006</v>
      </c>
      <c r="F897" s="141">
        <v>0.0</v>
      </c>
      <c r="G897" s="141">
        <v>0.0</v>
      </c>
      <c r="H897" s="141">
        <v>0.0</v>
      </c>
      <c r="I897" s="141">
        <v>3125.7840000000006</v>
      </c>
      <c r="J897" s="141">
        <v>0.0</v>
      </c>
    </row>
    <row r="898" ht="14.25" customHeight="1">
      <c r="A898" s="140" t="s">
        <v>1077</v>
      </c>
      <c r="B898" s="143">
        <f t="shared" si="1"/>
        <v>10</v>
      </c>
      <c r="C898" s="143" t="str">
        <f t="shared" si="2"/>
        <v>7</v>
      </c>
      <c r="D898" s="143" t="str">
        <f t="shared" si="3"/>
        <v>07</v>
      </c>
      <c r="E898" s="141">
        <v>25896.612</v>
      </c>
      <c r="F898" s="141">
        <v>0.0</v>
      </c>
      <c r="G898" s="141">
        <v>0.0</v>
      </c>
      <c r="H898" s="141">
        <v>0.0</v>
      </c>
      <c r="I898" s="141">
        <v>25896.612</v>
      </c>
      <c r="J898" s="141">
        <v>0.0</v>
      </c>
    </row>
    <row r="899" ht="14.25" customHeight="1">
      <c r="A899" s="140" t="s">
        <v>1078</v>
      </c>
      <c r="B899" s="143">
        <f t="shared" si="1"/>
        <v>10</v>
      </c>
      <c r="C899" s="143" t="str">
        <f t="shared" si="2"/>
        <v>6</v>
      </c>
      <c r="D899" s="143" t="str">
        <f t="shared" si="3"/>
        <v>36</v>
      </c>
      <c r="E899" s="141">
        <v>198.24</v>
      </c>
      <c r="F899" s="141">
        <v>0.0</v>
      </c>
      <c r="G899" s="141">
        <v>0.0</v>
      </c>
      <c r="H899" s="141">
        <v>0.0</v>
      </c>
      <c r="I899" s="141">
        <v>198.24</v>
      </c>
      <c r="J899" s="141">
        <v>0.0</v>
      </c>
    </row>
    <row r="900" ht="14.25" customHeight="1">
      <c r="A900" s="140" t="s">
        <v>1079</v>
      </c>
      <c r="B900" s="143">
        <f t="shared" si="1"/>
        <v>10</v>
      </c>
      <c r="C900" s="143" t="str">
        <f t="shared" si="2"/>
        <v>7</v>
      </c>
      <c r="D900" s="143" t="str">
        <f t="shared" si="3"/>
        <v>37</v>
      </c>
      <c r="E900" s="141">
        <v>420.0</v>
      </c>
      <c r="F900" s="141">
        <v>0.0</v>
      </c>
      <c r="G900" s="141">
        <v>0.0</v>
      </c>
      <c r="H900" s="141">
        <v>0.0</v>
      </c>
      <c r="I900" s="141">
        <v>420.0</v>
      </c>
      <c r="J900" s="141">
        <v>0.0</v>
      </c>
    </row>
    <row r="901" ht="14.25" customHeight="1">
      <c r="A901" s="140" t="s">
        <v>1080</v>
      </c>
      <c r="B901" s="143">
        <f t="shared" si="1"/>
        <v>10</v>
      </c>
      <c r="C901" s="143" t="str">
        <f t="shared" si="2"/>
        <v>4</v>
      </c>
      <c r="D901" s="143" t="str">
        <f t="shared" si="3"/>
        <v>04</v>
      </c>
      <c r="E901" s="141">
        <v>152.54399999999998</v>
      </c>
      <c r="F901" s="141">
        <v>0.0</v>
      </c>
      <c r="G901" s="141">
        <v>0.0</v>
      </c>
      <c r="H901" s="141">
        <v>0.0</v>
      </c>
      <c r="I901" s="141">
        <v>152.54399999999998</v>
      </c>
      <c r="J901" s="141">
        <v>0.0</v>
      </c>
    </row>
    <row r="902" ht="14.25" customHeight="1">
      <c r="A902" s="140" t="s">
        <v>1081</v>
      </c>
      <c r="B902" s="143">
        <f t="shared" si="1"/>
        <v>10</v>
      </c>
      <c r="C902" s="143" t="str">
        <f t="shared" si="2"/>
        <v>3</v>
      </c>
      <c r="D902" s="143" t="str">
        <f t="shared" si="3"/>
        <v>23</v>
      </c>
      <c r="E902" s="141">
        <v>0.0</v>
      </c>
      <c r="F902" s="141">
        <v>0.0</v>
      </c>
      <c r="G902" s="141">
        <v>0.0</v>
      </c>
      <c r="H902" s="141">
        <v>0.0</v>
      </c>
      <c r="I902" s="141">
        <v>0.0</v>
      </c>
      <c r="J902" s="141">
        <v>0.0</v>
      </c>
    </row>
    <row r="903" ht="14.25" customHeight="1">
      <c r="A903" s="140" t="s">
        <v>1082</v>
      </c>
      <c r="B903" s="143">
        <f t="shared" si="1"/>
        <v>10</v>
      </c>
      <c r="C903" s="143" t="str">
        <f t="shared" si="2"/>
        <v>4</v>
      </c>
      <c r="D903" s="143" t="str">
        <f t="shared" si="3"/>
        <v>24</v>
      </c>
      <c r="E903" s="141">
        <v>2187.696</v>
      </c>
      <c r="F903" s="141">
        <v>0.0</v>
      </c>
      <c r="G903" s="141">
        <v>0.0</v>
      </c>
      <c r="H903" s="141">
        <v>0.0</v>
      </c>
      <c r="I903" s="141">
        <v>2187.696</v>
      </c>
      <c r="J903" s="141">
        <v>0.0</v>
      </c>
    </row>
    <row r="904" ht="14.25" customHeight="1">
      <c r="A904" s="140" t="s">
        <v>1083</v>
      </c>
      <c r="B904" s="143">
        <f t="shared" si="1"/>
        <v>10</v>
      </c>
      <c r="C904" s="143" t="str">
        <f t="shared" si="2"/>
        <v>5</v>
      </c>
      <c r="D904" s="143" t="str">
        <f t="shared" si="3"/>
        <v>25</v>
      </c>
      <c r="E904" s="141">
        <v>3355.896</v>
      </c>
      <c r="F904" s="141">
        <v>0.0</v>
      </c>
      <c r="G904" s="141">
        <v>0.0</v>
      </c>
      <c r="H904" s="141">
        <v>0.0</v>
      </c>
      <c r="I904" s="141">
        <v>3355.896</v>
      </c>
      <c r="J904" s="141">
        <v>0.0</v>
      </c>
    </row>
    <row r="905" ht="14.25" customHeight="1">
      <c r="A905" s="140" t="s">
        <v>1084</v>
      </c>
      <c r="B905" s="143">
        <f t="shared" si="1"/>
        <v>10</v>
      </c>
      <c r="C905" s="143" t="str">
        <f t="shared" si="2"/>
        <v>6</v>
      </c>
      <c r="D905" s="143" t="str">
        <f t="shared" si="3"/>
        <v>26</v>
      </c>
      <c r="E905" s="141">
        <v>6980.927999999999</v>
      </c>
      <c r="F905" s="141">
        <v>0.0</v>
      </c>
      <c r="G905" s="141">
        <v>0.0</v>
      </c>
      <c r="H905" s="141">
        <v>0.0</v>
      </c>
      <c r="I905" s="141">
        <v>6980.927999999999</v>
      </c>
      <c r="J905" s="141">
        <v>0.0</v>
      </c>
    </row>
    <row r="906" ht="14.25" customHeight="1">
      <c r="A906" s="140" t="s">
        <v>1085</v>
      </c>
      <c r="B906" s="143">
        <f t="shared" si="1"/>
        <v>10</v>
      </c>
      <c r="C906" s="143" t="str">
        <f t="shared" si="2"/>
        <v>2</v>
      </c>
      <c r="D906" s="143" t="str">
        <f t="shared" si="3"/>
        <v>42</v>
      </c>
      <c r="E906" s="141">
        <v>6247.092000000001</v>
      </c>
      <c r="F906" s="141">
        <v>0.0</v>
      </c>
      <c r="G906" s="141">
        <v>0.0</v>
      </c>
      <c r="H906" s="141">
        <v>0.0</v>
      </c>
      <c r="I906" s="141">
        <v>6247.092000000001</v>
      </c>
      <c r="J906" s="141">
        <v>0.0</v>
      </c>
    </row>
    <row r="907" ht="14.25" customHeight="1">
      <c r="A907" s="140" t="s">
        <v>1086</v>
      </c>
      <c r="B907" s="143">
        <f t="shared" si="1"/>
        <v>10</v>
      </c>
      <c r="C907" s="143" t="str">
        <f t="shared" si="2"/>
        <v>7</v>
      </c>
      <c r="D907" s="143" t="str">
        <f t="shared" si="3"/>
        <v>47</v>
      </c>
      <c r="E907" s="141">
        <v>407.112</v>
      </c>
      <c r="F907" s="141">
        <v>0.0</v>
      </c>
      <c r="G907" s="141">
        <v>0.0</v>
      </c>
      <c r="H907" s="141">
        <v>0.0</v>
      </c>
      <c r="I907" s="141">
        <v>407.112</v>
      </c>
      <c r="J907" s="141">
        <v>0.0</v>
      </c>
    </row>
    <row r="908" ht="14.25" customHeight="1">
      <c r="A908" s="140" t="s">
        <v>1087</v>
      </c>
      <c r="B908" s="143">
        <f t="shared" si="1"/>
        <v>10</v>
      </c>
      <c r="C908" s="143" t="str">
        <f t="shared" si="2"/>
        <v>8</v>
      </c>
      <c r="D908" s="143" t="str">
        <f t="shared" si="3"/>
        <v>78</v>
      </c>
      <c r="E908" s="141">
        <v>6809.495999999999</v>
      </c>
      <c r="F908" s="141">
        <v>0.0</v>
      </c>
      <c r="G908" s="141">
        <v>0.0</v>
      </c>
      <c r="H908" s="141">
        <v>0.0</v>
      </c>
      <c r="I908" s="141">
        <v>6809.495999999999</v>
      </c>
      <c r="J908" s="141">
        <v>0.0</v>
      </c>
    </row>
    <row r="909" ht="14.25" customHeight="1">
      <c r="A909" s="140" t="s">
        <v>1088</v>
      </c>
      <c r="B909" s="143">
        <f t="shared" si="1"/>
        <v>10</v>
      </c>
      <c r="C909" s="143" t="str">
        <f t="shared" si="2"/>
        <v>9</v>
      </c>
      <c r="D909" s="143" t="str">
        <f t="shared" si="3"/>
        <v>79</v>
      </c>
      <c r="E909" s="141">
        <v>2269.836</v>
      </c>
      <c r="F909" s="141">
        <v>0.0</v>
      </c>
      <c r="G909" s="141">
        <v>0.0</v>
      </c>
      <c r="H909" s="141">
        <v>0.0</v>
      </c>
      <c r="I909" s="141">
        <v>2269.836</v>
      </c>
      <c r="J909" s="141">
        <v>0.0</v>
      </c>
    </row>
    <row r="910" ht="14.25" customHeight="1">
      <c r="A910" s="140" t="s">
        <v>1089</v>
      </c>
      <c r="B910" s="143">
        <f t="shared" si="1"/>
        <v>10</v>
      </c>
      <c r="C910" s="143" t="str">
        <f t="shared" si="2"/>
        <v>3</v>
      </c>
      <c r="D910" s="143" t="str">
        <f t="shared" si="3"/>
        <v>93</v>
      </c>
      <c r="E910" s="141">
        <v>7024.632</v>
      </c>
      <c r="F910" s="141">
        <v>0.0</v>
      </c>
      <c r="G910" s="141">
        <v>0.0</v>
      </c>
      <c r="H910" s="141">
        <v>0.0</v>
      </c>
      <c r="I910" s="141">
        <v>7024.632</v>
      </c>
      <c r="J910" s="141">
        <v>0.0</v>
      </c>
    </row>
    <row r="911" ht="14.25" customHeight="1">
      <c r="A911" s="140" t="s">
        <v>1090</v>
      </c>
      <c r="B911" s="143">
        <f t="shared" si="1"/>
        <v>10</v>
      </c>
      <c r="C911" s="143" t="str">
        <f t="shared" si="2"/>
        <v>2</v>
      </c>
      <c r="D911" s="143" t="str">
        <f t="shared" si="3"/>
        <v>02</v>
      </c>
      <c r="E911" s="141">
        <v>1063.584</v>
      </c>
      <c r="F911" s="141">
        <v>0.0</v>
      </c>
      <c r="G911" s="141">
        <v>0.0</v>
      </c>
      <c r="H911" s="141">
        <v>0.0</v>
      </c>
      <c r="I911" s="141">
        <v>1063.584</v>
      </c>
      <c r="J911" s="141">
        <v>0.0</v>
      </c>
    </row>
    <row r="912" ht="14.25" customHeight="1">
      <c r="A912" s="140" t="s">
        <v>1091</v>
      </c>
      <c r="B912" s="143">
        <f t="shared" si="1"/>
        <v>10</v>
      </c>
      <c r="C912" s="143" t="str">
        <f t="shared" si="2"/>
        <v>6</v>
      </c>
      <c r="D912" s="143" t="str">
        <f t="shared" si="3"/>
        <v>76</v>
      </c>
      <c r="E912" s="141">
        <v>337.0079999999999</v>
      </c>
      <c r="F912" s="141">
        <v>0.0</v>
      </c>
      <c r="G912" s="141">
        <v>0.0</v>
      </c>
      <c r="H912" s="141">
        <v>0.0</v>
      </c>
      <c r="I912" s="141">
        <v>337.0079999999999</v>
      </c>
      <c r="J912" s="141">
        <v>0.0</v>
      </c>
    </row>
    <row r="913" ht="14.25" customHeight="1">
      <c r="A913" s="140" t="s">
        <v>1092</v>
      </c>
      <c r="B913" s="143">
        <f t="shared" si="1"/>
        <v>10</v>
      </c>
      <c r="C913" s="143" t="str">
        <f t="shared" si="2"/>
        <v>0</v>
      </c>
      <c r="D913" s="143" t="str">
        <f t="shared" si="3"/>
        <v>80</v>
      </c>
      <c r="E913" s="141">
        <v>321.168</v>
      </c>
      <c r="F913" s="141">
        <v>0.0</v>
      </c>
      <c r="G913" s="141">
        <v>0.0</v>
      </c>
      <c r="H913" s="141">
        <v>0.0</v>
      </c>
      <c r="I913" s="141">
        <v>321.168</v>
      </c>
      <c r="J913" s="141">
        <v>0.0</v>
      </c>
    </row>
    <row r="914" ht="14.25" customHeight="1">
      <c r="A914" s="140" t="s">
        <v>1093</v>
      </c>
      <c r="B914" s="143">
        <f t="shared" si="1"/>
        <v>10</v>
      </c>
      <c r="C914" s="143" t="str">
        <f t="shared" si="2"/>
        <v>5</v>
      </c>
      <c r="D914" s="143" t="str">
        <f t="shared" si="3"/>
        <v>55</v>
      </c>
      <c r="E914" s="141">
        <v>2898.3</v>
      </c>
      <c r="F914" s="141">
        <v>0.0</v>
      </c>
      <c r="G914" s="141">
        <v>0.0</v>
      </c>
      <c r="H914" s="141">
        <v>0.0</v>
      </c>
      <c r="I914" s="141">
        <v>2898.3</v>
      </c>
      <c r="J914" s="141">
        <v>0.0</v>
      </c>
    </row>
    <row r="915" ht="14.25" customHeight="1">
      <c r="A915" s="140" t="s">
        <v>1094</v>
      </c>
      <c r="B915" s="143">
        <f t="shared" si="1"/>
        <v>10</v>
      </c>
      <c r="C915" s="143" t="str">
        <f t="shared" si="2"/>
        <v>1</v>
      </c>
      <c r="D915" s="143" t="str">
        <f t="shared" si="3"/>
        <v>51</v>
      </c>
      <c r="E915" s="141">
        <v>1980.0</v>
      </c>
      <c r="F915" s="141">
        <v>0.0</v>
      </c>
      <c r="G915" s="141">
        <v>0.0</v>
      </c>
      <c r="H915" s="141">
        <v>0.0</v>
      </c>
      <c r="I915" s="141">
        <v>1980.0</v>
      </c>
      <c r="J915" s="141">
        <v>0.0</v>
      </c>
    </row>
    <row r="916" ht="14.25" customHeight="1">
      <c r="A916" s="140" t="s">
        <v>1095</v>
      </c>
      <c r="B916" s="143">
        <f t="shared" si="1"/>
        <v>10</v>
      </c>
      <c r="C916" s="143" t="str">
        <f t="shared" si="2"/>
        <v>4</v>
      </c>
      <c r="D916" s="143" t="str">
        <f t="shared" si="3"/>
        <v>74</v>
      </c>
      <c r="E916" s="141">
        <v>1850.8319999999999</v>
      </c>
      <c r="F916" s="141">
        <v>0.0</v>
      </c>
      <c r="G916" s="141">
        <v>0.0</v>
      </c>
      <c r="H916" s="141">
        <v>0.0</v>
      </c>
      <c r="I916" s="141">
        <v>1850.8319999999999</v>
      </c>
      <c r="J916" s="141">
        <v>0.0</v>
      </c>
    </row>
    <row r="917" ht="14.25" customHeight="1">
      <c r="A917" s="140" t="s">
        <v>1096</v>
      </c>
      <c r="B917" s="143">
        <f t="shared" si="1"/>
        <v>10</v>
      </c>
      <c r="C917" s="143" t="str">
        <f t="shared" si="2"/>
        <v>4</v>
      </c>
      <c r="D917" s="143" t="str">
        <f t="shared" si="3"/>
        <v>84</v>
      </c>
      <c r="E917" s="141">
        <v>22237.008</v>
      </c>
      <c r="F917" s="141">
        <v>0.0</v>
      </c>
      <c r="G917" s="141">
        <v>0.0</v>
      </c>
      <c r="H917" s="141">
        <v>0.0</v>
      </c>
      <c r="I917" s="141">
        <v>22237.008</v>
      </c>
      <c r="J917" s="141">
        <v>0.0</v>
      </c>
    </row>
    <row r="918" ht="14.25" customHeight="1">
      <c r="A918" s="140" t="s">
        <v>1097</v>
      </c>
      <c r="B918" s="143">
        <f t="shared" si="1"/>
        <v>10</v>
      </c>
      <c r="C918" s="143" t="str">
        <f t="shared" si="2"/>
        <v>3</v>
      </c>
      <c r="D918" s="143" t="str">
        <f t="shared" si="3"/>
        <v>13</v>
      </c>
      <c r="E918" s="141">
        <v>11547.936000000002</v>
      </c>
      <c r="F918" s="141">
        <v>0.0</v>
      </c>
      <c r="G918" s="141">
        <v>0.0</v>
      </c>
      <c r="H918" s="141">
        <v>0.0</v>
      </c>
      <c r="I918" s="141">
        <v>11547.936000000002</v>
      </c>
      <c r="J918" s="141">
        <v>0.0</v>
      </c>
    </row>
    <row r="919" ht="14.25" customHeight="1">
      <c r="A919" s="140" t="s">
        <v>1098</v>
      </c>
      <c r="B919" s="143">
        <f t="shared" si="1"/>
        <v>10</v>
      </c>
      <c r="C919" s="143" t="str">
        <f t="shared" si="2"/>
        <v>4</v>
      </c>
      <c r="D919" s="143" t="str">
        <f t="shared" si="3"/>
        <v>14</v>
      </c>
      <c r="E919" s="141">
        <v>6159.0</v>
      </c>
      <c r="F919" s="141">
        <v>0.0</v>
      </c>
      <c r="G919" s="141">
        <v>0.0</v>
      </c>
      <c r="H919" s="141">
        <v>0.0</v>
      </c>
      <c r="I919" s="141">
        <v>6159.0</v>
      </c>
      <c r="J919" s="141">
        <v>0.0</v>
      </c>
    </row>
    <row r="920" ht="14.25" customHeight="1">
      <c r="A920" s="140" t="s">
        <v>1099</v>
      </c>
      <c r="B920" s="143">
        <f t="shared" si="1"/>
        <v>10</v>
      </c>
      <c r="C920" s="143" t="str">
        <f t="shared" si="2"/>
        <v>5</v>
      </c>
      <c r="D920" s="143" t="str">
        <f t="shared" si="3"/>
        <v>15</v>
      </c>
      <c r="E920" s="141">
        <v>21556.152000000002</v>
      </c>
      <c r="F920" s="141">
        <v>0.0</v>
      </c>
      <c r="G920" s="141">
        <v>0.0</v>
      </c>
      <c r="H920" s="141">
        <v>0.0</v>
      </c>
      <c r="I920" s="141">
        <v>21556.152000000002</v>
      </c>
      <c r="J920" s="141">
        <v>0.0</v>
      </c>
    </row>
    <row r="921" ht="14.25" customHeight="1">
      <c r="A921" s="140" t="s">
        <v>1100</v>
      </c>
      <c r="B921" s="143">
        <f t="shared" si="1"/>
        <v>10</v>
      </c>
      <c r="C921" s="143" t="str">
        <f t="shared" si="2"/>
        <v>0</v>
      </c>
      <c r="D921" s="143" t="str">
        <f t="shared" si="3"/>
        <v>80</v>
      </c>
      <c r="E921" s="141">
        <v>221.73600000000002</v>
      </c>
      <c r="F921" s="141">
        <v>0.0</v>
      </c>
      <c r="G921" s="141">
        <v>0.0</v>
      </c>
      <c r="H921" s="141">
        <v>0.0</v>
      </c>
      <c r="I921" s="141">
        <v>221.73600000000002</v>
      </c>
      <c r="J921" s="141">
        <v>0.0</v>
      </c>
    </row>
    <row r="922" ht="14.25" customHeight="1">
      <c r="A922" s="140" t="s">
        <v>1101</v>
      </c>
      <c r="B922" s="143">
        <f t="shared" si="1"/>
        <v>10</v>
      </c>
      <c r="C922" s="143" t="str">
        <f t="shared" si="2"/>
        <v>4</v>
      </c>
      <c r="D922" s="143" t="str">
        <f t="shared" si="3"/>
        <v>44</v>
      </c>
      <c r="E922" s="141">
        <v>2100.0</v>
      </c>
      <c r="F922" s="141">
        <v>0.0</v>
      </c>
      <c r="G922" s="141">
        <v>0.0</v>
      </c>
      <c r="H922" s="141">
        <v>0.0</v>
      </c>
      <c r="I922" s="141">
        <v>2100.0</v>
      </c>
      <c r="J922" s="141">
        <v>0.0</v>
      </c>
    </row>
    <row r="923" ht="14.25" customHeight="1">
      <c r="A923" s="140" t="s">
        <v>1102</v>
      </c>
      <c r="B923" s="143">
        <f t="shared" si="1"/>
        <v>10</v>
      </c>
      <c r="C923" s="143" t="str">
        <f t="shared" si="2"/>
        <v>3</v>
      </c>
      <c r="D923" s="143" t="str">
        <f t="shared" si="3"/>
        <v>73</v>
      </c>
      <c r="E923" s="141">
        <v>3000.0</v>
      </c>
      <c r="F923" s="141">
        <v>0.0</v>
      </c>
      <c r="G923" s="141">
        <v>0.0</v>
      </c>
      <c r="H923" s="141">
        <v>0.0</v>
      </c>
      <c r="I923" s="141">
        <v>3000.0</v>
      </c>
      <c r="J923" s="141">
        <v>0.0</v>
      </c>
    </row>
    <row r="924" ht="14.25" customHeight="1">
      <c r="A924" s="140" t="s">
        <v>1103</v>
      </c>
      <c r="B924" s="143">
        <f t="shared" si="1"/>
        <v>10</v>
      </c>
      <c r="C924" s="143" t="str">
        <f t="shared" si="2"/>
        <v>8</v>
      </c>
      <c r="D924" s="143" t="str">
        <f t="shared" si="3"/>
        <v>48</v>
      </c>
      <c r="E924" s="141">
        <v>360.0</v>
      </c>
      <c r="F924" s="141">
        <v>0.0</v>
      </c>
      <c r="G924" s="141">
        <v>0.0</v>
      </c>
      <c r="H924" s="141">
        <v>0.0</v>
      </c>
      <c r="I924" s="141">
        <v>360.0</v>
      </c>
      <c r="J924" s="141">
        <v>0.0</v>
      </c>
    </row>
    <row r="925" ht="14.25" customHeight="1">
      <c r="A925" s="140" t="s">
        <v>1104</v>
      </c>
      <c r="B925" s="143">
        <f t="shared" si="1"/>
        <v>10</v>
      </c>
      <c r="C925" s="143" t="str">
        <f t="shared" si="2"/>
        <v>0</v>
      </c>
      <c r="D925" s="143" t="str">
        <f t="shared" si="3"/>
        <v>30</v>
      </c>
      <c r="E925" s="141">
        <v>11686.548000000003</v>
      </c>
      <c r="F925" s="141">
        <v>0.0</v>
      </c>
      <c r="G925" s="141">
        <v>0.0</v>
      </c>
      <c r="H925" s="141">
        <v>0.0</v>
      </c>
      <c r="I925" s="141">
        <v>11686.548000000003</v>
      </c>
      <c r="J925" s="141">
        <v>0.0</v>
      </c>
    </row>
    <row r="926" ht="14.25" customHeight="1">
      <c r="A926" s="140" t="s">
        <v>1105</v>
      </c>
      <c r="B926" s="143">
        <f t="shared" si="1"/>
        <v>10</v>
      </c>
      <c r="C926" s="143" t="str">
        <f t="shared" si="2"/>
        <v>6</v>
      </c>
      <c r="D926" s="143" t="str">
        <f t="shared" si="3"/>
        <v>96</v>
      </c>
      <c r="E926" s="141">
        <v>51840.600000000006</v>
      </c>
      <c r="F926" s="141">
        <v>0.0</v>
      </c>
      <c r="G926" s="141">
        <v>0.0</v>
      </c>
      <c r="H926" s="141">
        <v>0.0</v>
      </c>
      <c r="I926" s="141">
        <v>51840.600000000006</v>
      </c>
      <c r="J926" s="141">
        <v>0.0</v>
      </c>
    </row>
    <row r="927" ht="14.25" customHeight="1">
      <c r="A927" s="140" t="s">
        <v>1106</v>
      </c>
      <c r="B927" s="143">
        <f t="shared" si="1"/>
        <v>10</v>
      </c>
      <c r="C927" s="143" t="str">
        <f t="shared" si="2"/>
        <v>1</v>
      </c>
      <c r="D927" s="143" t="str">
        <f t="shared" si="3"/>
        <v>21</v>
      </c>
      <c r="E927" s="141">
        <v>488.184</v>
      </c>
      <c r="F927" s="141">
        <v>0.0</v>
      </c>
      <c r="G927" s="141">
        <v>0.0</v>
      </c>
      <c r="H927" s="141">
        <v>0.0</v>
      </c>
      <c r="I927" s="141">
        <v>488.184</v>
      </c>
      <c r="J927" s="141">
        <v>0.0</v>
      </c>
    </row>
    <row r="928" ht="14.25" customHeight="1">
      <c r="A928" s="140" t="s">
        <v>1107</v>
      </c>
      <c r="B928" s="143">
        <f t="shared" si="1"/>
        <v>10</v>
      </c>
      <c r="C928" s="143" t="str">
        <f t="shared" si="2"/>
        <v>2</v>
      </c>
      <c r="D928" s="143" t="str">
        <f t="shared" si="3"/>
        <v>22</v>
      </c>
      <c r="E928" s="141">
        <v>1004.9159999999999</v>
      </c>
      <c r="F928" s="141">
        <v>0.0</v>
      </c>
      <c r="G928" s="141">
        <v>0.0</v>
      </c>
      <c r="H928" s="141">
        <v>0.0</v>
      </c>
      <c r="I928" s="141">
        <v>1004.9159999999999</v>
      </c>
      <c r="J928" s="141">
        <v>0.0</v>
      </c>
    </row>
    <row r="929" ht="14.25" customHeight="1">
      <c r="A929" s="140" t="s">
        <v>1108</v>
      </c>
      <c r="B929" s="143">
        <f t="shared" si="1"/>
        <v>10</v>
      </c>
      <c r="C929" s="143" t="str">
        <f t="shared" si="2"/>
        <v>8</v>
      </c>
      <c r="D929" s="143" t="str">
        <f t="shared" si="3"/>
        <v>78</v>
      </c>
      <c r="E929" s="141">
        <v>12078.3</v>
      </c>
      <c r="F929" s="141">
        <v>0.0</v>
      </c>
      <c r="G929" s="141">
        <v>0.0</v>
      </c>
      <c r="H929" s="141">
        <v>0.0</v>
      </c>
      <c r="I929" s="141">
        <v>12078.3</v>
      </c>
      <c r="J929" s="141">
        <v>0.0</v>
      </c>
    </row>
    <row r="930" ht="14.25" customHeight="1">
      <c r="A930" s="140" t="s">
        <v>1109</v>
      </c>
      <c r="B930" s="143">
        <f t="shared" si="1"/>
        <v>10</v>
      </c>
      <c r="C930" s="143" t="str">
        <f t="shared" si="2"/>
        <v>9</v>
      </c>
      <c r="D930" s="143" t="str">
        <f t="shared" si="3"/>
        <v>79</v>
      </c>
      <c r="E930" s="141">
        <v>17863.224000000002</v>
      </c>
      <c r="F930" s="141">
        <v>0.0</v>
      </c>
      <c r="G930" s="141">
        <v>0.0</v>
      </c>
      <c r="H930" s="141">
        <v>0.0</v>
      </c>
      <c r="I930" s="141">
        <v>17863.224000000002</v>
      </c>
      <c r="J930" s="141">
        <v>0.0</v>
      </c>
    </row>
    <row r="931" ht="14.25" customHeight="1">
      <c r="A931" s="140" t="s">
        <v>1110</v>
      </c>
      <c r="B931" s="143">
        <f t="shared" si="1"/>
        <v>10</v>
      </c>
      <c r="C931" s="143" t="str">
        <f t="shared" si="2"/>
        <v>7</v>
      </c>
      <c r="D931" s="143" t="str">
        <f t="shared" si="3"/>
        <v>77</v>
      </c>
      <c r="E931" s="141">
        <v>71343.66</v>
      </c>
      <c r="F931" s="141">
        <v>0.0</v>
      </c>
      <c r="G931" s="141">
        <v>0.0</v>
      </c>
      <c r="H931" s="141">
        <v>0.0</v>
      </c>
      <c r="I931" s="141">
        <v>71343.66</v>
      </c>
      <c r="J931" s="141">
        <v>0.0</v>
      </c>
    </row>
    <row r="932" ht="14.25" customHeight="1">
      <c r="A932" s="140" t="s">
        <v>1111</v>
      </c>
      <c r="B932" s="143">
        <f t="shared" si="1"/>
        <v>10</v>
      </c>
      <c r="C932" s="143" t="str">
        <f t="shared" si="2"/>
        <v>8</v>
      </c>
      <c r="D932" s="143" t="str">
        <f t="shared" si="3"/>
        <v>38</v>
      </c>
      <c r="E932" s="141">
        <v>4654.08</v>
      </c>
      <c r="F932" s="141">
        <v>0.0</v>
      </c>
      <c r="G932" s="141">
        <v>0.0</v>
      </c>
      <c r="H932" s="141">
        <v>0.0</v>
      </c>
      <c r="I932" s="141">
        <v>4654.08</v>
      </c>
      <c r="J932" s="141">
        <v>0.0</v>
      </c>
    </row>
    <row r="933" ht="14.25" customHeight="1">
      <c r="A933" s="140" t="s">
        <v>1112</v>
      </c>
      <c r="B933" s="143">
        <f t="shared" si="1"/>
        <v>10</v>
      </c>
      <c r="C933" s="143" t="str">
        <f t="shared" si="2"/>
        <v>0</v>
      </c>
      <c r="D933" s="143" t="str">
        <f t="shared" si="3"/>
        <v>40</v>
      </c>
      <c r="E933" s="141">
        <v>35269.152</v>
      </c>
      <c r="F933" s="141">
        <v>0.0</v>
      </c>
      <c r="G933" s="141">
        <v>0.0</v>
      </c>
      <c r="H933" s="141">
        <v>0.0</v>
      </c>
      <c r="I933" s="141">
        <v>35269.152</v>
      </c>
      <c r="J933" s="141">
        <v>0.0</v>
      </c>
    </row>
    <row r="934" ht="14.25" customHeight="1">
      <c r="A934" s="140" t="s">
        <v>1113</v>
      </c>
      <c r="B934" s="143">
        <f t="shared" si="1"/>
        <v>10</v>
      </c>
      <c r="C934" s="143" t="str">
        <f t="shared" si="2"/>
        <v>1</v>
      </c>
      <c r="D934" s="143" t="str">
        <f t="shared" si="3"/>
        <v>41</v>
      </c>
      <c r="E934" s="141">
        <v>7099.572000000001</v>
      </c>
      <c r="F934" s="141">
        <v>0.0</v>
      </c>
      <c r="G934" s="141">
        <v>0.0</v>
      </c>
      <c r="H934" s="141">
        <v>0.0</v>
      </c>
      <c r="I934" s="141">
        <v>7099.572000000001</v>
      </c>
      <c r="J934" s="141">
        <v>0.0</v>
      </c>
    </row>
    <row r="935" ht="14.25" customHeight="1">
      <c r="A935" s="140" t="s">
        <v>1114</v>
      </c>
      <c r="B935" s="143">
        <f t="shared" si="1"/>
        <v>10</v>
      </c>
      <c r="C935" s="143" t="str">
        <f t="shared" si="2"/>
        <v>0</v>
      </c>
      <c r="D935" s="143" t="str">
        <f t="shared" si="3"/>
        <v>20</v>
      </c>
      <c r="E935" s="141">
        <v>9562.968</v>
      </c>
      <c r="F935" s="141">
        <v>0.0</v>
      </c>
      <c r="G935" s="141">
        <v>0.0</v>
      </c>
      <c r="H935" s="141">
        <v>0.0</v>
      </c>
      <c r="I935" s="141">
        <v>9562.968</v>
      </c>
      <c r="J935" s="141">
        <v>0.0</v>
      </c>
    </row>
    <row r="936" ht="14.25" customHeight="1">
      <c r="A936" s="140" t="s">
        <v>1115</v>
      </c>
      <c r="B936" s="143">
        <f t="shared" si="1"/>
        <v>10</v>
      </c>
      <c r="C936" s="143" t="str">
        <f t="shared" si="2"/>
        <v>1</v>
      </c>
      <c r="D936" s="143" t="str">
        <f t="shared" si="3"/>
        <v>21</v>
      </c>
      <c r="E936" s="141">
        <v>3914.94</v>
      </c>
      <c r="F936" s="141">
        <v>0.0</v>
      </c>
      <c r="G936" s="141">
        <v>0.0</v>
      </c>
      <c r="H936" s="141">
        <v>0.0</v>
      </c>
      <c r="I936" s="141">
        <v>3914.94</v>
      </c>
      <c r="J936" s="141">
        <v>0.0</v>
      </c>
    </row>
    <row r="937" ht="14.25" customHeight="1">
      <c r="A937" s="140" t="s">
        <v>1116</v>
      </c>
      <c r="B937" s="143">
        <f t="shared" si="1"/>
        <v>10</v>
      </c>
      <c r="C937" s="143" t="str">
        <f t="shared" si="2"/>
        <v>6</v>
      </c>
      <c r="D937" s="143" t="str">
        <f t="shared" si="3"/>
        <v>26</v>
      </c>
      <c r="E937" s="141">
        <v>2338.6800000000003</v>
      </c>
      <c r="F937" s="141">
        <v>0.0</v>
      </c>
      <c r="G937" s="141">
        <v>0.0</v>
      </c>
      <c r="H937" s="141">
        <v>0.0</v>
      </c>
      <c r="I937" s="141">
        <v>2338.6800000000003</v>
      </c>
      <c r="J937" s="141">
        <v>0.0</v>
      </c>
    </row>
    <row r="938" ht="14.25" customHeight="1">
      <c r="A938" s="140" t="s">
        <v>1117</v>
      </c>
      <c r="B938" s="143">
        <f t="shared" si="1"/>
        <v>10</v>
      </c>
      <c r="C938" s="143" t="str">
        <f t="shared" si="2"/>
        <v>5</v>
      </c>
      <c r="D938" s="143" t="str">
        <f t="shared" si="3"/>
        <v>35</v>
      </c>
      <c r="E938" s="141">
        <v>16326.948000000002</v>
      </c>
      <c r="F938" s="141">
        <v>0.0</v>
      </c>
      <c r="G938" s="141">
        <v>0.0</v>
      </c>
      <c r="H938" s="141">
        <v>0.0</v>
      </c>
      <c r="I938" s="141">
        <v>16326.948000000002</v>
      </c>
      <c r="J938" s="141">
        <v>0.0</v>
      </c>
    </row>
    <row r="939" ht="14.25" customHeight="1">
      <c r="A939" s="140" t="s">
        <v>1118</v>
      </c>
      <c r="B939" s="143">
        <f t="shared" si="1"/>
        <v>10</v>
      </c>
      <c r="C939" s="143" t="str">
        <f t="shared" si="2"/>
        <v>6</v>
      </c>
      <c r="D939" s="143" t="str">
        <f t="shared" si="3"/>
        <v>36</v>
      </c>
      <c r="E939" s="141">
        <v>11659.991999999998</v>
      </c>
      <c r="F939" s="141">
        <v>0.0</v>
      </c>
      <c r="G939" s="141">
        <v>0.0</v>
      </c>
      <c r="H939" s="141">
        <v>0.0</v>
      </c>
      <c r="I939" s="141">
        <v>11659.991999999998</v>
      </c>
      <c r="J939" s="141">
        <v>0.0</v>
      </c>
    </row>
    <row r="940" ht="14.25" customHeight="1">
      <c r="A940" s="140" t="s">
        <v>1119</v>
      </c>
      <c r="B940" s="143">
        <f t="shared" si="1"/>
        <v>10</v>
      </c>
      <c r="C940" s="143" t="str">
        <f t="shared" si="2"/>
        <v>7</v>
      </c>
      <c r="D940" s="143" t="str">
        <f t="shared" si="3"/>
        <v>37</v>
      </c>
      <c r="E940" s="141">
        <v>11850.36</v>
      </c>
      <c r="F940" s="141">
        <v>0.0</v>
      </c>
      <c r="G940" s="141">
        <v>0.0</v>
      </c>
      <c r="H940" s="141">
        <v>0.0</v>
      </c>
      <c r="I940" s="141">
        <v>11850.36</v>
      </c>
      <c r="J940" s="141">
        <v>0.0</v>
      </c>
    </row>
    <row r="941" ht="14.25" customHeight="1">
      <c r="A941" s="140" t="s">
        <v>1120</v>
      </c>
      <c r="B941" s="143">
        <f t="shared" si="1"/>
        <v>10</v>
      </c>
      <c r="C941" s="143" t="str">
        <f t="shared" si="2"/>
        <v>9</v>
      </c>
      <c r="D941" s="143" t="str">
        <f t="shared" si="3"/>
        <v>59</v>
      </c>
      <c r="E941" s="141">
        <v>0.0</v>
      </c>
      <c r="F941" s="141">
        <v>0.0</v>
      </c>
      <c r="G941" s="141">
        <v>1122.192</v>
      </c>
      <c r="H941" s="141">
        <v>0.0</v>
      </c>
      <c r="I941" s="141">
        <v>1122.192</v>
      </c>
      <c r="J941" s="141">
        <v>0.0</v>
      </c>
    </row>
    <row r="942" ht="14.25" customHeight="1">
      <c r="A942" s="140" t="s">
        <v>1121</v>
      </c>
      <c r="B942" s="143">
        <f t="shared" si="1"/>
        <v>4</v>
      </c>
      <c r="C942" s="143" t="str">
        <f t="shared" si="2"/>
        <v>0</v>
      </c>
      <c r="D942" s="143" t="str">
        <f t="shared" si="3"/>
        <v>60</v>
      </c>
      <c r="E942" s="141">
        <v>30715.992000000002</v>
      </c>
      <c r="F942" s="141">
        <v>0.0</v>
      </c>
      <c r="G942" s="141">
        <v>0.0</v>
      </c>
      <c r="H942" s="141">
        <v>0.0</v>
      </c>
      <c r="I942" s="141">
        <v>30715.992000000002</v>
      </c>
      <c r="J942" s="141">
        <v>0.0</v>
      </c>
    </row>
    <row r="943" ht="14.25" customHeight="1">
      <c r="A943" s="140" t="s">
        <v>1122</v>
      </c>
      <c r="B943" s="143">
        <f t="shared" si="1"/>
        <v>10</v>
      </c>
      <c r="C943" s="143" t="str">
        <f t="shared" si="2"/>
        <v>3</v>
      </c>
      <c r="D943" s="143" t="str">
        <f t="shared" si="3"/>
        <v>23</v>
      </c>
      <c r="E943" s="141">
        <v>242.39999999999998</v>
      </c>
      <c r="F943" s="141">
        <v>0.0</v>
      </c>
      <c r="G943" s="141">
        <v>0.0</v>
      </c>
      <c r="H943" s="141">
        <v>0.0</v>
      </c>
      <c r="I943" s="141">
        <v>242.39999999999998</v>
      </c>
      <c r="J943" s="141">
        <v>0.0</v>
      </c>
    </row>
    <row r="944" ht="14.25" customHeight="1">
      <c r="A944" s="140" t="s">
        <v>1123</v>
      </c>
      <c r="B944" s="143">
        <f t="shared" si="1"/>
        <v>10</v>
      </c>
      <c r="C944" s="143" t="str">
        <f t="shared" si="2"/>
        <v>0</v>
      </c>
      <c r="D944" s="143" t="str">
        <f t="shared" si="3"/>
        <v>80</v>
      </c>
      <c r="E944" s="141">
        <v>1065.0</v>
      </c>
      <c r="F944" s="141">
        <v>0.0</v>
      </c>
      <c r="G944" s="141">
        <v>0.0</v>
      </c>
      <c r="H944" s="141">
        <v>0.0</v>
      </c>
      <c r="I944" s="141">
        <v>1065.0</v>
      </c>
      <c r="J944" s="141">
        <v>0.0</v>
      </c>
    </row>
    <row r="945" ht="14.25" customHeight="1">
      <c r="A945" s="140" t="s">
        <v>1124</v>
      </c>
      <c r="B945" s="143">
        <f t="shared" si="1"/>
        <v>10</v>
      </c>
      <c r="C945" s="143" t="str">
        <f t="shared" si="2"/>
        <v>1</v>
      </c>
      <c r="D945" s="143" t="str">
        <f t="shared" si="3"/>
        <v>81</v>
      </c>
      <c r="E945" s="141">
        <v>507.48</v>
      </c>
      <c r="F945" s="141">
        <v>0.0</v>
      </c>
      <c r="G945" s="141">
        <v>0.0</v>
      </c>
      <c r="H945" s="141">
        <v>0.0</v>
      </c>
      <c r="I945" s="141">
        <v>507.48</v>
      </c>
      <c r="J945" s="141">
        <v>0.0</v>
      </c>
    </row>
    <row r="946" ht="14.25" customHeight="1">
      <c r="A946" s="140" t="s">
        <v>1125</v>
      </c>
      <c r="B946" s="143">
        <f t="shared" si="1"/>
        <v>10</v>
      </c>
      <c r="C946" s="143" t="str">
        <f t="shared" si="2"/>
        <v>1</v>
      </c>
      <c r="D946" s="143" t="str">
        <f t="shared" si="3"/>
        <v>41</v>
      </c>
      <c r="E946" s="141">
        <v>261.6</v>
      </c>
      <c r="F946" s="141">
        <v>0.0</v>
      </c>
      <c r="G946" s="141">
        <v>0.0</v>
      </c>
      <c r="H946" s="141">
        <v>0.0</v>
      </c>
      <c r="I946" s="141">
        <v>261.6</v>
      </c>
      <c r="J946" s="141">
        <v>0.0</v>
      </c>
    </row>
    <row r="947" ht="14.25" customHeight="1">
      <c r="A947" s="140" t="s">
        <v>1126</v>
      </c>
      <c r="B947" s="143">
        <f t="shared" si="1"/>
        <v>10</v>
      </c>
      <c r="C947" s="143" t="str">
        <f t="shared" si="2"/>
        <v>7</v>
      </c>
      <c r="D947" s="143" t="str">
        <f t="shared" si="3"/>
        <v>47</v>
      </c>
      <c r="E947" s="141">
        <v>180.0</v>
      </c>
      <c r="F947" s="141">
        <v>0.0</v>
      </c>
      <c r="G947" s="141">
        <v>0.0</v>
      </c>
      <c r="H947" s="141">
        <v>0.0</v>
      </c>
      <c r="I947" s="141">
        <v>180.0</v>
      </c>
      <c r="J947" s="141">
        <v>0.0</v>
      </c>
    </row>
    <row r="948" ht="14.25" customHeight="1">
      <c r="A948" s="140" t="s">
        <v>1127</v>
      </c>
      <c r="B948" s="143">
        <f t="shared" si="1"/>
        <v>10</v>
      </c>
      <c r="C948" s="143" t="str">
        <f t="shared" si="2"/>
        <v>8</v>
      </c>
      <c r="D948" s="143" t="str">
        <f t="shared" si="3"/>
        <v>48</v>
      </c>
      <c r="E948" s="141">
        <v>961.0200000000001</v>
      </c>
      <c r="F948" s="141">
        <v>0.0</v>
      </c>
      <c r="G948" s="141">
        <v>0.0</v>
      </c>
      <c r="H948" s="141">
        <v>0.0</v>
      </c>
      <c r="I948" s="141">
        <v>961.0200000000001</v>
      </c>
      <c r="J948" s="141">
        <v>0.0</v>
      </c>
    </row>
    <row r="949" ht="14.25" customHeight="1">
      <c r="A949" s="140" t="s">
        <v>1128</v>
      </c>
      <c r="B949" s="143">
        <f t="shared" si="1"/>
        <v>10</v>
      </c>
      <c r="C949" s="143" t="str">
        <f t="shared" si="2"/>
        <v>1</v>
      </c>
      <c r="D949" s="143" t="str">
        <f t="shared" si="3"/>
        <v>61</v>
      </c>
      <c r="E949" s="141">
        <v>0.0</v>
      </c>
      <c r="F949" s="141">
        <v>0.0</v>
      </c>
      <c r="G949" s="141">
        <v>0.0</v>
      </c>
      <c r="H949" s="141">
        <v>0.0</v>
      </c>
      <c r="I949" s="141">
        <v>0.0</v>
      </c>
      <c r="J949" s="141">
        <v>0.0</v>
      </c>
    </row>
    <row r="950" ht="14.25" customHeight="1">
      <c r="A950" s="140" t="s">
        <v>1129</v>
      </c>
      <c r="B950" s="143">
        <f t="shared" si="1"/>
        <v>10</v>
      </c>
      <c r="C950" s="143" t="str">
        <f t="shared" si="2"/>
        <v>3</v>
      </c>
      <c r="D950" s="143" t="str">
        <f t="shared" si="3"/>
        <v>63</v>
      </c>
      <c r="E950" s="141">
        <v>94.80000000000001</v>
      </c>
      <c r="F950" s="141">
        <v>0.0</v>
      </c>
      <c r="G950" s="141">
        <v>0.0</v>
      </c>
      <c r="H950" s="141">
        <v>0.0</v>
      </c>
      <c r="I950" s="141">
        <v>94.80000000000001</v>
      </c>
      <c r="J950" s="141">
        <v>0.0</v>
      </c>
    </row>
    <row r="951" ht="14.25" customHeight="1">
      <c r="A951" s="140" t="s">
        <v>1130</v>
      </c>
      <c r="B951" s="143">
        <f t="shared" si="1"/>
        <v>10</v>
      </c>
      <c r="C951" s="143" t="str">
        <f t="shared" si="2"/>
        <v>4</v>
      </c>
      <c r="D951" s="143" t="str">
        <f t="shared" si="3"/>
        <v>64</v>
      </c>
      <c r="E951" s="141">
        <v>52.800000000000004</v>
      </c>
      <c r="F951" s="141">
        <v>0.0</v>
      </c>
      <c r="G951" s="141">
        <v>0.0</v>
      </c>
      <c r="H951" s="141">
        <v>0.0</v>
      </c>
      <c r="I951" s="141">
        <v>52.800000000000004</v>
      </c>
      <c r="J951" s="141">
        <v>0.0</v>
      </c>
    </row>
    <row r="952" ht="14.25" customHeight="1">
      <c r="A952" s="140" t="s">
        <v>1131</v>
      </c>
      <c r="B952" s="143">
        <f t="shared" si="1"/>
        <v>10</v>
      </c>
      <c r="C952" s="143" t="str">
        <f t="shared" si="2"/>
        <v>8</v>
      </c>
      <c r="D952" s="143" t="str">
        <f t="shared" si="3"/>
        <v>88</v>
      </c>
      <c r="E952" s="141">
        <v>32.400000000000006</v>
      </c>
      <c r="F952" s="141">
        <v>0.0</v>
      </c>
      <c r="G952" s="141">
        <v>0.0</v>
      </c>
      <c r="H952" s="141">
        <v>0.0</v>
      </c>
      <c r="I952" s="141">
        <v>32.400000000000006</v>
      </c>
      <c r="J952" s="141">
        <v>0.0</v>
      </c>
    </row>
    <row r="953" ht="14.25" customHeight="1">
      <c r="A953" s="140" t="s">
        <v>1132</v>
      </c>
      <c r="B953" s="143">
        <f t="shared" si="1"/>
        <v>10</v>
      </c>
      <c r="C953" s="143" t="str">
        <f t="shared" si="2"/>
        <v>0</v>
      </c>
      <c r="D953" s="143" t="str">
        <f t="shared" si="3"/>
        <v>90</v>
      </c>
      <c r="E953" s="141">
        <v>915.2640000000001</v>
      </c>
      <c r="F953" s="141">
        <v>0.0</v>
      </c>
      <c r="G953" s="141">
        <v>0.0</v>
      </c>
      <c r="H953" s="141">
        <v>0.0</v>
      </c>
      <c r="I953" s="141">
        <v>915.2640000000001</v>
      </c>
      <c r="J953" s="141">
        <v>0.0</v>
      </c>
    </row>
    <row r="954" ht="14.25" customHeight="1">
      <c r="A954" s="140" t="s">
        <v>1133</v>
      </c>
      <c r="B954" s="143">
        <f t="shared" si="1"/>
        <v>10</v>
      </c>
      <c r="C954" s="143" t="str">
        <f t="shared" si="2"/>
        <v>5</v>
      </c>
      <c r="D954" s="143" t="str">
        <f t="shared" si="3"/>
        <v>95</v>
      </c>
      <c r="E954" s="141">
        <v>634.5719999999999</v>
      </c>
      <c r="F954" s="141">
        <v>0.0</v>
      </c>
      <c r="G954" s="141">
        <v>0.0</v>
      </c>
      <c r="H954" s="141">
        <v>0.0</v>
      </c>
      <c r="I954" s="141">
        <v>634.5719999999999</v>
      </c>
      <c r="J954" s="141">
        <v>0.0</v>
      </c>
    </row>
    <row r="955" ht="14.25" customHeight="1">
      <c r="A955" s="140" t="s">
        <v>1134</v>
      </c>
      <c r="B955" s="143">
        <f t="shared" si="1"/>
        <v>10</v>
      </c>
      <c r="C955" s="143" t="str">
        <f t="shared" si="2"/>
        <v>6</v>
      </c>
      <c r="D955" s="143" t="str">
        <f t="shared" si="3"/>
        <v>96</v>
      </c>
      <c r="E955" s="141">
        <v>0.0</v>
      </c>
      <c r="F955" s="141">
        <v>0.0</v>
      </c>
      <c r="G955" s="141">
        <v>0.0</v>
      </c>
      <c r="H955" s="141">
        <v>0.0</v>
      </c>
      <c r="I955" s="141">
        <v>0.0</v>
      </c>
      <c r="J955" s="141">
        <v>0.0</v>
      </c>
    </row>
    <row r="956" ht="14.25" customHeight="1">
      <c r="A956" s="140" t="s">
        <v>1135</v>
      </c>
      <c r="B956" s="143">
        <f t="shared" si="1"/>
        <v>10</v>
      </c>
      <c r="C956" s="143" t="str">
        <f t="shared" si="2"/>
        <v>1</v>
      </c>
      <c r="D956" s="143" t="str">
        <f t="shared" si="3"/>
        <v>81</v>
      </c>
      <c r="E956" s="141">
        <v>54.0</v>
      </c>
      <c r="F956" s="141">
        <v>0.0</v>
      </c>
      <c r="G956" s="141">
        <v>0.0</v>
      </c>
      <c r="H956" s="141">
        <v>0.0</v>
      </c>
      <c r="I956" s="141">
        <v>54.0</v>
      </c>
      <c r="J956" s="141">
        <v>0.0</v>
      </c>
    </row>
    <row r="957" ht="14.25" customHeight="1">
      <c r="A957" s="140" t="s">
        <v>1136</v>
      </c>
      <c r="B957" s="143">
        <f t="shared" si="1"/>
        <v>10</v>
      </c>
      <c r="C957" s="143" t="str">
        <f t="shared" si="2"/>
        <v>8</v>
      </c>
      <c r="D957" s="143" t="str">
        <f t="shared" si="3"/>
        <v>78</v>
      </c>
      <c r="E957" s="141">
        <v>44.748000000000005</v>
      </c>
      <c r="F957" s="141">
        <v>0.0</v>
      </c>
      <c r="G957" s="141">
        <v>0.0</v>
      </c>
      <c r="H957" s="141">
        <v>0.0</v>
      </c>
      <c r="I957" s="141">
        <v>44.748000000000005</v>
      </c>
      <c r="J957" s="141">
        <v>0.0</v>
      </c>
    </row>
    <row r="958" ht="14.25" customHeight="1">
      <c r="A958" s="140" t="s">
        <v>1137</v>
      </c>
      <c r="B958" s="143">
        <f t="shared" si="1"/>
        <v>10</v>
      </c>
      <c r="C958" s="143" t="str">
        <f t="shared" si="2"/>
        <v>9</v>
      </c>
      <c r="D958" s="143" t="str">
        <f t="shared" si="3"/>
        <v>99</v>
      </c>
      <c r="E958" s="141">
        <v>710.844</v>
      </c>
      <c r="F958" s="141">
        <v>0.0</v>
      </c>
      <c r="G958" s="141">
        <v>0.0</v>
      </c>
      <c r="H958" s="141">
        <v>0.0</v>
      </c>
      <c r="I958" s="141">
        <v>710.844</v>
      </c>
      <c r="J958" s="141">
        <v>0.0</v>
      </c>
    </row>
    <row r="959" ht="14.25" customHeight="1">
      <c r="A959" s="140" t="s">
        <v>1138</v>
      </c>
      <c r="B959" s="143">
        <f t="shared" si="1"/>
        <v>10</v>
      </c>
      <c r="C959" s="143" t="str">
        <f t="shared" si="2"/>
        <v>6</v>
      </c>
      <c r="D959" s="143" t="str">
        <f t="shared" si="3"/>
        <v>06</v>
      </c>
      <c r="E959" s="141">
        <v>823.7280000000001</v>
      </c>
      <c r="F959" s="141">
        <v>0.0</v>
      </c>
      <c r="G959" s="141">
        <v>0.0</v>
      </c>
      <c r="H959" s="141">
        <v>0.0</v>
      </c>
      <c r="I959" s="141">
        <v>823.7280000000001</v>
      </c>
      <c r="J959" s="141">
        <v>0.0</v>
      </c>
    </row>
    <row r="960" ht="14.25" customHeight="1">
      <c r="A960" s="140" t="s">
        <v>1139</v>
      </c>
      <c r="B960" s="143">
        <f t="shared" si="1"/>
        <v>10</v>
      </c>
      <c r="C960" s="143" t="str">
        <f t="shared" si="2"/>
        <v>0</v>
      </c>
      <c r="D960" s="143" t="str">
        <f t="shared" si="3"/>
        <v>00</v>
      </c>
      <c r="E960" s="141">
        <v>87.43199999999999</v>
      </c>
      <c r="F960" s="141">
        <v>0.0</v>
      </c>
      <c r="G960" s="141">
        <v>0.0</v>
      </c>
      <c r="H960" s="141">
        <v>0.0</v>
      </c>
      <c r="I960" s="141">
        <v>87.43199999999999</v>
      </c>
      <c r="J960" s="141">
        <v>0.0</v>
      </c>
    </row>
    <row r="961" ht="14.25" customHeight="1">
      <c r="A961" s="140" t="s">
        <v>1140</v>
      </c>
      <c r="B961" s="143">
        <f t="shared" si="1"/>
        <v>10</v>
      </c>
      <c r="C961" s="143" t="str">
        <f t="shared" si="2"/>
        <v>6</v>
      </c>
      <c r="D961" s="143" t="str">
        <f t="shared" si="3"/>
        <v>56</v>
      </c>
      <c r="E961" s="141">
        <v>122.028</v>
      </c>
      <c r="F961" s="141">
        <v>0.0</v>
      </c>
      <c r="G961" s="141">
        <v>0.0</v>
      </c>
      <c r="H961" s="141">
        <v>0.0</v>
      </c>
      <c r="I961" s="141">
        <v>122.028</v>
      </c>
      <c r="J961" s="141">
        <v>0.0</v>
      </c>
    </row>
    <row r="962" ht="14.25" customHeight="1">
      <c r="A962" s="140" t="s">
        <v>1141</v>
      </c>
      <c r="B962" s="143">
        <f t="shared" si="1"/>
        <v>10</v>
      </c>
      <c r="C962" s="143" t="str">
        <f t="shared" si="2"/>
        <v>1</v>
      </c>
      <c r="D962" s="143" t="str">
        <f t="shared" si="3"/>
        <v>61</v>
      </c>
      <c r="E962" s="141">
        <v>33.599999999999994</v>
      </c>
      <c r="F962" s="141">
        <v>0.0</v>
      </c>
      <c r="G962" s="141">
        <v>0.0</v>
      </c>
      <c r="H962" s="141">
        <v>0.0</v>
      </c>
      <c r="I962" s="141">
        <v>33.599999999999994</v>
      </c>
      <c r="J962" s="141">
        <v>0.0</v>
      </c>
    </row>
    <row r="963" ht="14.25" customHeight="1">
      <c r="A963" s="140" t="s">
        <v>1142</v>
      </c>
      <c r="B963" s="143">
        <f t="shared" si="1"/>
        <v>10</v>
      </c>
      <c r="C963" s="143" t="str">
        <f t="shared" si="2"/>
        <v>9</v>
      </c>
      <c r="D963" s="143" t="str">
        <f t="shared" si="3"/>
        <v>49</v>
      </c>
      <c r="E963" s="141">
        <v>2313.564</v>
      </c>
      <c r="F963" s="141">
        <v>0.0</v>
      </c>
      <c r="G963" s="141">
        <v>0.0</v>
      </c>
      <c r="H963" s="141">
        <v>0.0</v>
      </c>
      <c r="I963" s="141">
        <v>2313.564</v>
      </c>
      <c r="J963" s="141">
        <v>0.0</v>
      </c>
    </row>
    <row r="964" ht="14.25" customHeight="1">
      <c r="A964" s="140" t="s">
        <v>1143</v>
      </c>
      <c r="B964" s="143">
        <f t="shared" si="1"/>
        <v>10</v>
      </c>
      <c r="C964" s="143" t="str">
        <f t="shared" si="2"/>
        <v>8</v>
      </c>
      <c r="D964" s="143" t="str">
        <f t="shared" si="3"/>
        <v>18</v>
      </c>
      <c r="E964" s="141">
        <v>267.048</v>
      </c>
      <c r="F964" s="141">
        <v>0.0</v>
      </c>
      <c r="G964" s="141">
        <v>0.0</v>
      </c>
      <c r="H964" s="141">
        <v>0.0</v>
      </c>
      <c r="I964" s="141">
        <v>267.048</v>
      </c>
      <c r="J964" s="141">
        <v>0.0</v>
      </c>
    </row>
    <row r="965" ht="14.25" customHeight="1">
      <c r="A965" s="140" t="s">
        <v>1144</v>
      </c>
      <c r="B965" s="143">
        <f t="shared" si="1"/>
        <v>10</v>
      </c>
      <c r="C965" s="143" t="str">
        <f t="shared" si="2"/>
        <v>7</v>
      </c>
      <c r="D965" s="143" t="str">
        <f t="shared" si="3"/>
        <v>27</v>
      </c>
      <c r="E965" s="141">
        <v>1480.6800000000003</v>
      </c>
      <c r="F965" s="141">
        <v>0.0</v>
      </c>
      <c r="G965" s="141">
        <v>0.0</v>
      </c>
      <c r="H965" s="141">
        <v>0.0</v>
      </c>
      <c r="I965" s="141">
        <v>1480.6800000000003</v>
      </c>
      <c r="J965" s="141">
        <v>0.0</v>
      </c>
    </row>
    <row r="966" ht="14.25" customHeight="1">
      <c r="A966" s="140" t="s">
        <v>1145</v>
      </c>
      <c r="B966" s="143">
        <f t="shared" si="1"/>
        <v>10</v>
      </c>
      <c r="C966" s="143" t="str">
        <f t="shared" si="2"/>
        <v>2</v>
      </c>
      <c r="D966" s="143" t="str">
        <f t="shared" si="3"/>
        <v>52</v>
      </c>
      <c r="E966" s="141">
        <v>1608.3000000000002</v>
      </c>
      <c r="F966" s="141">
        <v>0.0</v>
      </c>
      <c r="G966" s="141">
        <v>0.0</v>
      </c>
      <c r="H966" s="141">
        <v>0.0</v>
      </c>
      <c r="I966" s="141">
        <v>1608.3000000000002</v>
      </c>
      <c r="J966" s="141">
        <v>0.0</v>
      </c>
    </row>
    <row r="967" ht="14.25" customHeight="1">
      <c r="A967" s="140" t="s">
        <v>1146</v>
      </c>
      <c r="B967" s="143">
        <f t="shared" si="1"/>
        <v>10</v>
      </c>
      <c r="C967" s="143" t="str">
        <f t="shared" si="2"/>
        <v>3</v>
      </c>
      <c r="D967" s="143" t="str">
        <f t="shared" si="3"/>
        <v>53</v>
      </c>
      <c r="E967" s="141">
        <v>1170.252</v>
      </c>
      <c r="F967" s="141">
        <v>0.0</v>
      </c>
      <c r="G967" s="141">
        <v>0.0</v>
      </c>
      <c r="H967" s="141">
        <v>0.0</v>
      </c>
      <c r="I967" s="141">
        <v>1170.252</v>
      </c>
      <c r="J967" s="141">
        <v>0.0</v>
      </c>
    </row>
    <row r="968" ht="14.25" customHeight="1">
      <c r="A968" s="140" t="s">
        <v>1147</v>
      </c>
      <c r="B968" s="143">
        <f t="shared" si="1"/>
        <v>10</v>
      </c>
      <c r="C968" s="143" t="str">
        <f t="shared" si="2"/>
        <v>3</v>
      </c>
      <c r="D968" s="143" t="str">
        <f t="shared" si="3"/>
        <v>23</v>
      </c>
      <c r="E968" s="141">
        <v>2295.504</v>
      </c>
      <c r="F968" s="141">
        <v>0.0</v>
      </c>
      <c r="G968" s="141">
        <v>0.0</v>
      </c>
      <c r="H968" s="141">
        <v>0.0</v>
      </c>
      <c r="I968" s="141">
        <v>2295.504</v>
      </c>
      <c r="J968" s="141">
        <v>0.0</v>
      </c>
    </row>
    <row r="969" ht="14.25" customHeight="1">
      <c r="A969" s="140" t="s">
        <v>1148</v>
      </c>
      <c r="B969" s="143">
        <f t="shared" si="1"/>
        <v>10</v>
      </c>
      <c r="C969" s="143" t="str">
        <f t="shared" si="2"/>
        <v>7</v>
      </c>
      <c r="D969" s="143" t="str">
        <f t="shared" si="3"/>
        <v>07</v>
      </c>
      <c r="E969" s="141">
        <v>144.0</v>
      </c>
      <c r="F969" s="141">
        <v>0.0</v>
      </c>
      <c r="G969" s="141">
        <v>0.0</v>
      </c>
      <c r="H969" s="141">
        <v>0.0</v>
      </c>
      <c r="I969" s="141">
        <v>144.0</v>
      </c>
      <c r="J969" s="141">
        <v>0.0</v>
      </c>
    </row>
    <row r="970" ht="14.25" customHeight="1">
      <c r="A970" s="140" t="s">
        <v>1149</v>
      </c>
      <c r="B970" s="143">
        <f t="shared" si="1"/>
        <v>10</v>
      </c>
      <c r="C970" s="143" t="str">
        <f t="shared" si="2"/>
        <v>8</v>
      </c>
      <c r="D970" s="143" t="str">
        <f t="shared" si="3"/>
        <v>98</v>
      </c>
      <c r="E970" s="141">
        <v>1039.44</v>
      </c>
      <c r="F970" s="141">
        <v>0.0</v>
      </c>
      <c r="G970" s="141">
        <v>0.0</v>
      </c>
      <c r="H970" s="141">
        <v>0.0</v>
      </c>
      <c r="I970" s="141">
        <v>1039.44</v>
      </c>
      <c r="J970" s="141">
        <v>0.0</v>
      </c>
    </row>
    <row r="971" ht="14.25" customHeight="1">
      <c r="A971" s="140" t="s">
        <v>1150</v>
      </c>
      <c r="B971" s="143">
        <f t="shared" si="1"/>
        <v>10</v>
      </c>
      <c r="C971" s="143" t="str">
        <f t="shared" si="2"/>
        <v>1</v>
      </c>
      <c r="D971" s="143" t="str">
        <f t="shared" si="3"/>
        <v>31</v>
      </c>
      <c r="E971" s="141">
        <v>864.4080000000001</v>
      </c>
      <c r="F971" s="141">
        <v>0.0</v>
      </c>
      <c r="G971" s="141">
        <v>0.0</v>
      </c>
      <c r="H971" s="141">
        <v>0.0</v>
      </c>
      <c r="I971" s="141">
        <v>864.4080000000001</v>
      </c>
      <c r="J971" s="141">
        <v>0.0</v>
      </c>
    </row>
    <row r="972" ht="14.25" customHeight="1">
      <c r="A972" s="140" t="s">
        <v>1151</v>
      </c>
      <c r="B972" s="143">
        <f t="shared" si="1"/>
        <v>10</v>
      </c>
      <c r="C972" s="143" t="str">
        <f t="shared" si="2"/>
        <v>2</v>
      </c>
      <c r="D972" s="143" t="str">
        <f t="shared" si="3"/>
        <v>92</v>
      </c>
      <c r="E972" s="141">
        <v>2563.116</v>
      </c>
      <c r="F972" s="141">
        <v>0.0</v>
      </c>
      <c r="G972" s="141">
        <v>0.0</v>
      </c>
      <c r="H972" s="141">
        <v>0.0</v>
      </c>
      <c r="I972" s="141">
        <v>2563.116</v>
      </c>
      <c r="J972" s="141">
        <v>0.0</v>
      </c>
    </row>
    <row r="973" ht="14.25" customHeight="1">
      <c r="A973" s="140" t="s">
        <v>1152</v>
      </c>
      <c r="B973" s="143">
        <f t="shared" si="1"/>
        <v>10</v>
      </c>
      <c r="C973" s="143" t="str">
        <f t="shared" si="2"/>
        <v>3</v>
      </c>
      <c r="D973" s="143" t="str">
        <f t="shared" si="3"/>
        <v>93</v>
      </c>
      <c r="E973" s="141">
        <v>1265.6999999999998</v>
      </c>
      <c r="F973" s="141">
        <v>0.0</v>
      </c>
      <c r="G973" s="141">
        <v>0.0</v>
      </c>
      <c r="H973" s="141">
        <v>0.0</v>
      </c>
      <c r="I973" s="141">
        <v>1265.6999999999998</v>
      </c>
      <c r="J973" s="141">
        <v>0.0</v>
      </c>
    </row>
    <row r="974" ht="14.25" customHeight="1">
      <c r="A974" s="140" t="s">
        <v>1153</v>
      </c>
      <c r="B974" s="143">
        <f t="shared" si="1"/>
        <v>10</v>
      </c>
      <c r="C974" s="143" t="str">
        <f t="shared" si="2"/>
        <v>5</v>
      </c>
      <c r="D974" s="143" t="str">
        <f t="shared" si="3"/>
        <v>75</v>
      </c>
      <c r="E974" s="141">
        <v>120.0</v>
      </c>
      <c r="F974" s="141">
        <v>0.0</v>
      </c>
      <c r="G974" s="141">
        <v>0.0</v>
      </c>
      <c r="H974" s="141">
        <v>0.0</v>
      </c>
      <c r="I974" s="141">
        <v>120.0</v>
      </c>
      <c r="J974" s="141">
        <v>0.0</v>
      </c>
    </row>
    <row r="975" ht="14.25" customHeight="1">
      <c r="A975" s="140" t="s">
        <v>1154</v>
      </c>
      <c r="B975" s="143">
        <f t="shared" si="1"/>
        <v>10</v>
      </c>
      <c r="C975" s="143" t="str">
        <f t="shared" si="2"/>
        <v>6</v>
      </c>
      <c r="D975" s="143" t="str">
        <f t="shared" si="3"/>
        <v>66</v>
      </c>
      <c r="E975" s="141">
        <v>50.844</v>
      </c>
      <c r="F975" s="141">
        <v>0.0</v>
      </c>
      <c r="G975" s="141">
        <v>0.0</v>
      </c>
      <c r="H975" s="141">
        <v>0.0</v>
      </c>
      <c r="I975" s="141">
        <v>50.844</v>
      </c>
      <c r="J975" s="141">
        <v>0.0</v>
      </c>
    </row>
    <row r="976" ht="14.25" customHeight="1">
      <c r="A976" s="140" t="s">
        <v>1155</v>
      </c>
      <c r="B976" s="143">
        <f t="shared" si="1"/>
        <v>10</v>
      </c>
      <c r="C976" s="143" t="str">
        <f t="shared" si="2"/>
        <v>0</v>
      </c>
      <c r="D976" s="143" t="str">
        <f t="shared" si="3"/>
        <v>00</v>
      </c>
      <c r="E976" s="141">
        <v>609.156</v>
      </c>
      <c r="F976" s="141">
        <v>0.0</v>
      </c>
      <c r="G976" s="141">
        <v>0.0</v>
      </c>
      <c r="H976" s="141">
        <v>0.0</v>
      </c>
      <c r="I976" s="141">
        <v>609.156</v>
      </c>
      <c r="J976" s="141">
        <v>0.0</v>
      </c>
    </row>
    <row r="977" ht="14.25" customHeight="1">
      <c r="A977" s="140" t="s">
        <v>1156</v>
      </c>
      <c r="B977" s="143">
        <f t="shared" si="1"/>
        <v>10</v>
      </c>
      <c r="C977" s="143" t="str">
        <f t="shared" si="2"/>
        <v>2</v>
      </c>
      <c r="D977" s="143" t="str">
        <f t="shared" si="3"/>
        <v>12</v>
      </c>
      <c r="E977" s="141">
        <v>152.54399999999998</v>
      </c>
      <c r="F977" s="141">
        <v>0.0</v>
      </c>
      <c r="G977" s="141">
        <v>0.0</v>
      </c>
      <c r="H977" s="141">
        <v>0.0</v>
      </c>
      <c r="I977" s="141">
        <v>152.54399999999998</v>
      </c>
      <c r="J977" s="141">
        <v>0.0</v>
      </c>
    </row>
    <row r="978" ht="14.25" customHeight="1">
      <c r="A978" s="140" t="s">
        <v>1157</v>
      </c>
      <c r="B978" s="143">
        <f t="shared" si="1"/>
        <v>10</v>
      </c>
      <c r="C978" s="143" t="str">
        <f t="shared" si="2"/>
        <v>3</v>
      </c>
      <c r="D978" s="143" t="str">
        <f t="shared" si="3"/>
        <v>13</v>
      </c>
      <c r="E978" s="141">
        <v>152.54399999999998</v>
      </c>
      <c r="F978" s="141">
        <v>0.0</v>
      </c>
      <c r="G978" s="141">
        <v>0.0</v>
      </c>
      <c r="H978" s="141">
        <v>0.0</v>
      </c>
      <c r="I978" s="141">
        <v>152.54399999999998</v>
      </c>
      <c r="J978" s="141">
        <v>0.0</v>
      </c>
    </row>
    <row r="979" ht="14.25" customHeight="1">
      <c r="A979" s="140" t="s">
        <v>1158</v>
      </c>
      <c r="B979" s="143">
        <f t="shared" si="1"/>
        <v>10</v>
      </c>
      <c r="C979" s="143" t="str">
        <f t="shared" si="2"/>
        <v>9</v>
      </c>
      <c r="D979" s="143" t="str">
        <f t="shared" si="3"/>
        <v>89</v>
      </c>
      <c r="E979" s="141">
        <v>50.844</v>
      </c>
      <c r="F979" s="141">
        <v>0.0</v>
      </c>
      <c r="G979" s="141">
        <v>0.0</v>
      </c>
      <c r="H979" s="141">
        <v>0.0</v>
      </c>
      <c r="I979" s="141">
        <v>50.844</v>
      </c>
      <c r="J979" s="141">
        <v>0.0</v>
      </c>
    </row>
    <row r="980" ht="14.25" customHeight="1">
      <c r="A980" s="140" t="s">
        <v>1159</v>
      </c>
      <c r="B980" s="143">
        <f t="shared" si="1"/>
        <v>10</v>
      </c>
      <c r="C980" s="143" t="str">
        <f t="shared" si="2"/>
        <v>8</v>
      </c>
      <c r="D980" s="143" t="str">
        <f t="shared" si="3"/>
        <v>88</v>
      </c>
      <c r="E980" s="141">
        <v>172.872</v>
      </c>
      <c r="F980" s="141">
        <v>0.0</v>
      </c>
      <c r="G980" s="141">
        <v>0.0</v>
      </c>
      <c r="H980" s="141">
        <v>0.0</v>
      </c>
      <c r="I980" s="141">
        <v>172.872</v>
      </c>
      <c r="J980" s="141">
        <v>0.0</v>
      </c>
    </row>
    <row r="981" ht="14.25" customHeight="1">
      <c r="A981" s="140" t="s">
        <v>1160</v>
      </c>
      <c r="B981" s="143">
        <f t="shared" si="1"/>
        <v>10</v>
      </c>
      <c r="C981" s="143" t="str">
        <f t="shared" si="2"/>
        <v>7</v>
      </c>
      <c r="D981" s="143" t="str">
        <f t="shared" si="3"/>
        <v>87</v>
      </c>
      <c r="E981" s="141">
        <v>405.76800000000003</v>
      </c>
      <c r="F981" s="141">
        <v>0.0</v>
      </c>
      <c r="G981" s="141">
        <v>0.0</v>
      </c>
      <c r="H981" s="141">
        <v>0.0</v>
      </c>
      <c r="I981" s="141">
        <v>405.76800000000003</v>
      </c>
      <c r="J981" s="141">
        <v>0.0</v>
      </c>
    </row>
    <row r="982" ht="14.25" customHeight="1">
      <c r="A982" s="140" t="s">
        <v>1161</v>
      </c>
      <c r="B982" s="143">
        <f t="shared" si="1"/>
        <v>10</v>
      </c>
      <c r="C982" s="143" t="str">
        <f t="shared" si="2"/>
        <v>8</v>
      </c>
      <c r="D982" s="143" t="str">
        <f t="shared" si="3"/>
        <v>18</v>
      </c>
      <c r="E982" s="141">
        <v>2294.364</v>
      </c>
      <c r="F982" s="141">
        <v>0.0</v>
      </c>
      <c r="G982" s="141">
        <v>0.0</v>
      </c>
      <c r="H982" s="141">
        <v>0.0</v>
      </c>
      <c r="I982" s="141">
        <v>2294.364</v>
      </c>
      <c r="J982" s="141">
        <v>0.0</v>
      </c>
    </row>
    <row r="983" ht="14.25" customHeight="1">
      <c r="A983" s="140" t="s">
        <v>1162</v>
      </c>
      <c r="B983" s="143">
        <f t="shared" si="1"/>
        <v>10</v>
      </c>
      <c r="C983" s="143" t="str">
        <f t="shared" si="2"/>
        <v>7</v>
      </c>
      <c r="D983" s="143" t="str">
        <f t="shared" si="3"/>
        <v>47</v>
      </c>
      <c r="E983" s="141">
        <v>386.4359999999999</v>
      </c>
      <c r="F983" s="141">
        <v>0.0</v>
      </c>
      <c r="G983" s="141">
        <v>0.0</v>
      </c>
      <c r="H983" s="141">
        <v>0.0</v>
      </c>
      <c r="I983" s="141">
        <v>386.4359999999999</v>
      </c>
      <c r="J983" s="141">
        <v>0.0</v>
      </c>
    </row>
    <row r="984" ht="14.25" customHeight="1">
      <c r="A984" s="140" t="s">
        <v>1163</v>
      </c>
      <c r="B984" s="143">
        <f t="shared" si="1"/>
        <v>10</v>
      </c>
      <c r="C984" s="143" t="str">
        <f t="shared" si="2"/>
        <v>7</v>
      </c>
      <c r="D984" s="143" t="str">
        <f t="shared" si="3"/>
        <v>07</v>
      </c>
      <c r="E984" s="141">
        <v>1254.9119999999998</v>
      </c>
      <c r="F984" s="141">
        <v>0.0</v>
      </c>
      <c r="G984" s="141">
        <v>0.0</v>
      </c>
      <c r="H984" s="141">
        <v>0.0</v>
      </c>
      <c r="I984" s="141">
        <v>1254.9119999999998</v>
      </c>
      <c r="J984" s="141">
        <v>0.0</v>
      </c>
    </row>
    <row r="985" ht="14.25" customHeight="1">
      <c r="A985" s="140" t="s">
        <v>1164</v>
      </c>
      <c r="B985" s="143">
        <f t="shared" si="1"/>
        <v>10</v>
      </c>
      <c r="C985" s="143" t="str">
        <f t="shared" si="2"/>
        <v>0</v>
      </c>
      <c r="D985" s="143" t="str">
        <f t="shared" si="3"/>
        <v>90</v>
      </c>
      <c r="E985" s="141">
        <v>535.908</v>
      </c>
      <c r="F985" s="141">
        <v>0.0</v>
      </c>
      <c r="G985" s="141">
        <v>0.0</v>
      </c>
      <c r="H985" s="141">
        <v>0.0</v>
      </c>
      <c r="I985" s="141">
        <v>535.908</v>
      </c>
      <c r="J985" s="141">
        <v>0.0</v>
      </c>
    </row>
    <row r="986" ht="14.25" customHeight="1">
      <c r="A986" s="140" t="s">
        <v>1165</v>
      </c>
      <c r="B986" s="143">
        <f t="shared" si="1"/>
        <v>10</v>
      </c>
      <c r="C986" s="143" t="str">
        <f t="shared" si="2"/>
        <v>1</v>
      </c>
      <c r="D986" s="143" t="str">
        <f t="shared" si="3"/>
        <v>91</v>
      </c>
      <c r="E986" s="141">
        <v>1358.6280000000002</v>
      </c>
      <c r="F986" s="141">
        <v>0.0</v>
      </c>
      <c r="G986" s="141">
        <v>0.0</v>
      </c>
      <c r="H986" s="141">
        <v>0.0</v>
      </c>
      <c r="I986" s="141">
        <v>1358.6280000000002</v>
      </c>
      <c r="J986" s="141">
        <v>0.0</v>
      </c>
    </row>
    <row r="987" ht="14.25" customHeight="1">
      <c r="A987" s="140" t="s">
        <v>1166</v>
      </c>
      <c r="B987" s="143">
        <f t="shared" si="1"/>
        <v>10</v>
      </c>
      <c r="C987" s="143" t="str">
        <f t="shared" si="2"/>
        <v>8</v>
      </c>
      <c r="D987" s="143" t="str">
        <f t="shared" si="3"/>
        <v>98</v>
      </c>
      <c r="E987" s="141">
        <v>108.0</v>
      </c>
      <c r="F987" s="141">
        <v>0.0</v>
      </c>
      <c r="G987" s="141">
        <v>0.0</v>
      </c>
      <c r="H987" s="141">
        <v>0.0</v>
      </c>
      <c r="I987" s="141">
        <v>108.0</v>
      </c>
      <c r="J987" s="141">
        <v>0.0</v>
      </c>
    </row>
    <row r="988" ht="14.25" customHeight="1">
      <c r="A988" s="140" t="s">
        <v>1167</v>
      </c>
      <c r="B988" s="143">
        <f t="shared" si="1"/>
        <v>10</v>
      </c>
      <c r="C988" s="143" t="str">
        <f t="shared" si="2"/>
        <v>9</v>
      </c>
      <c r="D988" s="143" t="str">
        <f t="shared" si="3"/>
        <v>49</v>
      </c>
      <c r="E988" s="141">
        <v>302.028</v>
      </c>
      <c r="F988" s="141">
        <v>0.0</v>
      </c>
      <c r="G988" s="141">
        <v>0.0</v>
      </c>
      <c r="H988" s="141">
        <v>0.0</v>
      </c>
      <c r="I988" s="141">
        <v>302.028</v>
      </c>
      <c r="J988" s="141">
        <v>0.0</v>
      </c>
    </row>
    <row r="989" ht="14.25" customHeight="1">
      <c r="A989" s="140" t="s">
        <v>1168</v>
      </c>
      <c r="B989" s="143">
        <f t="shared" si="1"/>
        <v>10</v>
      </c>
      <c r="C989" s="143" t="str">
        <f t="shared" si="2"/>
        <v>9</v>
      </c>
      <c r="D989" s="143" t="str">
        <f t="shared" si="3"/>
        <v>09</v>
      </c>
      <c r="E989" s="141">
        <v>600.0</v>
      </c>
      <c r="F989" s="141">
        <v>0.0</v>
      </c>
      <c r="G989" s="141">
        <v>0.0</v>
      </c>
      <c r="H989" s="141">
        <v>0.0</v>
      </c>
      <c r="I989" s="141">
        <v>600.0</v>
      </c>
      <c r="J989" s="141">
        <v>0.0</v>
      </c>
    </row>
    <row r="990" ht="14.25" customHeight="1">
      <c r="A990" s="140" t="s">
        <v>1169</v>
      </c>
      <c r="B990" s="143">
        <f t="shared" si="1"/>
        <v>10</v>
      </c>
      <c r="C990" s="143" t="str">
        <f t="shared" si="2"/>
        <v>1</v>
      </c>
      <c r="D990" s="143" t="str">
        <f t="shared" si="3"/>
        <v>01</v>
      </c>
      <c r="E990" s="141">
        <v>162.70800000000003</v>
      </c>
      <c r="F990" s="141">
        <v>0.0</v>
      </c>
      <c r="G990" s="141">
        <v>0.0</v>
      </c>
      <c r="H990" s="141">
        <v>0.0</v>
      </c>
      <c r="I990" s="141">
        <v>162.70800000000003</v>
      </c>
      <c r="J990" s="141">
        <v>0.0</v>
      </c>
    </row>
    <row r="991" ht="14.25" customHeight="1">
      <c r="A991" s="140" t="s">
        <v>1170</v>
      </c>
      <c r="B991" s="143">
        <f t="shared" si="1"/>
        <v>10</v>
      </c>
      <c r="C991" s="143" t="str">
        <f t="shared" si="2"/>
        <v>2</v>
      </c>
      <c r="D991" s="143" t="str">
        <f t="shared" si="3"/>
        <v>02</v>
      </c>
      <c r="E991" s="141">
        <v>162.70800000000003</v>
      </c>
      <c r="F991" s="141">
        <v>0.0</v>
      </c>
      <c r="G991" s="141">
        <v>0.0</v>
      </c>
      <c r="H991" s="141">
        <v>0.0</v>
      </c>
      <c r="I991" s="141">
        <v>162.70800000000003</v>
      </c>
      <c r="J991" s="141">
        <v>0.0</v>
      </c>
    </row>
    <row r="992" ht="14.25" customHeight="1">
      <c r="A992" s="140" t="s">
        <v>1171</v>
      </c>
      <c r="B992" s="143">
        <f t="shared" si="1"/>
        <v>4</v>
      </c>
      <c r="C992" s="143" t="str">
        <f t="shared" si="2"/>
        <v>1</v>
      </c>
      <c r="D992" s="143" t="str">
        <f t="shared" si="3"/>
        <v>61</v>
      </c>
      <c r="E992" s="141">
        <v>55373.219999999994</v>
      </c>
      <c r="F992" s="141">
        <v>0.0</v>
      </c>
      <c r="G992" s="141">
        <v>0.0</v>
      </c>
      <c r="H992" s="141">
        <v>0.0</v>
      </c>
      <c r="I992" s="141">
        <v>55373.219999999994</v>
      </c>
      <c r="J992" s="141">
        <v>0.0</v>
      </c>
    </row>
    <row r="993" ht="14.25" customHeight="1">
      <c r="A993" s="140" t="s">
        <v>1172</v>
      </c>
      <c r="B993" s="143">
        <f t="shared" si="1"/>
        <v>10</v>
      </c>
      <c r="C993" s="143" t="str">
        <f t="shared" si="2"/>
        <v>0</v>
      </c>
      <c r="D993" s="143" t="str">
        <f t="shared" si="3"/>
        <v>70</v>
      </c>
      <c r="E993" s="141">
        <v>997.1999999999999</v>
      </c>
      <c r="F993" s="141">
        <v>0.0</v>
      </c>
      <c r="G993" s="141">
        <v>0.0</v>
      </c>
      <c r="H993" s="141">
        <v>0.0</v>
      </c>
      <c r="I993" s="141">
        <v>997.1999999999999</v>
      </c>
      <c r="J993" s="141">
        <v>0.0</v>
      </c>
    </row>
    <row r="994" ht="14.25" customHeight="1">
      <c r="A994" s="140" t="s">
        <v>1173</v>
      </c>
      <c r="B994" s="143">
        <f t="shared" si="1"/>
        <v>10</v>
      </c>
      <c r="C994" s="143" t="str">
        <f t="shared" si="2"/>
        <v>3</v>
      </c>
      <c r="D994" s="143" t="str">
        <f t="shared" si="3"/>
        <v>73</v>
      </c>
      <c r="E994" s="141">
        <v>2461.2</v>
      </c>
      <c r="F994" s="141">
        <v>0.0</v>
      </c>
      <c r="G994" s="141">
        <v>0.0</v>
      </c>
      <c r="H994" s="141">
        <v>0.0</v>
      </c>
      <c r="I994" s="141">
        <v>2461.2</v>
      </c>
      <c r="J994" s="141">
        <v>0.0</v>
      </c>
    </row>
    <row r="995" ht="14.25" customHeight="1">
      <c r="A995" s="140" t="s">
        <v>1174</v>
      </c>
      <c r="B995" s="143">
        <f t="shared" si="1"/>
        <v>10</v>
      </c>
      <c r="C995" s="143" t="str">
        <f t="shared" si="2"/>
        <v>4</v>
      </c>
      <c r="D995" s="143" t="str">
        <f t="shared" si="3"/>
        <v>74</v>
      </c>
      <c r="E995" s="141">
        <v>854.4000000000001</v>
      </c>
      <c r="F995" s="141">
        <v>0.0</v>
      </c>
      <c r="G995" s="141">
        <v>0.0</v>
      </c>
      <c r="H995" s="141">
        <v>0.0</v>
      </c>
      <c r="I995" s="141">
        <v>854.4000000000001</v>
      </c>
      <c r="J995" s="141">
        <v>0.0</v>
      </c>
    </row>
    <row r="996" ht="14.25" customHeight="1">
      <c r="A996" s="140" t="s">
        <v>1175</v>
      </c>
      <c r="B996" s="143">
        <f t="shared" si="1"/>
        <v>10</v>
      </c>
      <c r="C996" s="143" t="str">
        <f t="shared" si="2"/>
        <v>5</v>
      </c>
      <c r="D996" s="143" t="str">
        <f t="shared" si="3"/>
        <v>75</v>
      </c>
      <c r="E996" s="141">
        <v>284.15999999999997</v>
      </c>
      <c r="F996" s="141">
        <v>0.0</v>
      </c>
      <c r="G996" s="141">
        <v>0.0</v>
      </c>
      <c r="H996" s="141">
        <v>0.0</v>
      </c>
      <c r="I996" s="141">
        <v>284.15999999999997</v>
      </c>
      <c r="J996" s="141">
        <v>0.0</v>
      </c>
    </row>
    <row r="997" ht="14.25" customHeight="1">
      <c r="A997" s="140" t="s">
        <v>1176</v>
      </c>
      <c r="B997" s="143">
        <f t="shared" si="1"/>
        <v>10</v>
      </c>
      <c r="C997" s="143" t="str">
        <f t="shared" si="2"/>
        <v>8</v>
      </c>
      <c r="D997" s="143" t="str">
        <f t="shared" si="3"/>
        <v>88</v>
      </c>
      <c r="E997" s="141">
        <v>1436.4</v>
      </c>
      <c r="F997" s="141">
        <v>0.0</v>
      </c>
      <c r="G997" s="141">
        <v>0.0</v>
      </c>
      <c r="H997" s="141">
        <v>0.0</v>
      </c>
      <c r="I997" s="141">
        <v>1436.4</v>
      </c>
      <c r="J997" s="141">
        <v>0.0</v>
      </c>
    </row>
    <row r="998" ht="14.25" customHeight="1">
      <c r="A998" s="140" t="s">
        <v>1177</v>
      </c>
      <c r="B998" s="143">
        <f t="shared" si="1"/>
        <v>10</v>
      </c>
      <c r="C998" s="143" t="str">
        <f t="shared" si="2"/>
        <v>9</v>
      </c>
      <c r="D998" s="143" t="str">
        <f t="shared" si="3"/>
        <v>89</v>
      </c>
      <c r="E998" s="141">
        <v>8616.119999999999</v>
      </c>
      <c r="F998" s="141">
        <v>0.0</v>
      </c>
      <c r="G998" s="141">
        <v>0.0</v>
      </c>
      <c r="H998" s="141">
        <v>0.0</v>
      </c>
      <c r="I998" s="141">
        <v>8616.119999999999</v>
      </c>
      <c r="J998" s="141">
        <v>0.0</v>
      </c>
    </row>
    <row r="999" ht="14.25" customHeight="1">
      <c r="A999" s="140" t="s">
        <v>1178</v>
      </c>
      <c r="B999" s="143">
        <f t="shared" si="1"/>
        <v>10</v>
      </c>
      <c r="C999" s="143" t="str">
        <f t="shared" si="2"/>
        <v>0</v>
      </c>
      <c r="D999" s="143" t="str">
        <f t="shared" si="3"/>
        <v>00</v>
      </c>
      <c r="E999" s="141">
        <v>1342.368</v>
      </c>
      <c r="F999" s="141">
        <v>0.0</v>
      </c>
      <c r="G999" s="141">
        <v>0.0</v>
      </c>
      <c r="H999" s="141">
        <v>0.0</v>
      </c>
      <c r="I999" s="141">
        <v>1342.368</v>
      </c>
      <c r="J999" s="141">
        <v>0.0</v>
      </c>
    </row>
    <row r="1000" ht="14.25" customHeight="1">
      <c r="A1000" s="140" t="s">
        <v>1179</v>
      </c>
      <c r="B1000" s="143">
        <f t="shared" si="1"/>
        <v>10</v>
      </c>
      <c r="C1000" s="143" t="str">
        <f t="shared" si="2"/>
        <v>4</v>
      </c>
      <c r="D1000" s="143" t="str">
        <f t="shared" si="3"/>
        <v>24</v>
      </c>
      <c r="E1000" s="141">
        <v>1565.0880000000002</v>
      </c>
      <c r="F1000" s="141">
        <v>0.0</v>
      </c>
      <c r="G1000" s="141">
        <v>0.0</v>
      </c>
      <c r="H1000" s="141">
        <v>0.0</v>
      </c>
      <c r="I1000" s="141">
        <v>1565.0880000000002</v>
      </c>
      <c r="J1000" s="141">
        <v>0.0</v>
      </c>
    </row>
    <row r="1001" ht="14.25" customHeight="1">
      <c r="A1001" s="140" t="s">
        <v>1180</v>
      </c>
      <c r="B1001" s="143">
        <f t="shared" si="1"/>
        <v>10</v>
      </c>
      <c r="C1001" s="143" t="str">
        <f t="shared" si="2"/>
        <v>8</v>
      </c>
      <c r="D1001" s="143" t="str">
        <f t="shared" si="3"/>
        <v>78</v>
      </c>
      <c r="E1001" s="141">
        <v>1607.796</v>
      </c>
      <c r="F1001" s="141">
        <v>0.0</v>
      </c>
      <c r="G1001" s="141">
        <v>0.0</v>
      </c>
      <c r="H1001" s="141">
        <v>0.0</v>
      </c>
      <c r="I1001" s="141">
        <v>1607.796</v>
      </c>
      <c r="J1001" s="141">
        <v>0.0</v>
      </c>
    </row>
    <row r="1002" ht="14.25" customHeight="1">
      <c r="A1002" s="140" t="s">
        <v>1181</v>
      </c>
      <c r="B1002" s="143">
        <f t="shared" si="1"/>
        <v>10</v>
      </c>
      <c r="C1002" s="143" t="str">
        <f t="shared" si="2"/>
        <v>9</v>
      </c>
      <c r="D1002" s="143" t="str">
        <f t="shared" si="3"/>
        <v>79</v>
      </c>
      <c r="E1002" s="141">
        <v>683.3879999999999</v>
      </c>
      <c r="F1002" s="141">
        <v>0.0</v>
      </c>
      <c r="G1002" s="141">
        <v>0.0</v>
      </c>
      <c r="H1002" s="141">
        <v>0.0</v>
      </c>
      <c r="I1002" s="141">
        <v>683.3879999999999</v>
      </c>
      <c r="J1002" s="141">
        <v>0.0</v>
      </c>
    </row>
    <row r="1003" ht="14.25" customHeight="1">
      <c r="A1003" s="140" t="s">
        <v>1182</v>
      </c>
      <c r="B1003" s="143">
        <f t="shared" si="1"/>
        <v>10</v>
      </c>
      <c r="C1003" s="143" t="str">
        <f t="shared" si="2"/>
        <v>0</v>
      </c>
      <c r="D1003" s="143" t="str">
        <f t="shared" si="3"/>
        <v>80</v>
      </c>
      <c r="E1003" s="141">
        <v>1586.4360000000001</v>
      </c>
      <c r="F1003" s="141">
        <v>0.0</v>
      </c>
      <c r="G1003" s="141">
        <v>0.0</v>
      </c>
      <c r="H1003" s="141">
        <v>0.0</v>
      </c>
      <c r="I1003" s="141">
        <v>1586.4360000000001</v>
      </c>
      <c r="J1003" s="141">
        <v>0.0</v>
      </c>
    </row>
    <row r="1004" ht="14.25" customHeight="1">
      <c r="A1004" s="140" t="s">
        <v>1183</v>
      </c>
      <c r="B1004" s="143">
        <f t="shared" si="1"/>
        <v>10</v>
      </c>
      <c r="C1004" s="143" t="str">
        <f t="shared" si="2"/>
        <v>1</v>
      </c>
      <c r="D1004" s="143" t="str">
        <f t="shared" si="3"/>
        <v>81</v>
      </c>
      <c r="E1004" s="141">
        <v>229.76399999999998</v>
      </c>
      <c r="F1004" s="141">
        <v>0.0</v>
      </c>
      <c r="G1004" s="141">
        <v>0.0</v>
      </c>
      <c r="H1004" s="141">
        <v>0.0</v>
      </c>
      <c r="I1004" s="141">
        <v>229.76399999999998</v>
      </c>
      <c r="J1004" s="141">
        <v>0.0</v>
      </c>
    </row>
    <row r="1005" ht="14.25" customHeight="1">
      <c r="A1005" s="140" t="s">
        <v>1184</v>
      </c>
      <c r="B1005" s="143">
        <f t="shared" si="1"/>
        <v>10</v>
      </c>
      <c r="C1005" s="143" t="str">
        <f t="shared" si="2"/>
        <v>2</v>
      </c>
      <c r="D1005" s="143" t="str">
        <f t="shared" si="3"/>
        <v>82</v>
      </c>
      <c r="E1005" s="141">
        <v>2235.912</v>
      </c>
      <c r="F1005" s="141">
        <v>0.0</v>
      </c>
      <c r="G1005" s="141">
        <v>0.0</v>
      </c>
      <c r="H1005" s="141">
        <v>0.0</v>
      </c>
      <c r="I1005" s="141">
        <v>2235.912</v>
      </c>
      <c r="J1005" s="141">
        <v>0.0</v>
      </c>
    </row>
    <row r="1006" ht="14.25" customHeight="1">
      <c r="A1006" s="140" t="s">
        <v>1185</v>
      </c>
      <c r="B1006" s="143">
        <f t="shared" si="1"/>
        <v>10</v>
      </c>
      <c r="C1006" s="143" t="str">
        <f t="shared" si="2"/>
        <v>3</v>
      </c>
      <c r="D1006" s="143" t="str">
        <f t="shared" si="3"/>
        <v>83</v>
      </c>
      <c r="E1006" s="141">
        <v>74.232</v>
      </c>
      <c r="F1006" s="141">
        <v>0.0</v>
      </c>
      <c r="G1006" s="141">
        <v>0.0</v>
      </c>
      <c r="H1006" s="141">
        <v>0.0</v>
      </c>
      <c r="I1006" s="141">
        <v>74.232</v>
      </c>
      <c r="J1006" s="141">
        <v>0.0</v>
      </c>
    </row>
    <row r="1007" ht="14.25" customHeight="1">
      <c r="A1007" s="140" t="s">
        <v>1186</v>
      </c>
      <c r="B1007" s="143">
        <f t="shared" si="1"/>
        <v>10</v>
      </c>
      <c r="C1007" s="143" t="str">
        <f t="shared" si="2"/>
        <v>4</v>
      </c>
      <c r="D1007" s="143" t="str">
        <f t="shared" si="3"/>
        <v>84</v>
      </c>
      <c r="E1007" s="141">
        <v>1149.924</v>
      </c>
      <c r="F1007" s="141">
        <v>0.0</v>
      </c>
      <c r="G1007" s="141">
        <v>0.0</v>
      </c>
      <c r="H1007" s="141">
        <v>0.0</v>
      </c>
      <c r="I1007" s="141">
        <v>1149.924</v>
      </c>
      <c r="J1007" s="141">
        <v>0.0</v>
      </c>
    </row>
    <row r="1008" ht="14.25" customHeight="1">
      <c r="A1008" s="140" t="s">
        <v>1187</v>
      </c>
      <c r="B1008" s="143">
        <f t="shared" si="1"/>
        <v>10</v>
      </c>
      <c r="C1008" s="143" t="str">
        <f t="shared" si="2"/>
        <v>5</v>
      </c>
      <c r="D1008" s="143" t="str">
        <f t="shared" si="3"/>
        <v>85</v>
      </c>
      <c r="E1008" s="141">
        <v>167.832</v>
      </c>
      <c r="F1008" s="141">
        <v>0.0</v>
      </c>
      <c r="G1008" s="141">
        <v>0.0</v>
      </c>
      <c r="H1008" s="141">
        <v>0.0</v>
      </c>
      <c r="I1008" s="141">
        <v>167.832</v>
      </c>
      <c r="J1008" s="141">
        <v>0.0</v>
      </c>
    </row>
    <row r="1009" ht="14.25" customHeight="1">
      <c r="A1009" s="140" t="s">
        <v>1188</v>
      </c>
      <c r="B1009" s="143">
        <f t="shared" si="1"/>
        <v>10</v>
      </c>
      <c r="C1009" s="143" t="str">
        <f t="shared" si="2"/>
        <v>6</v>
      </c>
      <c r="D1009" s="143" t="str">
        <f t="shared" si="3"/>
        <v>86</v>
      </c>
      <c r="E1009" s="141">
        <v>383.34000000000003</v>
      </c>
      <c r="F1009" s="141">
        <v>0.0</v>
      </c>
      <c r="G1009" s="141">
        <v>0.0</v>
      </c>
      <c r="H1009" s="141">
        <v>0.0</v>
      </c>
      <c r="I1009" s="141">
        <v>383.34000000000003</v>
      </c>
      <c r="J1009" s="141">
        <v>0.0</v>
      </c>
    </row>
    <row r="1010" ht="14.25" customHeight="1">
      <c r="A1010" s="140" t="s">
        <v>1189</v>
      </c>
      <c r="B1010" s="143">
        <f t="shared" si="1"/>
        <v>10</v>
      </c>
      <c r="C1010" s="143" t="str">
        <f t="shared" si="2"/>
        <v>7</v>
      </c>
      <c r="D1010" s="143" t="str">
        <f t="shared" si="3"/>
        <v>87</v>
      </c>
      <c r="E1010" s="141">
        <v>715.4760000000001</v>
      </c>
      <c r="F1010" s="141">
        <v>0.0</v>
      </c>
      <c r="G1010" s="141">
        <v>0.0</v>
      </c>
      <c r="H1010" s="141">
        <v>0.0</v>
      </c>
      <c r="I1010" s="141">
        <v>715.4760000000001</v>
      </c>
      <c r="J1010" s="141">
        <v>0.0</v>
      </c>
    </row>
    <row r="1011" ht="14.25" customHeight="1">
      <c r="A1011" s="140" t="s">
        <v>1190</v>
      </c>
      <c r="B1011" s="143">
        <f t="shared" si="1"/>
        <v>10</v>
      </c>
      <c r="C1011" s="143" t="str">
        <f t="shared" si="2"/>
        <v>8</v>
      </c>
      <c r="D1011" s="143" t="str">
        <f t="shared" si="3"/>
        <v>88</v>
      </c>
      <c r="E1011" s="141">
        <v>1421.6999999999998</v>
      </c>
      <c r="F1011" s="141">
        <v>0.0</v>
      </c>
      <c r="G1011" s="141">
        <v>0.0</v>
      </c>
      <c r="H1011" s="141">
        <v>0.0</v>
      </c>
      <c r="I1011" s="141">
        <v>1421.6999999999998</v>
      </c>
      <c r="J1011" s="141">
        <v>0.0</v>
      </c>
    </row>
    <row r="1012" ht="14.25" customHeight="1">
      <c r="A1012" s="140" t="s">
        <v>1191</v>
      </c>
      <c r="B1012" s="143">
        <f t="shared" si="1"/>
        <v>10</v>
      </c>
      <c r="C1012" s="143" t="str">
        <f t="shared" si="2"/>
        <v>9</v>
      </c>
      <c r="D1012" s="143" t="str">
        <f t="shared" si="3"/>
        <v>89</v>
      </c>
      <c r="E1012" s="141">
        <v>514.128</v>
      </c>
      <c r="F1012" s="141">
        <v>0.0</v>
      </c>
      <c r="G1012" s="141">
        <v>0.0</v>
      </c>
      <c r="H1012" s="141">
        <v>0.0</v>
      </c>
      <c r="I1012" s="141">
        <v>514.128</v>
      </c>
      <c r="J1012" s="141">
        <v>0.0</v>
      </c>
    </row>
    <row r="1013" ht="14.25" customHeight="1">
      <c r="A1013" s="140" t="s">
        <v>1192</v>
      </c>
      <c r="B1013" s="143">
        <f t="shared" si="1"/>
        <v>10</v>
      </c>
      <c r="C1013" s="143" t="str">
        <f t="shared" si="2"/>
        <v>0</v>
      </c>
      <c r="D1013" s="143" t="str">
        <f t="shared" si="3"/>
        <v>90</v>
      </c>
      <c r="E1013" s="141">
        <v>1209.096</v>
      </c>
      <c r="F1013" s="141">
        <v>0.0</v>
      </c>
      <c r="G1013" s="141">
        <v>0.0</v>
      </c>
      <c r="H1013" s="141">
        <v>0.0</v>
      </c>
      <c r="I1013" s="141">
        <v>1209.096</v>
      </c>
      <c r="J1013" s="141">
        <v>0.0</v>
      </c>
    </row>
    <row r="1014" ht="14.25" customHeight="1">
      <c r="A1014" s="140" t="s">
        <v>1193</v>
      </c>
      <c r="B1014" s="143">
        <f t="shared" si="1"/>
        <v>10</v>
      </c>
      <c r="C1014" s="143" t="str">
        <f t="shared" si="2"/>
        <v>1</v>
      </c>
      <c r="D1014" s="143" t="str">
        <f t="shared" si="3"/>
        <v>91</v>
      </c>
      <c r="E1014" s="141">
        <v>440.84400000000005</v>
      </c>
      <c r="F1014" s="141">
        <v>0.0</v>
      </c>
      <c r="G1014" s="141">
        <v>0.0</v>
      </c>
      <c r="H1014" s="141">
        <v>0.0</v>
      </c>
      <c r="I1014" s="141">
        <v>440.84400000000005</v>
      </c>
      <c r="J1014" s="141">
        <v>0.0</v>
      </c>
    </row>
    <row r="1015" ht="14.25" customHeight="1">
      <c r="A1015" s="140" t="s">
        <v>1194</v>
      </c>
      <c r="B1015" s="143">
        <f t="shared" si="1"/>
        <v>10</v>
      </c>
      <c r="C1015" s="143" t="str">
        <f t="shared" si="2"/>
        <v>2</v>
      </c>
      <c r="D1015" s="143" t="str">
        <f t="shared" si="3"/>
        <v>92</v>
      </c>
      <c r="E1015" s="141">
        <v>270.0</v>
      </c>
      <c r="F1015" s="141">
        <v>0.0</v>
      </c>
      <c r="G1015" s="141">
        <v>0.0</v>
      </c>
      <c r="H1015" s="141">
        <v>0.0</v>
      </c>
      <c r="I1015" s="141">
        <v>270.0</v>
      </c>
      <c r="J1015" s="141">
        <v>0.0</v>
      </c>
    </row>
    <row r="1016" ht="14.25" customHeight="1">
      <c r="A1016" s="140" t="s">
        <v>1195</v>
      </c>
      <c r="B1016" s="143">
        <f t="shared" si="1"/>
        <v>10</v>
      </c>
      <c r="C1016" s="143" t="str">
        <f t="shared" si="2"/>
        <v>4</v>
      </c>
      <c r="D1016" s="143" t="str">
        <f t="shared" si="3"/>
        <v>44</v>
      </c>
      <c r="E1016" s="141">
        <v>36.612</v>
      </c>
      <c r="F1016" s="141">
        <v>0.0</v>
      </c>
      <c r="G1016" s="141">
        <v>0.0</v>
      </c>
      <c r="H1016" s="141">
        <v>0.0</v>
      </c>
      <c r="I1016" s="141">
        <v>36.612</v>
      </c>
      <c r="J1016" s="141">
        <v>0.0</v>
      </c>
    </row>
    <row r="1017" ht="14.25" customHeight="1">
      <c r="A1017" s="140" t="s">
        <v>1196</v>
      </c>
      <c r="B1017" s="143">
        <f t="shared" si="1"/>
        <v>10</v>
      </c>
      <c r="C1017" s="143" t="str">
        <f t="shared" si="2"/>
        <v>1</v>
      </c>
      <c r="D1017" s="143" t="str">
        <f t="shared" si="3"/>
        <v>21</v>
      </c>
      <c r="E1017" s="141">
        <v>17.183999999999997</v>
      </c>
      <c r="F1017" s="141">
        <v>0.0</v>
      </c>
      <c r="G1017" s="141">
        <v>0.0</v>
      </c>
      <c r="H1017" s="141">
        <v>0.0</v>
      </c>
      <c r="I1017" s="141">
        <v>17.183999999999997</v>
      </c>
      <c r="J1017" s="141">
        <v>0.0</v>
      </c>
    </row>
    <row r="1018" ht="14.25" customHeight="1">
      <c r="A1018" s="140" t="s">
        <v>1197</v>
      </c>
      <c r="B1018" s="143">
        <f t="shared" si="1"/>
        <v>10</v>
      </c>
      <c r="C1018" s="143" t="str">
        <f t="shared" si="2"/>
        <v>7</v>
      </c>
      <c r="D1018" s="143" t="str">
        <f t="shared" si="3"/>
        <v>07</v>
      </c>
      <c r="E1018" s="141">
        <v>17.004</v>
      </c>
      <c r="F1018" s="141">
        <v>0.0</v>
      </c>
      <c r="G1018" s="141">
        <v>0.0</v>
      </c>
      <c r="H1018" s="141">
        <v>0.0</v>
      </c>
      <c r="I1018" s="141">
        <v>17.004</v>
      </c>
      <c r="J1018" s="141">
        <v>0.0</v>
      </c>
    </row>
    <row r="1019" ht="14.25" customHeight="1">
      <c r="A1019" s="140" t="s">
        <v>1198</v>
      </c>
      <c r="B1019" s="143">
        <f t="shared" si="1"/>
        <v>10</v>
      </c>
      <c r="C1019" s="143" t="str">
        <f t="shared" si="2"/>
        <v>1</v>
      </c>
      <c r="D1019" s="143" t="str">
        <f t="shared" si="3"/>
        <v>21</v>
      </c>
      <c r="E1019" s="141">
        <v>24.299999999999997</v>
      </c>
      <c r="F1019" s="141">
        <v>0.0</v>
      </c>
      <c r="G1019" s="141">
        <v>0.0</v>
      </c>
      <c r="H1019" s="141">
        <v>0.0</v>
      </c>
      <c r="I1019" s="141">
        <v>24.299999999999997</v>
      </c>
      <c r="J1019" s="141">
        <v>0.0</v>
      </c>
    </row>
    <row r="1020" ht="14.25" customHeight="1">
      <c r="A1020" s="140" t="s">
        <v>1199</v>
      </c>
      <c r="B1020" s="143">
        <f t="shared" si="1"/>
        <v>10</v>
      </c>
      <c r="C1020" s="143" t="str">
        <f t="shared" si="2"/>
        <v>5</v>
      </c>
      <c r="D1020" s="143" t="str">
        <f t="shared" si="3"/>
        <v>35</v>
      </c>
      <c r="E1020" s="141">
        <v>0.0</v>
      </c>
      <c r="F1020" s="141">
        <v>0.0</v>
      </c>
      <c r="G1020" s="141">
        <v>0.0</v>
      </c>
      <c r="H1020" s="141">
        <v>0.0</v>
      </c>
      <c r="I1020" s="141">
        <v>0.0</v>
      </c>
      <c r="J1020" s="141">
        <v>0.0</v>
      </c>
    </row>
    <row r="1021" ht="14.25" customHeight="1">
      <c r="A1021" s="140" t="s">
        <v>1200</v>
      </c>
      <c r="B1021" s="143">
        <f t="shared" si="1"/>
        <v>10</v>
      </c>
      <c r="C1021" s="143" t="str">
        <f t="shared" si="2"/>
        <v>8</v>
      </c>
      <c r="D1021" s="143" t="str">
        <f t="shared" si="3"/>
        <v>48</v>
      </c>
      <c r="E1021" s="141">
        <v>472.88399999999996</v>
      </c>
      <c r="F1021" s="141">
        <v>0.0</v>
      </c>
      <c r="G1021" s="141">
        <v>0.0</v>
      </c>
      <c r="H1021" s="141">
        <v>0.0</v>
      </c>
      <c r="I1021" s="141">
        <v>472.88399999999996</v>
      </c>
      <c r="J1021" s="141">
        <v>0.0</v>
      </c>
    </row>
    <row r="1022" ht="14.25" customHeight="1">
      <c r="A1022" s="140" t="s">
        <v>1201</v>
      </c>
      <c r="B1022" s="143">
        <f t="shared" si="1"/>
        <v>10</v>
      </c>
      <c r="C1022" s="143" t="str">
        <f t="shared" si="2"/>
        <v>9</v>
      </c>
      <c r="D1022" s="143" t="str">
        <f t="shared" si="3"/>
        <v>49</v>
      </c>
      <c r="E1022" s="141">
        <v>55.931999999999995</v>
      </c>
      <c r="F1022" s="141">
        <v>0.0</v>
      </c>
      <c r="G1022" s="141">
        <v>0.0</v>
      </c>
      <c r="H1022" s="141">
        <v>0.0</v>
      </c>
      <c r="I1022" s="141">
        <v>55.931999999999995</v>
      </c>
      <c r="J1022" s="141">
        <v>0.0</v>
      </c>
    </row>
    <row r="1023" ht="14.25" customHeight="1">
      <c r="A1023" s="140" t="s">
        <v>1202</v>
      </c>
      <c r="B1023" s="143">
        <f t="shared" si="1"/>
        <v>10</v>
      </c>
      <c r="C1023" s="143" t="str">
        <f t="shared" si="2"/>
        <v>0</v>
      </c>
      <c r="D1023" s="143" t="str">
        <f t="shared" si="3"/>
        <v>50</v>
      </c>
      <c r="E1023" s="141">
        <v>167.796</v>
      </c>
      <c r="F1023" s="141">
        <v>0.0</v>
      </c>
      <c r="G1023" s="141">
        <v>0.0</v>
      </c>
      <c r="H1023" s="141">
        <v>0.0</v>
      </c>
      <c r="I1023" s="141">
        <v>167.796</v>
      </c>
      <c r="J1023" s="141">
        <v>0.0</v>
      </c>
    </row>
    <row r="1024" ht="14.25" customHeight="1">
      <c r="A1024" s="140" t="s">
        <v>1203</v>
      </c>
      <c r="B1024" s="143">
        <f t="shared" si="1"/>
        <v>10</v>
      </c>
      <c r="C1024" s="143" t="str">
        <f t="shared" si="2"/>
        <v>5</v>
      </c>
      <c r="D1024" s="143" t="str">
        <f t="shared" si="3"/>
        <v>75</v>
      </c>
      <c r="E1024" s="141">
        <v>1361.6999999999998</v>
      </c>
      <c r="F1024" s="141">
        <v>0.0</v>
      </c>
      <c r="G1024" s="141">
        <v>0.0</v>
      </c>
      <c r="H1024" s="141">
        <v>0.0</v>
      </c>
      <c r="I1024" s="141">
        <v>1361.6999999999998</v>
      </c>
      <c r="J1024" s="141">
        <v>0.0</v>
      </c>
    </row>
    <row r="1025" ht="14.25" customHeight="1">
      <c r="A1025" s="140" t="s">
        <v>1204</v>
      </c>
      <c r="B1025" s="143">
        <f t="shared" si="1"/>
        <v>10</v>
      </c>
      <c r="C1025" s="143" t="str">
        <f t="shared" si="2"/>
        <v>5</v>
      </c>
      <c r="D1025" s="143" t="str">
        <f t="shared" si="3"/>
        <v>25</v>
      </c>
      <c r="E1025" s="141">
        <v>1052.544</v>
      </c>
      <c r="F1025" s="141">
        <v>0.0</v>
      </c>
      <c r="G1025" s="141">
        <v>0.0</v>
      </c>
      <c r="H1025" s="141">
        <v>0.0</v>
      </c>
      <c r="I1025" s="141">
        <v>1052.544</v>
      </c>
      <c r="J1025" s="141">
        <v>0.0</v>
      </c>
    </row>
    <row r="1026" ht="14.25" customHeight="1">
      <c r="A1026" s="140" t="s">
        <v>1205</v>
      </c>
      <c r="B1026" s="143">
        <f t="shared" si="1"/>
        <v>10</v>
      </c>
      <c r="C1026" s="143" t="str">
        <f t="shared" si="2"/>
        <v>3</v>
      </c>
      <c r="D1026" s="143" t="str">
        <f t="shared" si="3"/>
        <v>43</v>
      </c>
      <c r="E1026" s="141">
        <v>30.504000000000005</v>
      </c>
      <c r="F1026" s="141">
        <v>0.0</v>
      </c>
      <c r="G1026" s="141">
        <v>0.0</v>
      </c>
      <c r="H1026" s="141">
        <v>0.0</v>
      </c>
      <c r="I1026" s="141">
        <v>30.504000000000005</v>
      </c>
      <c r="J1026" s="141">
        <v>0.0</v>
      </c>
    </row>
    <row r="1027" ht="14.25" customHeight="1">
      <c r="A1027" s="140" t="s">
        <v>1206</v>
      </c>
      <c r="B1027" s="143">
        <f t="shared" si="1"/>
        <v>10</v>
      </c>
      <c r="C1027" s="143" t="str">
        <f t="shared" si="2"/>
        <v>3</v>
      </c>
      <c r="D1027" s="143" t="str">
        <f t="shared" si="3"/>
        <v>03</v>
      </c>
      <c r="E1027" s="141">
        <v>17.183999999999997</v>
      </c>
      <c r="F1027" s="141">
        <v>0.0</v>
      </c>
      <c r="G1027" s="141">
        <v>0.0</v>
      </c>
      <c r="H1027" s="141">
        <v>0.0</v>
      </c>
      <c r="I1027" s="141">
        <v>17.183999999999997</v>
      </c>
      <c r="J1027" s="141">
        <v>0.0</v>
      </c>
    </row>
    <row r="1028" ht="14.25" customHeight="1">
      <c r="A1028" s="140" t="s">
        <v>1207</v>
      </c>
      <c r="B1028" s="143">
        <f t="shared" si="1"/>
        <v>10</v>
      </c>
      <c r="C1028" s="143" t="str">
        <f t="shared" si="2"/>
        <v>4</v>
      </c>
      <c r="D1028" s="143" t="str">
        <f t="shared" si="3"/>
        <v>04</v>
      </c>
      <c r="E1028" s="141">
        <v>66.096</v>
      </c>
      <c r="F1028" s="141">
        <v>0.0</v>
      </c>
      <c r="G1028" s="141">
        <v>0.0</v>
      </c>
      <c r="H1028" s="141">
        <v>0.0</v>
      </c>
      <c r="I1028" s="141">
        <v>66.096</v>
      </c>
      <c r="J1028" s="141">
        <v>0.0</v>
      </c>
    </row>
    <row r="1029" ht="14.25" customHeight="1">
      <c r="A1029" s="140" t="s">
        <v>1208</v>
      </c>
      <c r="B1029" s="143">
        <f t="shared" si="1"/>
        <v>10</v>
      </c>
      <c r="C1029" s="143" t="str">
        <f t="shared" si="2"/>
        <v>5</v>
      </c>
      <c r="D1029" s="143" t="str">
        <f t="shared" si="3"/>
        <v>05</v>
      </c>
      <c r="E1029" s="141">
        <v>132.204</v>
      </c>
      <c r="F1029" s="141">
        <v>0.0</v>
      </c>
      <c r="G1029" s="141">
        <v>0.0</v>
      </c>
      <c r="H1029" s="141">
        <v>0.0</v>
      </c>
      <c r="I1029" s="141">
        <v>132.204</v>
      </c>
      <c r="J1029" s="141">
        <v>0.0</v>
      </c>
    </row>
    <row r="1030" ht="14.25" customHeight="1">
      <c r="A1030" s="140" t="s">
        <v>1209</v>
      </c>
      <c r="B1030" s="143">
        <f t="shared" si="1"/>
        <v>10</v>
      </c>
      <c r="C1030" s="143" t="str">
        <f t="shared" si="2"/>
        <v>4</v>
      </c>
      <c r="D1030" s="143" t="str">
        <f t="shared" si="3"/>
        <v>44</v>
      </c>
      <c r="E1030" s="141">
        <v>1322.0280000000002</v>
      </c>
      <c r="F1030" s="141">
        <v>0.0</v>
      </c>
      <c r="G1030" s="141">
        <v>0.0</v>
      </c>
      <c r="H1030" s="141">
        <v>0.0</v>
      </c>
      <c r="I1030" s="141">
        <v>1322.0280000000002</v>
      </c>
      <c r="J1030" s="141">
        <v>0.0</v>
      </c>
    </row>
    <row r="1031" ht="14.25" customHeight="1">
      <c r="A1031" s="140" t="s">
        <v>1210</v>
      </c>
      <c r="B1031" s="143">
        <f t="shared" si="1"/>
        <v>10</v>
      </c>
      <c r="C1031" s="143" t="str">
        <f t="shared" si="2"/>
        <v>5</v>
      </c>
      <c r="D1031" s="143" t="str">
        <f t="shared" si="3"/>
        <v>45</v>
      </c>
      <c r="E1031" s="141">
        <v>177.97199999999998</v>
      </c>
      <c r="F1031" s="141">
        <v>0.0</v>
      </c>
      <c r="G1031" s="141">
        <v>0.0</v>
      </c>
      <c r="H1031" s="141">
        <v>0.0</v>
      </c>
      <c r="I1031" s="141">
        <v>177.97199999999998</v>
      </c>
      <c r="J1031" s="141">
        <v>0.0</v>
      </c>
    </row>
    <row r="1032" ht="14.25" customHeight="1">
      <c r="A1032" s="140" t="s">
        <v>1211</v>
      </c>
      <c r="B1032" s="143">
        <f t="shared" si="1"/>
        <v>10</v>
      </c>
      <c r="C1032" s="143" t="str">
        <f t="shared" si="2"/>
        <v>5</v>
      </c>
      <c r="D1032" s="143" t="str">
        <f t="shared" si="3"/>
        <v>25</v>
      </c>
      <c r="E1032" s="141">
        <v>20.844</v>
      </c>
      <c r="F1032" s="141">
        <v>0.0</v>
      </c>
      <c r="G1032" s="141">
        <v>0.0</v>
      </c>
      <c r="H1032" s="141">
        <v>0.0</v>
      </c>
      <c r="I1032" s="141">
        <v>20.844</v>
      </c>
      <c r="J1032" s="141">
        <v>0.0</v>
      </c>
    </row>
    <row r="1033" ht="14.25" customHeight="1">
      <c r="A1033" s="140" t="s">
        <v>1212</v>
      </c>
      <c r="B1033" s="143">
        <f t="shared" si="1"/>
        <v>10</v>
      </c>
      <c r="C1033" s="143" t="str">
        <f t="shared" si="2"/>
        <v>4</v>
      </c>
      <c r="D1033" s="143" t="str">
        <f t="shared" si="3"/>
        <v>54</v>
      </c>
      <c r="E1033" s="141">
        <v>676.2719999999999</v>
      </c>
      <c r="F1033" s="141">
        <v>0.0</v>
      </c>
      <c r="G1033" s="141">
        <v>0.0</v>
      </c>
      <c r="H1033" s="141">
        <v>0.0</v>
      </c>
      <c r="I1033" s="141">
        <v>676.2719999999999</v>
      </c>
      <c r="J1033" s="141">
        <v>0.0</v>
      </c>
    </row>
    <row r="1034" ht="14.25" customHeight="1">
      <c r="A1034" s="140" t="s">
        <v>1213</v>
      </c>
      <c r="B1034" s="143">
        <f t="shared" si="1"/>
        <v>10</v>
      </c>
      <c r="C1034" s="143" t="str">
        <f t="shared" si="2"/>
        <v>5</v>
      </c>
      <c r="D1034" s="143" t="str">
        <f t="shared" si="3"/>
        <v>55</v>
      </c>
      <c r="E1034" s="141">
        <v>193.72799999999998</v>
      </c>
      <c r="F1034" s="141">
        <v>0.0</v>
      </c>
      <c r="G1034" s="141">
        <v>0.0</v>
      </c>
      <c r="H1034" s="141">
        <v>0.0</v>
      </c>
      <c r="I1034" s="141">
        <v>193.72799999999998</v>
      </c>
      <c r="J1034" s="141">
        <v>0.0</v>
      </c>
    </row>
    <row r="1035" ht="14.25" customHeight="1">
      <c r="A1035" s="140" t="s">
        <v>1214</v>
      </c>
      <c r="B1035" s="143">
        <f t="shared" si="1"/>
        <v>10</v>
      </c>
      <c r="C1035" s="143" t="str">
        <f t="shared" si="2"/>
        <v>6</v>
      </c>
      <c r="D1035" s="143" t="str">
        <f t="shared" si="3"/>
        <v>56</v>
      </c>
      <c r="E1035" s="141">
        <v>14.232</v>
      </c>
      <c r="F1035" s="141">
        <v>0.0</v>
      </c>
      <c r="G1035" s="141">
        <v>0.0</v>
      </c>
      <c r="H1035" s="141">
        <v>0.0</v>
      </c>
      <c r="I1035" s="141">
        <v>14.232</v>
      </c>
      <c r="J1035" s="141">
        <v>0.0</v>
      </c>
    </row>
    <row r="1036" ht="14.25" customHeight="1">
      <c r="A1036" s="140" t="s">
        <v>1215</v>
      </c>
      <c r="B1036" s="143">
        <f t="shared" si="1"/>
        <v>10</v>
      </c>
      <c r="C1036" s="143" t="str">
        <f t="shared" si="2"/>
        <v>9</v>
      </c>
      <c r="D1036" s="143" t="str">
        <f t="shared" si="3"/>
        <v>89</v>
      </c>
      <c r="E1036" s="141">
        <v>75.252</v>
      </c>
      <c r="F1036" s="141">
        <v>0.0</v>
      </c>
      <c r="G1036" s="141">
        <v>0.0</v>
      </c>
      <c r="H1036" s="141">
        <v>0.0</v>
      </c>
      <c r="I1036" s="141">
        <v>75.252</v>
      </c>
      <c r="J1036" s="141">
        <v>0.0</v>
      </c>
    </row>
    <row r="1037" ht="14.25" customHeight="1">
      <c r="A1037" s="140" t="s">
        <v>1216</v>
      </c>
      <c r="B1037" s="143">
        <f t="shared" si="1"/>
        <v>10</v>
      </c>
      <c r="C1037" s="143" t="str">
        <f t="shared" si="2"/>
        <v>0</v>
      </c>
      <c r="D1037" s="143" t="str">
        <f t="shared" si="3"/>
        <v>90</v>
      </c>
      <c r="E1037" s="141">
        <v>33.56399999999999</v>
      </c>
      <c r="F1037" s="141">
        <v>0.0</v>
      </c>
      <c r="G1037" s="141">
        <v>0.0</v>
      </c>
      <c r="H1037" s="141">
        <v>0.0</v>
      </c>
      <c r="I1037" s="141">
        <v>33.56399999999999</v>
      </c>
      <c r="J1037" s="141">
        <v>0.0</v>
      </c>
    </row>
    <row r="1038" ht="14.25" customHeight="1">
      <c r="A1038" s="140" t="s">
        <v>1217</v>
      </c>
      <c r="B1038" s="143">
        <f t="shared" si="1"/>
        <v>10</v>
      </c>
      <c r="C1038" s="143" t="str">
        <f t="shared" si="2"/>
        <v>1</v>
      </c>
      <c r="D1038" s="143" t="str">
        <f t="shared" si="3"/>
        <v>91</v>
      </c>
      <c r="E1038" s="141">
        <v>16.776000000000003</v>
      </c>
      <c r="F1038" s="141">
        <v>0.0</v>
      </c>
      <c r="G1038" s="141">
        <v>0.0</v>
      </c>
      <c r="H1038" s="141">
        <v>0.0</v>
      </c>
      <c r="I1038" s="141">
        <v>16.776000000000003</v>
      </c>
      <c r="J1038" s="141">
        <v>0.0</v>
      </c>
    </row>
    <row r="1039" ht="14.25" customHeight="1">
      <c r="A1039" s="140" t="s">
        <v>1218</v>
      </c>
      <c r="B1039" s="143">
        <f t="shared" si="1"/>
        <v>10</v>
      </c>
      <c r="C1039" s="143" t="str">
        <f t="shared" si="2"/>
        <v>4</v>
      </c>
      <c r="D1039" s="143" t="str">
        <f t="shared" si="3"/>
        <v>24</v>
      </c>
      <c r="E1039" s="141">
        <v>51.864000000000004</v>
      </c>
      <c r="F1039" s="141">
        <v>0.0</v>
      </c>
      <c r="G1039" s="141">
        <v>0.0</v>
      </c>
      <c r="H1039" s="141">
        <v>0.0</v>
      </c>
      <c r="I1039" s="141">
        <v>51.864000000000004</v>
      </c>
      <c r="J1039" s="141">
        <v>0.0</v>
      </c>
    </row>
    <row r="1040" ht="14.25" customHeight="1">
      <c r="A1040" s="140" t="s">
        <v>1219</v>
      </c>
      <c r="B1040" s="143">
        <f t="shared" si="1"/>
        <v>10</v>
      </c>
      <c r="C1040" s="143" t="str">
        <f t="shared" si="2"/>
        <v>4</v>
      </c>
      <c r="D1040" s="143" t="str">
        <f t="shared" si="3"/>
        <v>04</v>
      </c>
      <c r="E1040" s="141">
        <v>28.476000000000003</v>
      </c>
      <c r="F1040" s="141">
        <v>0.0</v>
      </c>
      <c r="G1040" s="141">
        <v>0.0</v>
      </c>
      <c r="H1040" s="141">
        <v>0.0</v>
      </c>
      <c r="I1040" s="141">
        <v>28.476000000000003</v>
      </c>
      <c r="J1040" s="141">
        <v>0.0</v>
      </c>
    </row>
    <row r="1041" ht="14.25" customHeight="1">
      <c r="A1041" s="140" t="s">
        <v>1220</v>
      </c>
      <c r="B1041" s="143">
        <f t="shared" si="1"/>
        <v>10</v>
      </c>
      <c r="C1041" s="143" t="str">
        <f t="shared" si="2"/>
        <v>5</v>
      </c>
      <c r="D1041" s="143" t="str">
        <f t="shared" si="3"/>
        <v>05</v>
      </c>
      <c r="E1041" s="141">
        <v>17.292</v>
      </c>
      <c r="F1041" s="141">
        <v>0.0</v>
      </c>
      <c r="G1041" s="141">
        <v>0.0</v>
      </c>
      <c r="H1041" s="141">
        <v>0.0</v>
      </c>
      <c r="I1041" s="141">
        <v>17.292</v>
      </c>
      <c r="J1041" s="141">
        <v>0.0</v>
      </c>
    </row>
    <row r="1042" ht="14.25" customHeight="1">
      <c r="A1042" s="140" t="s">
        <v>1221</v>
      </c>
      <c r="B1042" s="143">
        <f t="shared" si="1"/>
        <v>10</v>
      </c>
      <c r="C1042" s="143" t="str">
        <f t="shared" si="2"/>
        <v>2</v>
      </c>
      <c r="D1042" s="143" t="str">
        <f t="shared" si="3"/>
        <v>22</v>
      </c>
      <c r="E1042" s="141">
        <v>177.97199999999998</v>
      </c>
      <c r="F1042" s="141">
        <v>0.0</v>
      </c>
      <c r="G1042" s="141">
        <v>0.0</v>
      </c>
      <c r="H1042" s="141">
        <v>0.0</v>
      </c>
      <c r="I1042" s="141">
        <v>177.97199999999998</v>
      </c>
      <c r="J1042" s="141">
        <v>0.0</v>
      </c>
    </row>
    <row r="1043" ht="14.25" customHeight="1">
      <c r="A1043" s="140" t="s">
        <v>1222</v>
      </c>
      <c r="B1043" s="143">
        <f t="shared" si="1"/>
        <v>10</v>
      </c>
      <c r="C1043" s="143" t="str">
        <f t="shared" si="2"/>
        <v>5</v>
      </c>
      <c r="D1043" s="143" t="str">
        <f t="shared" si="3"/>
        <v>65</v>
      </c>
      <c r="E1043" s="141">
        <v>508.47600000000006</v>
      </c>
      <c r="F1043" s="141">
        <v>0.0</v>
      </c>
      <c r="G1043" s="141">
        <v>0.0</v>
      </c>
      <c r="H1043" s="141">
        <v>0.0</v>
      </c>
      <c r="I1043" s="141">
        <v>508.47600000000006</v>
      </c>
      <c r="J1043" s="141">
        <v>0.0</v>
      </c>
    </row>
    <row r="1044" ht="14.25" customHeight="1">
      <c r="A1044" s="140" t="s">
        <v>1223</v>
      </c>
      <c r="B1044" s="143">
        <f t="shared" si="1"/>
        <v>10</v>
      </c>
      <c r="C1044" s="143" t="str">
        <f t="shared" si="2"/>
        <v>5</v>
      </c>
      <c r="D1044" s="143" t="str">
        <f t="shared" si="3"/>
        <v>05</v>
      </c>
      <c r="E1044" s="141">
        <v>1144.068</v>
      </c>
      <c r="F1044" s="141">
        <v>0.0</v>
      </c>
      <c r="G1044" s="141">
        <v>0.0</v>
      </c>
      <c r="H1044" s="141">
        <v>0.0</v>
      </c>
      <c r="I1044" s="141">
        <v>1144.068</v>
      </c>
      <c r="J1044" s="141">
        <v>0.0</v>
      </c>
    </row>
    <row r="1045" ht="14.25" customHeight="1">
      <c r="A1045" s="140" t="s">
        <v>1224</v>
      </c>
      <c r="B1045" s="143">
        <f t="shared" si="1"/>
        <v>10</v>
      </c>
      <c r="C1045" s="143" t="str">
        <f t="shared" si="2"/>
        <v>6</v>
      </c>
      <c r="D1045" s="143" t="str">
        <f t="shared" si="3"/>
        <v>06</v>
      </c>
      <c r="E1045" s="141">
        <v>71.184</v>
      </c>
      <c r="F1045" s="141">
        <v>0.0</v>
      </c>
      <c r="G1045" s="141">
        <v>0.0</v>
      </c>
      <c r="H1045" s="141">
        <v>0.0</v>
      </c>
      <c r="I1045" s="141">
        <v>71.184</v>
      </c>
      <c r="J1045" s="141">
        <v>0.0</v>
      </c>
    </row>
    <row r="1046" ht="14.25" customHeight="1">
      <c r="A1046" s="140" t="s">
        <v>1225</v>
      </c>
      <c r="B1046" s="143">
        <f t="shared" si="1"/>
        <v>10</v>
      </c>
      <c r="C1046" s="143" t="str">
        <f t="shared" si="2"/>
        <v>0</v>
      </c>
      <c r="D1046" s="143" t="str">
        <f t="shared" si="3"/>
        <v>80</v>
      </c>
      <c r="E1046" s="141">
        <v>328.476</v>
      </c>
      <c r="F1046" s="141">
        <v>0.0</v>
      </c>
      <c r="G1046" s="141">
        <v>0.0</v>
      </c>
      <c r="H1046" s="141">
        <v>0.0</v>
      </c>
      <c r="I1046" s="141">
        <v>328.476</v>
      </c>
      <c r="J1046" s="141">
        <v>0.0</v>
      </c>
    </row>
    <row r="1047" ht="14.25" customHeight="1">
      <c r="A1047" s="140" t="s">
        <v>1226</v>
      </c>
      <c r="B1047" s="143">
        <f t="shared" si="1"/>
        <v>10</v>
      </c>
      <c r="C1047" s="143" t="str">
        <f t="shared" si="2"/>
        <v>8</v>
      </c>
      <c r="D1047" s="143" t="str">
        <f t="shared" si="3"/>
        <v>58</v>
      </c>
      <c r="E1047" s="141">
        <v>23.387999999999998</v>
      </c>
      <c r="F1047" s="141">
        <v>0.0</v>
      </c>
      <c r="G1047" s="141">
        <v>0.0</v>
      </c>
      <c r="H1047" s="141">
        <v>0.0</v>
      </c>
      <c r="I1047" s="141">
        <v>23.387999999999998</v>
      </c>
      <c r="J1047" s="141">
        <v>0.0</v>
      </c>
    </row>
    <row r="1048" ht="14.25" customHeight="1">
      <c r="A1048" s="140" t="s">
        <v>1227</v>
      </c>
      <c r="B1048" s="143">
        <f t="shared" si="1"/>
        <v>10</v>
      </c>
      <c r="C1048" s="143" t="str">
        <f t="shared" si="2"/>
        <v>9</v>
      </c>
      <c r="D1048" s="143" t="str">
        <f t="shared" si="3"/>
        <v>19</v>
      </c>
      <c r="E1048" s="141">
        <v>1590.504</v>
      </c>
      <c r="F1048" s="141">
        <v>0.0</v>
      </c>
      <c r="G1048" s="141">
        <v>0.0</v>
      </c>
      <c r="H1048" s="141">
        <v>0.0</v>
      </c>
      <c r="I1048" s="141">
        <v>1590.504</v>
      </c>
      <c r="J1048" s="141">
        <v>0.0</v>
      </c>
    </row>
    <row r="1049" ht="14.25" customHeight="1">
      <c r="A1049" s="140" t="s">
        <v>1228</v>
      </c>
      <c r="B1049" s="143">
        <f t="shared" si="1"/>
        <v>10</v>
      </c>
      <c r="C1049" s="143" t="str">
        <f t="shared" si="2"/>
        <v>2</v>
      </c>
      <c r="D1049" s="143" t="str">
        <f t="shared" si="3"/>
        <v>42</v>
      </c>
      <c r="E1049" s="141">
        <v>243.04799999999997</v>
      </c>
      <c r="F1049" s="141">
        <v>0.0</v>
      </c>
      <c r="G1049" s="141">
        <v>0.0</v>
      </c>
      <c r="H1049" s="141">
        <v>0.0</v>
      </c>
      <c r="I1049" s="141">
        <v>243.04799999999997</v>
      </c>
      <c r="J1049" s="141">
        <v>0.0</v>
      </c>
    </row>
    <row r="1050" ht="14.25" customHeight="1">
      <c r="A1050" s="140" t="s">
        <v>1229</v>
      </c>
      <c r="B1050" s="143">
        <f t="shared" si="1"/>
        <v>10</v>
      </c>
      <c r="C1050" s="143" t="str">
        <f t="shared" si="2"/>
        <v>3</v>
      </c>
      <c r="D1050" s="143" t="str">
        <f t="shared" si="3"/>
        <v>43</v>
      </c>
      <c r="E1050" s="141">
        <v>202.36799999999997</v>
      </c>
      <c r="F1050" s="141">
        <v>0.0</v>
      </c>
      <c r="G1050" s="141">
        <v>0.0</v>
      </c>
      <c r="H1050" s="141">
        <v>0.0</v>
      </c>
      <c r="I1050" s="141">
        <v>202.36799999999997</v>
      </c>
      <c r="J1050" s="141">
        <v>0.0</v>
      </c>
    </row>
    <row r="1051" ht="14.25" customHeight="1">
      <c r="A1051" s="140" t="s">
        <v>1230</v>
      </c>
      <c r="B1051" s="143">
        <f t="shared" si="1"/>
        <v>10</v>
      </c>
      <c r="C1051" s="143" t="str">
        <f t="shared" si="2"/>
        <v>5</v>
      </c>
      <c r="D1051" s="143" t="str">
        <f t="shared" si="3"/>
        <v>35</v>
      </c>
      <c r="E1051" s="141">
        <v>1524.408</v>
      </c>
      <c r="F1051" s="141">
        <v>0.0</v>
      </c>
      <c r="G1051" s="141">
        <v>0.0</v>
      </c>
      <c r="H1051" s="141">
        <v>0.0</v>
      </c>
      <c r="I1051" s="141">
        <v>1524.408</v>
      </c>
      <c r="J1051" s="141">
        <v>0.0</v>
      </c>
    </row>
    <row r="1052" ht="14.25" customHeight="1">
      <c r="A1052" s="140" t="s">
        <v>1231</v>
      </c>
      <c r="B1052" s="143">
        <f t="shared" si="1"/>
        <v>10</v>
      </c>
      <c r="C1052" s="143" t="str">
        <f t="shared" si="2"/>
        <v>6</v>
      </c>
      <c r="D1052" s="143" t="str">
        <f t="shared" si="3"/>
        <v>36</v>
      </c>
      <c r="E1052" s="141">
        <v>35.592</v>
      </c>
      <c r="F1052" s="141">
        <v>0.0</v>
      </c>
      <c r="G1052" s="141">
        <v>0.0</v>
      </c>
      <c r="H1052" s="141">
        <v>0.0</v>
      </c>
      <c r="I1052" s="141">
        <v>35.592</v>
      </c>
      <c r="J1052" s="141">
        <v>0.0</v>
      </c>
    </row>
    <row r="1053" ht="14.25" customHeight="1">
      <c r="A1053" s="140" t="s">
        <v>1232</v>
      </c>
      <c r="B1053" s="143">
        <f t="shared" si="1"/>
        <v>10</v>
      </c>
      <c r="C1053" s="143" t="str">
        <f t="shared" si="2"/>
        <v>7</v>
      </c>
      <c r="D1053" s="143" t="str">
        <f t="shared" si="3"/>
        <v>37</v>
      </c>
      <c r="E1053" s="141">
        <v>47.79599999999999</v>
      </c>
      <c r="F1053" s="141">
        <v>0.0</v>
      </c>
      <c r="G1053" s="141">
        <v>0.0</v>
      </c>
      <c r="H1053" s="141">
        <v>0.0</v>
      </c>
      <c r="I1053" s="141">
        <v>47.79599999999999</v>
      </c>
      <c r="J1053" s="141">
        <v>0.0</v>
      </c>
    </row>
    <row r="1054" ht="14.25" customHeight="1">
      <c r="A1054" s="140" t="s">
        <v>1233</v>
      </c>
      <c r="B1054" s="143">
        <f t="shared" si="1"/>
        <v>10</v>
      </c>
      <c r="C1054" s="143" t="str">
        <f t="shared" si="2"/>
        <v>7</v>
      </c>
      <c r="D1054" s="143" t="str">
        <f t="shared" si="3"/>
        <v>67</v>
      </c>
      <c r="E1054" s="141">
        <v>50.844</v>
      </c>
      <c r="F1054" s="141">
        <v>0.0</v>
      </c>
      <c r="G1054" s="141">
        <v>0.0</v>
      </c>
      <c r="H1054" s="141">
        <v>0.0</v>
      </c>
      <c r="I1054" s="141">
        <v>50.844</v>
      </c>
      <c r="J1054" s="141">
        <v>0.0</v>
      </c>
    </row>
    <row r="1055" ht="14.25" customHeight="1">
      <c r="A1055" s="140" t="s">
        <v>1234</v>
      </c>
      <c r="B1055" s="143">
        <f t="shared" si="1"/>
        <v>10</v>
      </c>
      <c r="C1055" s="143" t="str">
        <f t="shared" si="2"/>
        <v>8</v>
      </c>
      <c r="D1055" s="143" t="str">
        <f t="shared" si="3"/>
        <v>68</v>
      </c>
      <c r="E1055" s="141">
        <v>86.436</v>
      </c>
      <c r="F1055" s="141">
        <v>0.0</v>
      </c>
      <c r="G1055" s="141">
        <v>0.0</v>
      </c>
      <c r="H1055" s="141">
        <v>0.0</v>
      </c>
      <c r="I1055" s="141">
        <v>86.436</v>
      </c>
      <c r="J1055" s="141">
        <v>0.0</v>
      </c>
    </row>
    <row r="1056" ht="14.25" customHeight="1">
      <c r="A1056" s="140" t="s">
        <v>1235</v>
      </c>
      <c r="B1056" s="143">
        <f t="shared" si="1"/>
        <v>10</v>
      </c>
      <c r="C1056" s="143" t="str">
        <f t="shared" si="2"/>
        <v>5</v>
      </c>
      <c r="D1056" s="143" t="str">
        <f t="shared" si="3"/>
        <v>65</v>
      </c>
      <c r="E1056" s="141">
        <v>609.156</v>
      </c>
      <c r="F1056" s="141">
        <v>0.0</v>
      </c>
      <c r="G1056" s="141">
        <v>0.0</v>
      </c>
      <c r="H1056" s="141">
        <v>0.0</v>
      </c>
      <c r="I1056" s="141">
        <v>609.156</v>
      </c>
      <c r="J1056" s="141">
        <v>0.0</v>
      </c>
    </row>
    <row r="1057" ht="14.25" customHeight="1">
      <c r="A1057" s="140" t="s">
        <v>1236</v>
      </c>
      <c r="B1057" s="143">
        <f t="shared" si="1"/>
        <v>10</v>
      </c>
      <c r="C1057" s="143" t="str">
        <f t="shared" si="2"/>
        <v>7</v>
      </c>
      <c r="D1057" s="143" t="str">
        <f t="shared" si="3"/>
        <v>57</v>
      </c>
      <c r="E1057" s="141">
        <v>25.428000000000004</v>
      </c>
      <c r="F1057" s="141">
        <v>0.0</v>
      </c>
      <c r="G1057" s="141">
        <v>0.0</v>
      </c>
      <c r="H1057" s="141">
        <v>0.0</v>
      </c>
      <c r="I1057" s="141">
        <v>25.428000000000004</v>
      </c>
      <c r="J1057" s="141">
        <v>0.0</v>
      </c>
    </row>
    <row r="1058" ht="14.25" customHeight="1">
      <c r="A1058" s="140" t="s">
        <v>1237</v>
      </c>
      <c r="B1058" s="143">
        <f t="shared" si="1"/>
        <v>10</v>
      </c>
      <c r="C1058" s="143" t="str">
        <f t="shared" si="2"/>
        <v>5</v>
      </c>
      <c r="D1058" s="143" t="str">
        <f t="shared" si="3"/>
        <v>35</v>
      </c>
      <c r="E1058" s="141">
        <v>19.32</v>
      </c>
      <c r="F1058" s="141">
        <v>0.0</v>
      </c>
      <c r="G1058" s="141">
        <v>0.0</v>
      </c>
      <c r="H1058" s="141">
        <v>0.0</v>
      </c>
      <c r="I1058" s="141">
        <v>19.32</v>
      </c>
      <c r="J1058" s="141">
        <v>0.0</v>
      </c>
    </row>
    <row r="1059" ht="14.25" customHeight="1">
      <c r="A1059" s="140" t="s">
        <v>1238</v>
      </c>
      <c r="B1059" s="143">
        <f t="shared" si="1"/>
        <v>10</v>
      </c>
      <c r="C1059" s="143" t="str">
        <f t="shared" si="2"/>
        <v>6</v>
      </c>
      <c r="D1059" s="143" t="str">
        <f t="shared" si="3"/>
        <v>36</v>
      </c>
      <c r="E1059" s="141">
        <v>9.156</v>
      </c>
      <c r="F1059" s="141">
        <v>0.0</v>
      </c>
      <c r="G1059" s="141">
        <v>0.0</v>
      </c>
      <c r="H1059" s="141">
        <v>0.0</v>
      </c>
      <c r="I1059" s="141">
        <v>9.156</v>
      </c>
      <c r="J1059" s="141">
        <v>0.0</v>
      </c>
    </row>
    <row r="1060" ht="14.25" customHeight="1">
      <c r="A1060" s="140" t="s">
        <v>1239</v>
      </c>
      <c r="B1060" s="143">
        <f t="shared" si="1"/>
        <v>10</v>
      </c>
      <c r="C1060" s="143" t="str">
        <f t="shared" si="2"/>
        <v>1</v>
      </c>
      <c r="D1060" s="143" t="str">
        <f t="shared" si="3"/>
        <v>21</v>
      </c>
      <c r="E1060" s="141">
        <v>771.864</v>
      </c>
      <c r="F1060" s="141">
        <v>0.0</v>
      </c>
      <c r="G1060" s="141">
        <v>0.0</v>
      </c>
      <c r="H1060" s="141">
        <v>0.0</v>
      </c>
      <c r="I1060" s="141">
        <v>771.864</v>
      </c>
      <c r="J1060" s="141">
        <v>0.0</v>
      </c>
    </row>
    <row r="1061" ht="14.25" customHeight="1">
      <c r="A1061" s="140" t="s">
        <v>1240</v>
      </c>
      <c r="B1061" s="143">
        <f t="shared" si="1"/>
        <v>10</v>
      </c>
      <c r="C1061" s="143" t="str">
        <f t="shared" si="2"/>
        <v>3</v>
      </c>
      <c r="D1061" s="143" t="str">
        <f t="shared" si="3"/>
        <v>33</v>
      </c>
      <c r="E1061" s="141">
        <v>731.184</v>
      </c>
      <c r="F1061" s="141">
        <v>0.0</v>
      </c>
      <c r="G1061" s="141">
        <v>0.0</v>
      </c>
      <c r="H1061" s="141">
        <v>0.0</v>
      </c>
      <c r="I1061" s="141">
        <v>731.184</v>
      </c>
      <c r="J1061" s="141">
        <v>0.0</v>
      </c>
    </row>
    <row r="1062" ht="14.25" customHeight="1">
      <c r="A1062" s="140" t="s">
        <v>1241</v>
      </c>
      <c r="B1062" s="143">
        <f t="shared" si="1"/>
        <v>10</v>
      </c>
      <c r="C1062" s="143" t="str">
        <f t="shared" si="2"/>
        <v>5</v>
      </c>
      <c r="D1062" s="143" t="str">
        <f t="shared" si="3"/>
        <v>15</v>
      </c>
      <c r="E1062" s="141">
        <v>1067.796</v>
      </c>
      <c r="F1062" s="141">
        <v>0.0</v>
      </c>
      <c r="G1062" s="141">
        <v>0.0</v>
      </c>
      <c r="H1062" s="141">
        <v>0.0</v>
      </c>
      <c r="I1062" s="141">
        <v>1067.796</v>
      </c>
      <c r="J1062" s="141">
        <v>0.0</v>
      </c>
    </row>
    <row r="1063" ht="14.25" customHeight="1">
      <c r="A1063" s="140" t="s">
        <v>1242</v>
      </c>
      <c r="B1063" s="143">
        <f t="shared" si="1"/>
        <v>10</v>
      </c>
      <c r="C1063" s="143" t="str">
        <f t="shared" si="2"/>
        <v>6</v>
      </c>
      <c r="D1063" s="143" t="str">
        <f t="shared" si="3"/>
        <v>86</v>
      </c>
      <c r="E1063" s="141">
        <v>1830.504</v>
      </c>
      <c r="F1063" s="141">
        <v>0.0</v>
      </c>
      <c r="G1063" s="141">
        <v>0.0</v>
      </c>
      <c r="H1063" s="141">
        <v>0.0</v>
      </c>
      <c r="I1063" s="141">
        <v>1830.504</v>
      </c>
      <c r="J1063" s="141">
        <v>0.0</v>
      </c>
    </row>
    <row r="1064" ht="14.25" customHeight="1">
      <c r="A1064" s="140" t="s">
        <v>1243</v>
      </c>
      <c r="B1064" s="143">
        <f t="shared" si="1"/>
        <v>10</v>
      </c>
      <c r="C1064" s="143" t="str">
        <f t="shared" si="2"/>
        <v>1</v>
      </c>
      <c r="D1064" s="143" t="str">
        <f t="shared" si="3"/>
        <v>21</v>
      </c>
      <c r="E1064" s="141">
        <v>3130.9439999999995</v>
      </c>
      <c r="F1064" s="141">
        <v>0.0</v>
      </c>
      <c r="G1064" s="141">
        <v>0.0</v>
      </c>
      <c r="H1064" s="141">
        <v>0.0</v>
      </c>
      <c r="I1064" s="141">
        <v>3130.9439999999995</v>
      </c>
      <c r="J1064" s="141">
        <v>0.0</v>
      </c>
    </row>
    <row r="1065" ht="14.25" customHeight="1">
      <c r="A1065" s="140" t="s">
        <v>1244</v>
      </c>
      <c r="B1065" s="143">
        <f t="shared" si="1"/>
        <v>10</v>
      </c>
      <c r="C1065" s="143" t="str">
        <f t="shared" si="2"/>
        <v>8</v>
      </c>
      <c r="D1065" s="143" t="str">
        <f t="shared" si="3"/>
        <v>58</v>
      </c>
      <c r="E1065" s="141">
        <v>1274.232</v>
      </c>
      <c r="F1065" s="141">
        <v>0.0</v>
      </c>
      <c r="G1065" s="141">
        <v>0.0</v>
      </c>
      <c r="H1065" s="141">
        <v>0.0</v>
      </c>
      <c r="I1065" s="141">
        <v>1274.232</v>
      </c>
      <c r="J1065" s="141">
        <v>0.0</v>
      </c>
    </row>
    <row r="1066" ht="14.25" customHeight="1">
      <c r="A1066" s="140" t="s">
        <v>1245</v>
      </c>
      <c r="B1066" s="143">
        <f t="shared" si="1"/>
        <v>10</v>
      </c>
      <c r="C1066" s="143" t="str">
        <f t="shared" si="2"/>
        <v>9</v>
      </c>
      <c r="D1066" s="143" t="str">
        <f t="shared" si="3"/>
        <v>59</v>
      </c>
      <c r="E1066" s="141">
        <v>1015.932</v>
      </c>
      <c r="F1066" s="141">
        <v>0.0</v>
      </c>
      <c r="G1066" s="141">
        <v>0.0</v>
      </c>
      <c r="H1066" s="141">
        <v>0.0</v>
      </c>
      <c r="I1066" s="141">
        <v>1015.932</v>
      </c>
      <c r="J1066" s="141">
        <v>0.0</v>
      </c>
    </row>
    <row r="1067" ht="14.25" customHeight="1">
      <c r="A1067" s="140" t="s">
        <v>1246</v>
      </c>
      <c r="B1067" s="143">
        <f t="shared" si="1"/>
        <v>10</v>
      </c>
      <c r="C1067" s="143" t="str">
        <f t="shared" si="2"/>
        <v>2</v>
      </c>
      <c r="D1067" s="143" t="str">
        <f t="shared" si="3"/>
        <v>62</v>
      </c>
      <c r="E1067" s="141">
        <v>996.5999999999999</v>
      </c>
      <c r="F1067" s="141">
        <v>0.0</v>
      </c>
      <c r="G1067" s="141">
        <v>0.0</v>
      </c>
      <c r="H1067" s="141">
        <v>0.0</v>
      </c>
      <c r="I1067" s="141">
        <v>996.5999999999999</v>
      </c>
      <c r="J1067" s="141">
        <v>0.0</v>
      </c>
    </row>
    <row r="1068" ht="14.25" customHeight="1">
      <c r="A1068" s="140" t="s">
        <v>1247</v>
      </c>
      <c r="B1068" s="143">
        <f t="shared" si="1"/>
        <v>10</v>
      </c>
      <c r="C1068" s="143" t="str">
        <f t="shared" si="2"/>
        <v>0</v>
      </c>
      <c r="D1068" s="143" t="str">
        <f t="shared" si="3"/>
        <v>50</v>
      </c>
      <c r="E1068" s="141">
        <v>1529.496</v>
      </c>
      <c r="F1068" s="141">
        <v>0.0</v>
      </c>
      <c r="G1068" s="141">
        <v>0.0</v>
      </c>
      <c r="H1068" s="141">
        <v>0.0</v>
      </c>
      <c r="I1068" s="141">
        <v>1529.496</v>
      </c>
      <c r="J1068" s="141">
        <v>0.0</v>
      </c>
    </row>
    <row r="1069" ht="14.25" customHeight="1">
      <c r="A1069" s="140" t="s">
        <v>1248</v>
      </c>
      <c r="B1069" s="143">
        <f t="shared" si="1"/>
        <v>4</v>
      </c>
      <c r="C1069" s="143" t="str">
        <f t="shared" si="2"/>
        <v>0</v>
      </c>
      <c r="D1069" s="143" t="str">
        <f t="shared" si="3"/>
        <v>70</v>
      </c>
      <c r="E1069" s="141">
        <v>64440.70799999999</v>
      </c>
      <c r="F1069" s="141">
        <v>0.0</v>
      </c>
      <c r="G1069" s="141">
        <v>2725.428</v>
      </c>
      <c r="H1069" s="141">
        <v>0.0</v>
      </c>
      <c r="I1069" s="141">
        <v>67166.136</v>
      </c>
      <c r="J1069" s="141">
        <v>0.0</v>
      </c>
    </row>
    <row r="1070" ht="14.25" customHeight="1">
      <c r="A1070" s="140" t="s">
        <v>1249</v>
      </c>
      <c r="B1070" s="143">
        <f t="shared" si="1"/>
        <v>10</v>
      </c>
      <c r="C1070" s="143" t="str">
        <f t="shared" si="2"/>
        <v>4</v>
      </c>
      <c r="D1070" s="143" t="str">
        <f t="shared" si="3"/>
        <v>24</v>
      </c>
      <c r="E1070" s="141">
        <v>567.9000000000001</v>
      </c>
      <c r="F1070" s="141">
        <v>0.0</v>
      </c>
      <c r="G1070" s="141">
        <v>0.0</v>
      </c>
      <c r="H1070" s="141">
        <v>0.0</v>
      </c>
      <c r="I1070" s="141">
        <v>567.9000000000001</v>
      </c>
      <c r="J1070" s="141">
        <v>0.0</v>
      </c>
    </row>
    <row r="1071" ht="14.25" customHeight="1">
      <c r="A1071" s="140" t="s">
        <v>1250</v>
      </c>
      <c r="B1071" s="143">
        <f t="shared" si="1"/>
        <v>10</v>
      </c>
      <c r="C1071" s="143" t="str">
        <f t="shared" si="2"/>
        <v>5</v>
      </c>
      <c r="D1071" s="143" t="str">
        <f t="shared" si="3"/>
        <v>25</v>
      </c>
      <c r="E1071" s="141">
        <v>1432.8000000000002</v>
      </c>
      <c r="F1071" s="141">
        <v>0.0</v>
      </c>
      <c r="G1071" s="141">
        <v>0.0</v>
      </c>
      <c r="H1071" s="141">
        <v>0.0</v>
      </c>
      <c r="I1071" s="141">
        <v>1432.8000000000002</v>
      </c>
      <c r="J1071" s="141">
        <v>0.0</v>
      </c>
    </row>
    <row r="1072" ht="14.25" customHeight="1">
      <c r="A1072" s="140" t="s">
        <v>1251</v>
      </c>
      <c r="B1072" s="143">
        <f t="shared" si="1"/>
        <v>10</v>
      </c>
      <c r="C1072" s="143" t="str">
        <f t="shared" si="2"/>
        <v>6</v>
      </c>
      <c r="D1072" s="143" t="str">
        <f t="shared" si="3"/>
        <v>26</v>
      </c>
      <c r="E1072" s="141">
        <v>626.4000000000001</v>
      </c>
      <c r="F1072" s="141">
        <v>0.0</v>
      </c>
      <c r="G1072" s="141">
        <v>0.0</v>
      </c>
      <c r="H1072" s="141">
        <v>0.0</v>
      </c>
      <c r="I1072" s="141">
        <v>626.4000000000001</v>
      </c>
      <c r="J1072" s="141">
        <v>0.0</v>
      </c>
    </row>
    <row r="1073" ht="14.25" customHeight="1">
      <c r="A1073" s="140" t="s">
        <v>1252</v>
      </c>
      <c r="B1073" s="143">
        <f t="shared" si="1"/>
        <v>10</v>
      </c>
      <c r="C1073" s="143" t="str">
        <f t="shared" si="2"/>
        <v>7</v>
      </c>
      <c r="D1073" s="143" t="str">
        <f t="shared" si="3"/>
        <v>27</v>
      </c>
      <c r="E1073" s="141">
        <v>1118.4</v>
      </c>
      <c r="F1073" s="141">
        <v>0.0</v>
      </c>
      <c r="G1073" s="141">
        <v>0.0</v>
      </c>
      <c r="H1073" s="141">
        <v>0.0</v>
      </c>
      <c r="I1073" s="141">
        <v>1118.4</v>
      </c>
      <c r="J1073" s="141">
        <v>0.0</v>
      </c>
    </row>
    <row r="1074" ht="14.25" customHeight="1">
      <c r="A1074" s="140" t="s">
        <v>1253</v>
      </c>
      <c r="B1074" s="143">
        <f t="shared" si="1"/>
        <v>10</v>
      </c>
      <c r="C1074" s="143" t="str">
        <f t="shared" si="2"/>
        <v>8</v>
      </c>
      <c r="D1074" s="143" t="str">
        <f t="shared" si="3"/>
        <v>28</v>
      </c>
      <c r="E1074" s="141">
        <v>338.4</v>
      </c>
      <c r="F1074" s="141">
        <v>0.0</v>
      </c>
      <c r="G1074" s="141">
        <v>0.0</v>
      </c>
      <c r="H1074" s="141">
        <v>0.0</v>
      </c>
      <c r="I1074" s="141">
        <v>338.4</v>
      </c>
      <c r="J1074" s="141">
        <v>0.0</v>
      </c>
    </row>
    <row r="1075" ht="14.25" customHeight="1">
      <c r="A1075" s="140" t="s">
        <v>1254</v>
      </c>
      <c r="B1075" s="143">
        <f t="shared" si="1"/>
        <v>10</v>
      </c>
      <c r="C1075" s="143" t="str">
        <f t="shared" si="2"/>
        <v>9</v>
      </c>
      <c r="D1075" s="143" t="str">
        <f t="shared" si="3"/>
        <v>29</v>
      </c>
      <c r="E1075" s="141">
        <v>481.20000000000005</v>
      </c>
      <c r="F1075" s="141">
        <v>0.0</v>
      </c>
      <c r="G1075" s="141">
        <v>0.0</v>
      </c>
      <c r="H1075" s="141">
        <v>0.0</v>
      </c>
      <c r="I1075" s="141">
        <v>481.20000000000005</v>
      </c>
      <c r="J1075" s="141">
        <v>0.0</v>
      </c>
    </row>
    <row r="1076" ht="14.25" customHeight="1">
      <c r="A1076" s="140" t="s">
        <v>1255</v>
      </c>
      <c r="B1076" s="143">
        <f t="shared" si="1"/>
        <v>10</v>
      </c>
      <c r="C1076" s="143" t="str">
        <f t="shared" si="2"/>
        <v>3</v>
      </c>
      <c r="D1076" s="143" t="str">
        <f t="shared" si="3"/>
        <v>33</v>
      </c>
      <c r="E1076" s="141">
        <v>1096.1999999999998</v>
      </c>
      <c r="F1076" s="141">
        <v>0.0</v>
      </c>
      <c r="G1076" s="141">
        <v>0.0</v>
      </c>
      <c r="H1076" s="141">
        <v>0.0</v>
      </c>
      <c r="I1076" s="141">
        <v>1096.1999999999998</v>
      </c>
      <c r="J1076" s="141">
        <v>0.0</v>
      </c>
    </row>
    <row r="1077" ht="14.25" customHeight="1">
      <c r="A1077" s="140" t="s">
        <v>1256</v>
      </c>
      <c r="B1077" s="143">
        <f t="shared" si="1"/>
        <v>10</v>
      </c>
      <c r="C1077" s="143" t="str">
        <f t="shared" si="2"/>
        <v>6</v>
      </c>
      <c r="D1077" s="143" t="str">
        <f t="shared" si="3"/>
        <v>36</v>
      </c>
      <c r="E1077" s="141">
        <v>319.56000000000006</v>
      </c>
      <c r="F1077" s="141">
        <v>0.0</v>
      </c>
      <c r="G1077" s="141">
        <v>0.0</v>
      </c>
      <c r="H1077" s="141">
        <v>0.0</v>
      </c>
      <c r="I1077" s="141">
        <v>319.56000000000006</v>
      </c>
      <c r="J1077" s="141">
        <v>0.0</v>
      </c>
    </row>
    <row r="1078" ht="14.25" customHeight="1">
      <c r="A1078" s="140" t="s">
        <v>1257</v>
      </c>
      <c r="B1078" s="143">
        <f t="shared" si="1"/>
        <v>10</v>
      </c>
      <c r="C1078" s="143" t="str">
        <f t="shared" si="2"/>
        <v>9</v>
      </c>
      <c r="D1078" s="143" t="str">
        <f t="shared" si="3"/>
        <v>39</v>
      </c>
      <c r="E1078" s="141">
        <v>315.0</v>
      </c>
      <c r="F1078" s="141">
        <v>0.0</v>
      </c>
      <c r="G1078" s="141">
        <v>0.0</v>
      </c>
      <c r="H1078" s="141">
        <v>0.0</v>
      </c>
      <c r="I1078" s="141">
        <v>315.0</v>
      </c>
      <c r="J1078" s="141">
        <v>0.0</v>
      </c>
    </row>
    <row r="1079" ht="14.25" customHeight="1">
      <c r="A1079" s="140" t="s">
        <v>1258</v>
      </c>
      <c r="B1079" s="143">
        <f t="shared" si="1"/>
        <v>10</v>
      </c>
      <c r="C1079" s="143" t="str">
        <f t="shared" si="2"/>
        <v>1</v>
      </c>
      <c r="D1079" s="143" t="str">
        <f t="shared" si="3"/>
        <v>41</v>
      </c>
      <c r="E1079" s="141">
        <v>365.4</v>
      </c>
      <c r="F1079" s="141">
        <v>0.0</v>
      </c>
      <c r="G1079" s="141">
        <v>0.0</v>
      </c>
      <c r="H1079" s="141">
        <v>0.0</v>
      </c>
      <c r="I1079" s="141">
        <v>365.4</v>
      </c>
      <c r="J1079" s="141">
        <v>0.0</v>
      </c>
    </row>
    <row r="1080" ht="14.25" customHeight="1">
      <c r="A1080" s="140" t="s">
        <v>1259</v>
      </c>
      <c r="B1080" s="143">
        <f t="shared" si="1"/>
        <v>10</v>
      </c>
      <c r="C1080" s="143" t="str">
        <f t="shared" si="2"/>
        <v>4</v>
      </c>
      <c r="D1080" s="143" t="str">
        <f t="shared" si="3"/>
        <v>44</v>
      </c>
      <c r="E1080" s="141">
        <v>256.56000000000006</v>
      </c>
      <c r="F1080" s="141">
        <v>0.0</v>
      </c>
      <c r="G1080" s="141">
        <v>0.0</v>
      </c>
      <c r="H1080" s="141">
        <v>0.0</v>
      </c>
      <c r="I1080" s="141">
        <v>256.56000000000006</v>
      </c>
      <c r="J1080" s="141">
        <v>0.0</v>
      </c>
    </row>
    <row r="1081" ht="14.25" customHeight="1">
      <c r="A1081" s="140" t="s">
        <v>1260</v>
      </c>
      <c r="B1081" s="143">
        <f t="shared" si="1"/>
        <v>10</v>
      </c>
      <c r="C1081" s="143" t="str">
        <f t="shared" si="2"/>
        <v>7</v>
      </c>
      <c r="D1081" s="143" t="str">
        <f t="shared" si="3"/>
        <v>47</v>
      </c>
      <c r="E1081" s="141">
        <v>3000.0</v>
      </c>
      <c r="F1081" s="141">
        <v>0.0</v>
      </c>
      <c r="G1081" s="141">
        <v>0.0</v>
      </c>
      <c r="H1081" s="141">
        <v>0.0</v>
      </c>
      <c r="I1081" s="141">
        <v>3000.0</v>
      </c>
      <c r="J1081" s="141">
        <v>0.0</v>
      </c>
    </row>
    <row r="1082" ht="14.25" customHeight="1">
      <c r="A1082" s="140" t="s">
        <v>1261</v>
      </c>
      <c r="B1082" s="143">
        <f t="shared" si="1"/>
        <v>10</v>
      </c>
      <c r="C1082" s="143" t="str">
        <f t="shared" si="2"/>
        <v>8</v>
      </c>
      <c r="D1082" s="143" t="str">
        <f t="shared" si="3"/>
        <v>48</v>
      </c>
      <c r="E1082" s="141">
        <v>628.8</v>
      </c>
      <c r="F1082" s="141">
        <v>0.0</v>
      </c>
      <c r="G1082" s="141">
        <v>0.0</v>
      </c>
      <c r="H1082" s="141">
        <v>0.0</v>
      </c>
      <c r="I1082" s="141">
        <v>628.8</v>
      </c>
      <c r="J1082" s="141">
        <v>0.0</v>
      </c>
    </row>
    <row r="1083" ht="14.25" customHeight="1">
      <c r="A1083" s="140" t="s">
        <v>1262</v>
      </c>
      <c r="B1083" s="143">
        <f t="shared" si="1"/>
        <v>10</v>
      </c>
      <c r="C1083" s="143" t="str">
        <f t="shared" si="2"/>
        <v>9</v>
      </c>
      <c r="D1083" s="143" t="str">
        <f t="shared" si="3"/>
        <v>49</v>
      </c>
      <c r="E1083" s="141">
        <v>493.20000000000005</v>
      </c>
      <c r="F1083" s="141">
        <v>0.0</v>
      </c>
      <c r="G1083" s="141">
        <v>0.0</v>
      </c>
      <c r="H1083" s="141">
        <v>0.0</v>
      </c>
      <c r="I1083" s="141">
        <v>493.20000000000005</v>
      </c>
      <c r="J1083" s="141">
        <v>0.0</v>
      </c>
    </row>
    <row r="1084" ht="14.25" customHeight="1">
      <c r="A1084" s="140" t="s">
        <v>1263</v>
      </c>
      <c r="B1084" s="143">
        <f t="shared" si="1"/>
        <v>10</v>
      </c>
      <c r="C1084" s="143" t="str">
        <f t="shared" si="2"/>
        <v>0</v>
      </c>
      <c r="D1084" s="143" t="str">
        <f t="shared" si="3"/>
        <v>50</v>
      </c>
      <c r="E1084" s="141">
        <v>748.8</v>
      </c>
      <c r="F1084" s="141">
        <v>0.0</v>
      </c>
      <c r="G1084" s="141">
        <v>0.0</v>
      </c>
      <c r="H1084" s="141">
        <v>0.0</v>
      </c>
      <c r="I1084" s="141">
        <v>748.8</v>
      </c>
      <c r="J1084" s="141">
        <v>0.0</v>
      </c>
    </row>
    <row r="1085" ht="14.25" customHeight="1">
      <c r="A1085" s="140" t="s">
        <v>1264</v>
      </c>
      <c r="B1085" s="143">
        <f t="shared" si="1"/>
        <v>10</v>
      </c>
      <c r="C1085" s="143" t="str">
        <f t="shared" si="2"/>
        <v>1</v>
      </c>
      <c r="D1085" s="143" t="str">
        <f t="shared" si="3"/>
        <v>51</v>
      </c>
      <c r="E1085" s="141">
        <v>469.20000000000005</v>
      </c>
      <c r="F1085" s="141">
        <v>0.0</v>
      </c>
      <c r="G1085" s="141">
        <v>0.0</v>
      </c>
      <c r="H1085" s="141">
        <v>0.0</v>
      </c>
      <c r="I1085" s="141">
        <v>469.20000000000005</v>
      </c>
      <c r="J1085" s="141">
        <v>0.0</v>
      </c>
    </row>
    <row r="1086" ht="14.25" customHeight="1">
      <c r="A1086" s="140" t="s">
        <v>1265</v>
      </c>
      <c r="B1086" s="143">
        <f t="shared" si="1"/>
        <v>10</v>
      </c>
      <c r="C1086" s="143" t="str">
        <f t="shared" si="2"/>
        <v>2</v>
      </c>
      <c r="D1086" s="143" t="str">
        <f t="shared" si="3"/>
        <v>52</v>
      </c>
      <c r="E1086" s="141">
        <v>422.40000000000003</v>
      </c>
      <c r="F1086" s="141">
        <v>0.0</v>
      </c>
      <c r="G1086" s="141">
        <v>0.0</v>
      </c>
      <c r="H1086" s="141">
        <v>0.0</v>
      </c>
      <c r="I1086" s="141">
        <v>422.40000000000003</v>
      </c>
      <c r="J1086" s="141">
        <v>0.0</v>
      </c>
    </row>
    <row r="1087" ht="14.25" customHeight="1">
      <c r="A1087" s="140" t="s">
        <v>1266</v>
      </c>
      <c r="B1087" s="143">
        <f t="shared" si="1"/>
        <v>10</v>
      </c>
      <c r="C1087" s="143" t="str">
        <f t="shared" si="2"/>
        <v>3</v>
      </c>
      <c r="D1087" s="143" t="str">
        <f t="shared" si="3"/>
        <v>53</v>
      </c>
      <c r="E1087" s="141">
        <v>124.80000000000001</v>
      </c>
      <c r="F1087" s="141">
        <v>0.0</v>
      </c>
      <c r="G1087" s="141">
        <v>0.0</v>
      </c>
      <c r="H1087" s="141">
        <v>0.0</v>
      </c>
      <c r="I1087" s="141">
        <v>124.80000000000001</v>
      </c>
      <c r="J1087" s="141">
        <v>0.0</v>
      </c>
    </row>
    <row r="1088" ht="14.25" customHeight="1">
      <c r="A1088" s="140" t="s">
        <v>1267</v>
      </c>
      <c r="B1088" s="143">
        <f t="shared" si="1"/>
        <v>10</v>
      </c>
      <c r="C1088" s="143" t="str">
        <f t="shared" si="2"/>
        <v>1</v>
      </c>
      <c r="D1088" s="143" t="str">
        <f t="shared" si="3"/>
        <v>21</v>
      </c>
      <c r="E1088" s="141">
        <v>2880.0</v>
      </c>
      <c r="F1088" s="141">
        <v>0.0</v>
      </c>
      <c r="G1088" s="141">
        <v>0.0</v>
      </c>
      <c r="H1088" s="141">
        <v>0.0</v>
      </c>
      <c r="I1088" s="141">
        <v>2880.0</v>
      </c>
      <c r="J1088" s="141">
        <v>0.0</v>
      </c>
    </row>
    <row r="1089" ht="14.25" customHeight="1">
      <c r="A1089" s="140" t="s">
        <v>1268</v>
      </c>
      <c r="B1089" s="143">
        <f t="shared" si="1"/>
        <v>10</v>
      </c>
      <c r="C1089" s="143" t="str">
        <f t="shared" si="2"/>
        <v>2</v>
      </c>
      <c r="D1089" s="143" t="str">
        <f t="shared" si="3"/>
        <v>22</v>
      </c>
      <c r="E1089" s="141">
        <v>180.0</v>
      </c>
      <c r="F1089" s="141">
        <v>0.0</v>
      </c>
      <c r="G1089" s="141">
        <v>0.0</v>
      </c>
      <c r="H1089" s="141">
        <v>0.0</v>
      </c>
      <c r="I1089" s="141">
        <v>180.0</v>
      </c>
      <c r="J1089" s="141">
        <v>0.0</v>
      </c>
    </row>
    <row r="1090" ht="14.25" customHeight="1">
      <c r="A1090" s="140" t="s">
        <v>1269</v>
      </c>
      <c r="B1090" s="143">
        <f t="shared" si="1"/>
        <v>10</v>
      </c>
      <c r="C1090" s="143" t="str">
        <f t="shared" si="2"/>
        <v>5</v>
      </c>
      <c r="D1090" s="143" t="str">
        <f t="shared" si="3"/>
        <v>45</v>
      </c>
      <c r="E1090" s="141">
        <v>154.8</v>
      </c>
      <c r="F1090" s="141">
        <v>0.0</v>
      </c>
      <c r="G1090" s="141">
        <v>0.0</v>
      </c>
      <c r="H1090" s="141">
        <v>0.0</v>
      </c>
      <c r="I1090" s="141">
        <v>154.8</v>
      </c>
      <c r="J1090" s="141">
        <v>0.0</v>
      </c>
    </row>
    <row r="1091" ht="14.25" customHeight="1">
      <c r="A1091" s="140" t="s">
        <v>1270</v>
      </c>
      <c r="B1091" s="143">
        <f t="shared" si="1"/>
        <v>10</v>
      </c>
      <c r="C1091" s="143" t="str">
        <f t="shared" si="2"/>
        <v>7</v>
      </c>
      <c r="D1091" s="143" t="str">
        <f t="shared" si="3"/>
        <v>57</v>
      </c>
      <c r="E1091" s="141">
        <v>388.79999999999995</v>
      </c>
      <c r="F1091" s="141">
        <v>0.0</v>
      </c>
      <c r="G1091" s="141">
        <v>0.0</v>
      </c>
      <c r="H1091" s="141">
        <v>0.0</v>
      </c>
      <c r="I1091" s="141">
        <v>388.79999999999995</v>
      </c>
      <c r="J1091" s="141">
        <v>0.0</v>
      </c>
    </row>
    <row r="1092" ht="14.25" customHeight="1">
      <c r="A1092" s="140" t="s">
        <v>1271</v>
      </c>
      <c r="B1092" s="143">
        <f t="shared" si="1"/>
        <v>10</v>
      </c>
      <c r="C1092" s="143" t="str">
        <f t="shared" si="2"/>
        <v>8</v>
      </c>
      <c r="D1092" s="143" t="str">
        <f t="shared" si="3"/>
        <v>58</v>
      </c>
      <c r="E1092" s="141">
        <v>43.2</v>
      </c>
      <c r="F1092" s="141">
        <v>0.0</v>
      </c>
      <c r="G1092" s="141">
        <v>0.0</v>
      </c>
      <c r="H1092" s="141">
        <v>0.0</v>
      </c>
      <c r="I1092" s="141">
        <v>43.2</v>
      </c>
      <c r="J1092" s="141">
        <v>0.0</v>
      </c>
    </row>
    <row r="1093" ht="14.25" customHeight="1">
      <c r="A1093" s="140" t="s">
        <v>1272</v>
      </c>
      <c r="B1093" s="143">
        <f t="shared" si="1"/>
        <v>10</v>
      </c>
      <c r="C1093" s="143" t="str">
        <f t="shared" si="2"/>
        <v>5</v>
      </c>
      <c r="D1093" s="143" t="str">
        <f t="shared" si="3"/>
        <v>75</v>
      </c>
      <c r="E1093" s="141">
        <v>390.504</v>
      </c>
      <c r="F1093" s="141">
        <v>0.0</v>
      </c>
      <c r="G1093" s="141">
        <v>0.0</v>
      </c>
      <c r="H1093" s="141">
        <v>0.0</v>
      </c>
      <c r="I1093" s="141">
        <v>390.504</v>
      </c>
      <c r="J1093" s="141">
        <v>0.0</v>
      </c>
    </row>
    <row r="1094" ht="14.25" customHeight="1">
      <c r="A1094" s="140" t="s">
        <v>1273</v>
      </c>
      <c r="B1094" s="143">
        <f t="shared" si="1"/>
        <v>10</v>
      </c>
      <c r="C1094" s="143" t="str">
        <f t="shared" si="2"/>
        <v>2</v>
      </c>
      <c r="D1094" s="143" t="str">
        <f t="shared" si="3"/>
        <v>82</v>
      </c>
      <c r="E1094" s="141">
        <v>147.45600000000002</v>
      </c>
      <c r="F1094" s="141">
        <v>0.0</v>
      </c>
      <c r="G1094" s="141">
        <v>0.0</v>
      </c>
      <c r="H1094" s="141">
        <v>0.0</v>
      </c>
      <c r="I1094" s="141">
        <v>147.45600000000002</v>
      </c>
      <c r="J1094" s="141">
        <v>0.0</v>
      </c>
    </row>
    <row r="1095" ht="14.25" customHeight="1">
      <c r="A1095" s="140" t="s">
        <v>1274</v>
      </c>
      <c r="B1095" s="143">
        <f t="shared" si="1"/>
        <v>10</v>
      </c>
      <c r="C1095" s="143" t="str">
        <f t="shared" si="2"/>
        <v>4</v>
      </c>
      <c r="D1095" s="143" t="str">
        <f t="shared" si="3"/>
        <v>34</v>
      </c>
      <c r="E1095" s="141">
        <v>29775.600000000002</v>
      </c>
      <c r="F1095" s="141">
        <v>0.0</v>
      </c>
      <c r="G1095" s="141">
        <v>0.0</v>
      </c>
      <c r="H1095" s="141">
        <v>0.0</v>
      </c>
      <c r="I1095" s="141">
        <v>29775.600000000002</v>
      </c>
      <c r="J1095" s="141">
        <v>0.0</v>
      </c>
    </row>
    <row r="1096" ht="14.25" customHeight="1">
      <c r="A1096" s="140" t="s">
        <v>1275</v>
      </c>
      <c r="B1096" s="143">
        <f t="shared" si="1"/>
        <v>10</v>
      </c>
      <c r="C1096" s="143" t="str">
        <f t="shared" si="2"/>
        <v>7</v>
      </c>
      <c r="D1096" s="143" t="str">
        <f t="shared" si="3"/>
        <v>07</v>
      </c>
      <c r="E1096" s="141">
        <v>319.5</v>
      </c>
      <c r="F1096" s="141">
        <v>0.0</v>
      </c>
      <c r="G1096" s="141">
        <v>0.0</v>
      </c>
      <c r="H1096" s="141">
        <v>0.0</v>
      </c>
      <c r="I1096" s="141">
        <v>319.5</v>
      </c>
      <c r="J1096" s="141">
        <v>0.0</v>
      </c>
    </row>
    <row r="1097" ht="14.25" customHeight="1">
      <c r="A1097" s="140" t="s">
        <v>1276</v>
      </c>
      <c r="B1097" s="143">
        <f t="shared" si="1"/>
        <v>10</v>
      </c>
      <c r="C1097" s="143" t="str">
        <f t="shared" si="2"/>
        <v>6</v>
      </c>
      <c r="D1097" s="143" t="str">
        <f t="shared" si="3"/>
        <v>26</v>
      </c>
      <c r="E1097" s="141">
        <v>451.52399999999994</v>
      </c>
      <c r="F1097" s="141">
        <v>0.0</v>
      </c>
      <c r="G1097" s="141">
        <v>0.0</v>
      </c>
      <c r="H1097" s="141">
        <v>0.0</v>
      </c>
      <c r="I1097" s="141">
        <v>451.52399999999994</v>
      </c>
      <c r="J1097" s="141">
        <v>0.0</v>
      </c>
    </row>
    <row r="1098" ht="14.25" customHeight="1">
      <c r="A1098" s="140" t="s">
        <v>1277</v>
      </c>
      <c r="B1098" s="143">
        <f t="shared" si="1"/>
        <v>10</v>
      </c>
      <c r="C1098" s="143" t="str">
        <f t="shared" si="2"/>
        <v>7</v>
      </c>
      <c r="D1098" s="143" t="str">
        <f t="shared" si="3"/>
        <v>27</v>
      </c>
      <c r="E1098" s="141">
        <v>412.88399999999996</v>
      </c>
      <c r="F1098" s="141">
        <v>0.0</v>
      </c>
      <c r="G1098" s="141">
        <v>0.0</v>
      </c>
      <c r="H1098" s="141">
        <v>0.0</v>
      </c>
      <c r="I1098" s="141">
        <v>412.88399999999996</v>
      </c>
      <c r="J1098" s="141">
        <v>0.0</v>
      </c>
    </row>
    <row r="1099" ht="14.25" customHeight="1">
      <c r="A1099" s="140" t="s">
        <v>1278</v>
      </c>
      <c r="B1099" s="143">
        <f t="shared" si="1"/>
        <v>10</v>
      </c>
      <c r="C1099" s="143" t="str">
        <f t="shared" si="2"/>
        <v>8</v>
      </c>
      <c r="D1099" s="143" t="str">
        <f t="shared" si="3"/>
        <v>28</v>
      </c>
      <c r="E1099" s="141">
        <v>427.11600000000004</v>
      </c>
      <c r="F1099" s="141">
        <v>0.0</v>
      </c>
      <c r="G1099" s="141">
        <v>0.0</v>
      </c>
      <c r="H1099" s="141">
        <v>0.0</v>
      </c>
      <c r="I1099" s="141">
        <v>427.11600000000004</v>
      </c>
      <c r="J1099" s="141">
        <v>0.0</v>
      </c>
    </row>
    <row r="1100" ht="14.25" customHeight="1">
      <c r="A1100" s="140" t="s">
        <v>1279</v>
      </c>
      <c r="B1100" s="143">
        <f t="shared" si="1"/>
        <v>10</v>
      </c>
      <c r="C1100" s="143" t="str">
        <f t="shared" si="2"/>
        <v>1</v>
      </c>
      <c r="D1100" s="143" t="str">
        <f t="shared" si="3"/>
        <v>41</v>
      </c>
      <c r="E1100" s="141">
        <v>120.0</v>
      </c>
      <c r="F1100" s="141">
        <v>0.0</v>
      </c>
      <c r="G1100" s="141">
        <v>0.0</v>
      </c>
      <c r="H1100" s="141">
        <v>0.0</v>
      </c>
      <c r="I1100" s="141">
        <v>120.0</v>
      </c>
      <c r="J1100" s="141">
        <v>0.0</v>
      </c>
    </row>
    <row r="1101" ht="14.25" customHeight="1">
      <c r="A1101" s="140" t="s">
        <v>1280</v>
      </c>
      <c r="B1101" s="143">
        <f t="shared" si="1"/>
        <v>10</v>
      </c>
      <c r="C1101" s="143" t="str">
        <f t="shared" si="2"/>
        <v>2</v>
      </c>
      <c r="D1101" s="143" t="str">
        <f t="shared" si="3"/>
        <v>42</v>
      </c>
      <c r="E1101" s="141">
        <v>96.0</v>
      </c>
      <c r="F1101" s="141">
        <v>0.0</v>
      </c>
      <c r="G1101" s="141">
        <v>0.0</v>
      </c>
      <c r="H1101" s="141">
        <v>0.0</v>
      </c>
      <c r="I1101" s="141">
        <v>96.0</v>
      </c>
      <c r="J1101" s="141">
        <v>0.0</v>
      </c>
    </row>
    <row r="1102" ht="14.25" customHeight="1">
      <c r="A1102" s="140" t="s">
        <v>1281</v>
      </c>
      <c r="B1102" s="143">
        <f t="shared" si="1"/>
        <v>10</v>
      </c>
      <c r="C1102" s="143" t="str">
        <f t="shared" si="2"/>
        <v>3</v>
      </c>
      <c r="D1102" s="143" t="str">
        <f t="shared" si="3"/>
        <v>43</v>
      </c>
      <c r="E1102" s="141">
        <v>36.0</v>
      </c>
      <c r="F1102" s="141">
        <v>0.0</v>
      </c>
      <c r="G1102" s="141">
        <v>0.0</v>
      </c>
      <c r="H1102" s="141">
        <v>0.0</v>
      </c>
      <c r="I1102" s="141">
        <v>36.0</v>
      </c>
      <c r="J1102" s="141">
        <v>0.0</v>
      </c>
    </row>
    <row r="1103" ht="14.25" customHeight="1">
      <c r="A1103" s="140" t="s">
        <v>1282</v>
      </c>
      <c r="B1103" s="143">
        <f t="shared" si="1"/>
        <v>10</v>
      </c>
      <c r="C1103" s="143" t="str">
        <f t="shared" si="2"/>
        <v>8</v>
      </c>
      <c r="D1103" s="143" t="str">
        <f t="shared" si="3"/>
        <v>88</v>
      </c>
      <c r="E1103" s="141">
        <v>45.156000000000006</v>
      </c>
      <c r="F1103" s="141">
        <v>0.0</v>
      </c>
      <c r="G1103" s="141">
        <v>0.0</v>
      </c>
      <c r="H1103" s="141">
        <v>0.0</v>
      </c>
      <c r="I1103" s="141">
        <v>45.156000000000006</v>
      </c>
      <c r="J1103" s="141">
        <v>0.0</v>
      </c>
    </row>
    <row r="1104" ht="14.25" customHeight="1">
      <c r="A1104" s="140" t="s">
        <v>1283</v>
      </c>
      <c r="B1104" s="143">
        <f t="shared" si="1"/>
        <v>10</v>
      </c>
      <c r="C1104" s="143" t="str">
        <f t="shared" si="2"/>
        <v>8</v>
      </c>
      <c r="D1104" s="143" t="str">
        <f t="shared" si="3"/>
        <v>08</v>
      </c>
      <c r="E1104" s="141">
        <v>157.632</v>
      </c>
      <c r="F1104" s="141">
        <v>0.0</v>
      </c>
      <c r="G1104" s="141">
        <v>0.0</v>
      </c>
      <c r="H1104" s="141">
        <v>0.0</v>
      </c>
      <c r="I1104" s="141">
        <v>157.632</v>
      </c>
      <c r="J1104" s="141">
        <v>0.0</v>
      </c>
    </row>
    <row r="1105" ht="14.25" customHeight="1">
      <c r="A1105" s="140" t="s">
        <v>1284</v>
      </c>
      <c r="B1105" s="143">
        <f t="shared" si="1"/>
        <v>10</v>
      </c>
      <c r="C1105" s="143" t="str">
        <f t="shared" si="2"/>
        <v>9</v>
      </c>
      <c r="D1105" s="143" t="str">
        <f t="shared" si="3"/>
        <v>09</v>
      </c>
      <c r="E1105" s="141">
        <v>103.72800000000001</v>
      </c>
      <c r="F1105" s="141">
        <v>0.0</v>
      </c>
      <c r="G1105" s="141">
        <v>0.0</v>
      </c>
      <c r="H1105" s="141">
        <v>0.0</v>
      </c>
      <c r="I1105" s="141">
        <v>103.72800000000001</v>
      </c>
      <c r="J1105" s="141">
        <v>0.0</v>
      </c>
    </row>
    <row r="1106" ht="14.25" customHeight="1">
      <c r="A1106" s="140" t="s">
        <v>1285</v>
      </c>
      <c r="B1106" s="143">
        <f t="shared" si="1"/>
        <v>10</v>
      </c>
      <c r="C1106" s="143" t="str">
        <f t="shared" si="2"/>
        <v>8</v>
      </c>
      <c r="D1106" s="143" t="str">
        <f t="shared" si="3"/>
        <v>18</v>
      </c>
      <c r="E1106" s="141">
        <v>203.38800000000003</v>
      </c>
      <c r="F1106" s="141">
        <v>0.0</v>
      </c>
      <c r="G1106" s="141">
        <v>0.0</v>
      </c>
      <c r="H1106" s="141">
        <v>0.0</v>
      </c>
      <c r="I1106" s="141">
        <v>203.38800000000003</v>
      </c>
      <c r="J1106" s="141">
        <v>0.0</v>
      </c>
    </row>
    <row r="1107" ht="14.25" customHeight="1">
      <c r="A1107" s="140" t="s">
        <v>1286</v>
      </c>
      <c r="B1107" s="143">
        <f t="shared" si="1"/>
        <v>10</v>
      </c>
      <c r="C1107" s="143" t="str">
        <f t="shared" si="2"/>
        <v>1</v>
      </c>
      <c r="D1107" s="143" t="str">
        <f t="shared" si="3"/>
        <v>51</v>
      </c>
      <c r="E1107" s="141">
        <v>716.8799999999999</v>
      </c>
      <c r="F1107" s="141">
        <v>0.0</v>
      </c>
      <c r="G1107" s="141">
        <v>0.0</v>
      </c>
      <c r="H1107" s="141">
        <v>0.0</v>
      </c>
      <c r="I1107" s="141">
        <v>716.8799999999999</v>
      </c>
      <c r="J1107" s="141">
        <v>0.0</v>
      </c>
    </row>
    <row r="1108" ht="14.25" customHeight="1">
      <c r="A1108" s="140" t="s">
        <v>1287</v>
      </c>
      <c r="B1108" s="143">
        <f t="shared" si="1"/>
        <v>10</v>
      </c>
      <c r="C1108" s="143" t="str">
        <f t="shared" si="2"/>
        <v>2</v>
      </c>
      <c r="D1108" s="143" t="str">
        <f t="shared" si="3"/>
        <v>52</v>
      </c>
      <c r="E1108" s="141">
        <v>341.89200000000005</v>
      </c>
      <c r="F1108" s="141">
        <v>0.0</v>
      </c>
      <c r="G1108" s="141">
        <v>0.0</v>
      </c>
      <c r="H1108" s="141">
        <v>0.0</v>
      </c>
      <c r="I1108" s="141">
        <v>341.89200000000005</v>
      </c>
      <c r="J1108" s="141">
        <v>0.0</v>
      </c>
    </row>
    <row r="1109" ht="14.25" customHeight="1">
      <c r="A1109" s="140" t="s">
        <v>1288</v>
      </c>
      <c r="B1109" s="143">
        <f t="shared" si="1"/>
        <v>10</v>
      </c>
      <c r="C1109" s="143" t="str">
        <f t="shared" si="2"/>
        <v>3</v>
      </c>
      <c r="D1109" s="143" t="str">
        <f t="shared" si="3"/>
        <v>53</v>
      </c>
      <c r="E1109" s="141">
        <v>305.08799999999997</v>
      </c>
      <c r="F1109" s="141">
        <v>0.0</v>
      </c>
      <c r="G1109" s="141">
        <v>0.0</v>
      </c>
      <c r="H1109" s="141">
        <v>0.0</v>
      </c>
      <c r="I1109" s="141">
        <v>305.08799999999997</v>
      </c>
      <c r="J1109" s="141">
        <v>0.0</v>
      </c>
    </row>
    <row r="1110" ht="14.25" customHeight="1">
      <c r="A1110" s="140" t="s">
        <v>1289</v>
      </c>
      <c r="B1110" s="143">
        <f t="shared" si="1"/>
        <v>10</v>
      </c>
      <c r="C1110" s="143" t="str">
        <f t="shared" si="2"/>
        <v>4</v>
      </c>
      <c r="D1110" s="143" t="str">
        <f t="shared" si="3"/>
        <v>24</v>
      </c>
      <c r="E1110" s="141">
        <v>152.54399999999998</v>
      </c>
      <c r="F1110" s="141">
        <v>0.0</v>
      </c>
      <c r="G1110" s="141">
        <v>0.0</v>
      </c>
      <c r="H1110" s="141">
        <v>0.0</v>
      </c>
      <c r="I1110" s="141">
        <v>152.54399999999998</v>
      </c>
      <c r="J1110" s="141">
        <v>0.0</v>
      </c>
    </row>
    <row r="1111" ht="14.25" customHeight="1">
      <c r="A1111" s="140" t="s">
        <v>1290</v>
      </c>
      <c r="B1111" s="143">
        <f t="shared" si="1"/>
        <v>10</v>
      </c>
      <c r="C1111" s="143" t="str">
        <f t="shared" si="2"/>
        <v>5</v>
      </c>
      <c r="D1111" s="143" t="str">
        <f t="shared" si="3"/>
        <v>25</v>
      </c>
      <c r="E1111" s="141">
        <v>254.232</v>
      </c>
      <c r="F1111" s="141">
        <v>0.0</v>
      </c>
      <c r="G1111" s="141">
        <v>0.0</v>
      </c>
      <c r="H1111" s="141">
        <v>0.0</v>
      </c>
      <c r="I1111" s="141">
        <v>254.232</v>
      </c>
      <c r="J1111" s="141">
        <v>0.0</v>
      </c>
    </row>
    <row r="1112" ht="14.25" customHeight="1">
      <c r="A1112" s="140" t="s">
        <v>1291</v>
      </c>
      <c r="B1112" s="143">
        <f t="shared" si="1"/>
        <v>10</v>
      </c>
      <c r="C1112" s="143" t="str">
        <f t="shared" si="2"/>
        <v>8</v>
      </c>
      <c r="D1112" s="143" t="str">
        <f t="shared" si="3"/>
        <v>38</v>
      </c>
      <c r="E1112" s="141">
        <v>966.0960000000001</v>
      </c>
      <c r="F1112" s="141">
        <v>0.0</v>
      </c>
      <c r="G1112" s="141">
        <v>0.0</v>
      </c>
      <c r="H1112" s="141">
        <v>0.0</v>
      </c>
      <c r="I1112" s="141">
        <v>966.0960000000001</v>
      </c>
      <c r="J1112" s="141">
        <v>0.0</v>
      </c>
    </row>
    <row r="1113" ht="14.25" customHeight="1">
      <c r="A1113" s="140" t="s">
        <v>1292</v>
      </c>
      <c r="B1113" s="143">
        <f t="shared" si="1"/>
        <v>10</v>
      </c>
      <c r="C1113" s="143" t="str">
        <f t="shared" si="2"/>
        <v>7</v>
      </c>
      <c r="D1113" s="143" t="str">
        <f t="shared" si="3"/>
        <v>47</v>
      </c>
      <c r="E1113" s="141">
        <v>1555.932</v>
      </c>
      <c r="F1113" s="141">
        <v>0.0</v>
      </c>
      <c r="G1113" s="141">
        <v>0.0</v>
      </c>
      <c r="H1113" s="141">
        <v>0.0</v>
      </c>
      <c r="I1113" s="141">
        <v>1555.932</v>
      </c>
      <c r="J1113" s="141">
        <v>0.0</v>
      </c>
    </row>
    <row r="1114" ht="14.25" customHeight="1">
      <c r="A1114" s="140" t="s">
        <v>1293</v>
      </c>
      <c r="B1114" s="143">
        <f t="shared" si="1"/>
        <v>10</v>
      </c>
      <c r="C1114" s="143" t="str">
        <f t="shared" si="2"/>
        <v>8</v>
      </c>
      <c r="D1114" s="143" t="str">
        <f t="shared" si="3"/>
        <v>48</v>
      </c>
      <c r="E1114" s="141">
        <v>762.7080000000001</v>
      </c>
      <c r="F1114" s="141">
        <v>0.0</v>
      </c>
      <c r="G1114" s="141">
        <v>0.0</v>
      </c>
      <c r="H1114" s="141">
        <v>0.0</v>
      </c>
      <c r="I1114" s="141">
        <v>762.7080000000001</v>
      </c>
      <c r="J1114" s="141">
        <v>0.0</v>
      </c>
    </row>
    <row r="1115" ht="14.25" customHeight="1">
      <c r="A1115" s="140" t="s">
        <v>1294</v>
      </c>
      <c r="B1115" s="143">
        <f t="shared" si="1"/>
        <v>10</v>
      </c>
      <c r="C1115" s="143" t="str">
        <f t="shared" si="2"/>
        <v>9</v>
      </c>
      <c r="D1115" s="143" t="str">
        <f t="shared" si="3"/>
        <v>49</v>
      </c>
      <c r="E1115" s="141">
        <v>1037.292</v>
      </c>
      <c r="F1115" s="141">
        <v>0.0</v>
      </c>
      <c r="G1115" s="141">
        <v>0.0</v>
      </c>
      <c r="H1115" s="141">
        <v>0.0</v>
      </c>
      <c r="I1115" s="141">
        <v>1037.292</v>
      </c>
      <c r="J1115" s="141">
        <v>0.0</v>
      </c>
    </row>
    <row r="1116" ht="14.25" customHeight="1">
      <c r="A1116" s="140" t="s">
        <v>1295</v>
      </c>
      <c r="B1116" s="143">
        <f t="shared" si="1"/>
        <v>10</v>
      </c>
      <c r="C1116" s="143" t="str">
        <f t="shared" si="2"/>
        <v>7</v>
      </c>
      <c r="D1116" s="143" t="str">
        <f t="shared" si="3"/>
        <v>77</v>
      </c>
      <c r="E1116" s="141">
        <v>111.804</v>
      </c>
      <c r="F1116" s="141">
        <v>0.0</v>
      </c>
      <c r="G1116" s="141">
        <v>0.0</v>
      </c>
      <c r="H1116" s="141">
        <v>0.0</v>
      </c>
      <c r="I1116" s="141">
        <v>111.804</v>
      </c>
      <c r="J1116" s="141">
        <v>0.0</v>
      </c>
    </row>
    <row r="1117" ht="14.25" customHeight="1">
      <c r="A1117" s="140" t="s">
        <v>1296</v>
      </c>
      <c r="B1117" s="143">
        <f t="shared" si="1"/>
        <v>10</v>
      </c>
      <c r="C1117" s="143" t="str">
        <f t="shared" si="2"/>
        <v>2</v>
      </c>
      <c r="D1117" s="143" t="str">
        <f t="shared" si="3"/>
        <v>02</v>
      </c>
      <c r="E1117" s="141">
        <v>360.0</v>
      </c>
      <c r="F1117" s="141">
        <v>0.0</v>
      </c>
      <c r="G1117" s="141">
        <v>0.0</v>
      </c>
      <c r="H1117" s="141">
        <v>0.0</v>
      </c>
      <c r="I1117" s="141">
        <v>360.0</v>
      </c>
      <c r="J1117" s="141">
        <v>0.0</v>
      </c>
    </row>
    <row r="1118" ht="14.25" customHeight="1">
      <c r="A1118" s="140" t="s">
        <v>1297</v>
      </c>
      <c r="B1118" s="143">
        <f t="shared" si="1"/>
        <v>10</v>
      </c>
      <c r="C1118" s="143" t="str">
        <f t="shared" si="2"/>
        <v>1</v>
      </c>
      <c r="D1118" s="143" t="str">
        <f t="shared" si="3"/>
        <v>21</v>
      </c>
      <c r="E1118" s="141">
        <v>76.27199999999999</v>
      </c>
      <c r="F1118" s="141">
        <v>0.0</v>
      </c>
      <c r="G1118" s="141">
        <v>0.0</v>
      </c>
      <c r="H1118" s="141">
        <v>0.0</v>
      </c>
      <c r="I1118" s="141">
        <v>76.27199999999999</v>
      </c>
      <c r="J1118" s="141">
        <v>0.0</v>
      </c>
    </row>
    <row r="1119" ht="14.25" customHeight="1">
      <c r="A1119" s="140" t="s">
        <v>1298</v>
      </c>
      <c r="B1119" s="143">
        <f t="shared" si="1"/>
        <v>10</v>
      </c>
      <c r="C1119" s="143" t="str">
        <f t="shared" si="2"/>
        <v>7</v>
      </c>
      <c r="D1119" s="143" t="str">
        <f t="shared" si="3"/>
        <v>77</v>
      </c>
      <c r="E1119" s="141">
        <v>1525.4279999999999</v>
      </c>
      <c r="F1119" s="141">
        <v>0.0</v>
      </c>
      <c r="G1119" s="141">
        <v>0.0</v>
      </c>
      <c r="H1119" s="141">
        <v>0.0</v>
      </c>
      <c r="I1119" s="141">
        <v>1525.4279999999999</v>
      </c>
      <c r="J1119" s="141">
        <v>0.0</v>
      </c>
    </row>
    <row r="1120" ht="14.25" customHeight="1">
      <c r="A1120" s="140" t="s">
        <v>1299</v>
      </c>
      <c r="B1120" s="143">
        <f t="shared" si="1"/>
        <v>10</v>
      </c>
      <c r="C1120" s="143" t="str">
        <f t="shared" si="2"/>
        <v>8</v>
      </c>
      <c r="D1120" s="143" t="str">
        <f t="shared" si="3"/>
        <v>78</v>
      </c>
      <c r="E1120" s="141">
        <v>406.77600000000007</v>
      </c>
      <c r="F1120" s="141">
        <v>0.0</v>
      </c>
      <c r="G1120" s="141">
        <v>0.0</v>
      </c>
      <c r="H1120" s="141">
        <v>0.0</v>
      </c>
      <c r="I1120" s="141">
        <v>406.77600000000007</v>
      </c>
      <c r="J1120" s="141">
        <v>0.0</v>
      </c>
    </row>
    <row r="1121" ht="14.25" customHeight="1">
      <c r="A1121" s="140" t="s">
        <v>1300</v>
      </c>
      <c r="B1121" s="143">
        <f t="shared" si="1"/>
        <v>10</v>
      </c>
      <c r="C1121" s="143" t="str">
        <f t="shared" si="2"/>
        <v>0</v>
      </c>
      <c r="D1121" s="143" t="str">
        <f t="shared" si="3"/>
        <v>80</v>
      </c>
      <c r="E1121" s="141">
        <v>137.29199999999997</v>
      </c>
      <c r="F1121" s="141">
        <v>0.0</v>
      </c>
      <c r="G1121" s="141">
        <v>0.0</v>
      </c>
      <c r="H1121" s="141">
        <v>0.0</v>
      </c>
      <c r="I1121" s="141">
        <v>137.29199999999997</v>
      </c>
      <c r="J1121" s="141">
        <v>0.0</v>
      </c>
    </row>
    <row r="1122" ht="14.25" customHeight="1">
      <c r="A1122" s="140" t="s">
        <v>1301</v>
      </c>
      <c r="B1122" s="143">
        <f t="shared" si="1"/>
        <v>10</v>
      </c>
      <c r="C1122" s="143" t="str">
        <f t="shared" si="2"/>
        <v>9</v>
      </c>
      <c r="D1122" s="143" t="str">
        <f t="shared" si="3"/>
        <v>49</v>
      </c>
      <c r="E1122" s="141">
        <v>294.91200000000003</v>
      </c>
      <c r="F1122" s="141">
        <v>0.0</v>
      </c>
      <c r="G1122" s="141">
        <v>0.0</v>
      </c>
      <c r="H1122" s="141">
        <v>0.0</v>
      </c>
      <c r="I1122" s="141">
        <v>294.91200000000003</v>
      </c>
      <c r="J1122" s="141">
        <v>0.0</v>
      </c>
    </row>
    <row r="1123" ht="14.25" customHeight="1">
      <c r="A1123" s="140" t="s">
        <v>1302</v>
      </c>
      <c r="B1123" s="143">
        <f t="shared" si="1"/>
        <v>10</v>
      </c>
      <c r="C1123" s="143" t="str">
        <f t="shared" si="2"/>
        <v>0</v>
      </c>
      <c r="D1123" s="143" t="str">
        <f t="shared" si="3"/>
        <v>50</v>
      </c>
      <c r="E1123" s="141">
        <v>203.38800000000003</v>
      </c>
      <c r="F1123" s="141">
        <v>0.0</v>
      </c>
      <c r="G1123" s="141">
        <v>0.0</v>
      </c>
      <c r="H1123" s="141">
        <v>0.0</v>
      </c>
      <c r="I1123" s="141">
        <v>203.38800000000003</v>
      </c>
      <c r="J1123" s="141">
        <v>0.0</v>
      </c>
    </row>
    <row r="1124" ht="14.25" customHeight="1">
      <c r="A1124" s="140" t="s">
        <v>1303</v>
      </c>
      <c r="B1124" s="143">
        <f t="shared" si="1"/>
        <v>10</v>
      </c>
      <c r="C1124" s="143" t="str">
        <f t="shared" si="2"/>
        <v>2</v>
      </c>
      <c r="D1124" s="143" t="str">
        <f t="shared" si="3"/>
        <v>82</v>
      </c>
      <c r="E1124" s="141">
        <v>234.0</v>
      </c>
      <c r="F1124" s="141">
        <v>0.0</v>
      </c>
      <c r="G1124" s="141">
        <v>0.0</v>
      </c>
      <c r="H1124" s="141">
        <v>0.0</v>
      </c>
      <c r="I1124" s="141">
        <v>234.0</v>
      </c>
      <c r="J1124" s="141">
        <v>0.0</v>
      </c>
    </row>
    <row r="1125" ht="14.25" customHeight="1">
      <c r="A1125" s="140" t="s">
        <v>1304</v>
      </c>
      <c r="B1125" s="143">
        <f t="shared" si="1"/>
        <v>10</v>
      </c>
      <c r="C1125" s="143" t="str">
        <f t="shared" si="2"/>
        <v>7</v>
      </c>
      <c r="D1125" s="143" t="str">
        <f t="shared" si="3"/>
        <v>57</v>
      </c>
      <c r="E1125" s="141">
        <v>4063.728</v>
      </c>
      <c r="F1125" s="141">
        <v>0.0</v>
      </c>
      <c r="G1125" s="141">
        <v>0.0</v>
      </c>
      <c r="H1125" s="141">
        <v>0.0</v>
      </c>
      <c r="I1125" s="141">
        <v>4063.728</v>
      </c>
      <c r="J1125" s="141">
        <v>0.0</v>
      </c>
    </row>
    <row r="1126" ht="14.25" customHeight="1">
      <c r="A1126" s="140" t="s">
        <v>1305</v>
      </c>
      <c r="B1126" s="143">
        <f t="shared" si="1"/>
        <v>10</v>
      </c>
      <c r="C1126" s="143" t="str">
        <f t="shared" si="2"/>
        <v>1</v>
      </c>
      <c r="D1126" s="143" t="str">
        <f t="shared" si="3"/>
        <v>81</v>
      </c>
      <c r="E1126" s="141">
        <v>1008.0</v>
      </c>
      <c r="F1126" s="141">
        <v>0.0</v>
      </c>
      <c r="G1126" s="141">
        <v>0.0</v>
      </c>
      <c r="H1126" s="141">
        <v>0.0</v>
      </c>
      <c r="I1126" s="141">
        <v>1008.0</v>
      </c>
      <c r="J1126" s="141">
        <v>0.0</v>
      </c>
    </row>
    <row r="1127" ht="14.25" customHeight="1">
      <c r="A1127" s="140" t="s">
        <v>1306</v>
      </c>
      <c r="B1127" s="143">
        <f t="shared" si="1"/>
        <v>10</v>
      </c>
      <c r="C1127" s="143" t="str">
        <f t="shared" si="2"/>
        <v>6</v>
      </c>
      <c r="D1127" s="143" t="str">
        <f t="shared" si="3"/>
        <v>06</v>
      </c>
      <c r="E1127" s="141">
        <v>788.136</v>
      </c>
      <c r="F1127" s="141">
        <v>0.0</v>
      </c>
      <c r="G1127" s="141">
        <v>0.0</v>
      </c>
      <c r="H1127" s="141">
        <v>0.0</v>
      </c>
      <c r="I1127" s="141">
        <v>788.136</v>
      </c>
      <c r="J1127" s="141">
        <v>0.0</v>
      </c>
    </row>
    <row r="1128" ht="14.25" customHeight="1">
      <c r="A1128" s="140" t="s">
        <v>1307</v>
      </c>
      <c r="B1128" s="143">
        <f t="shared" si="1"/>
        <v>10</v>
      </c>
      <c r="C1128" s="143" t="str">
        <f t="shared" si="2"/>
        <v>4</v>
      </c>
      <c r="D1128" s="143" t="str">
        <f t="shared" si="3"/>
        <v>24</v>
      </c>
      <c r="E1128" s="141">
        <v>0.0</v>
      </c>
      <c r="F1128" s="141">
        <v>0.0</v>
      </c>
      <c r="G1128" s="141">
        <v>1281.3600000000001</v>
      </c>
      <c r="H1128" s="141">
        <v>0.0</v>
      </c>
      <c r="I1128" s="141">
        <v>1281.3600000000001</v>
      </c>
      <c r="J1128" s="141">
        <v>0.0</v>
      </c>
    </row>
    <row r="1129" ht="14.25" customHeight="1">
      <c r="A1129" s="140" t="s">
        <v>1308</v>
      </c>
      <c r="B1129" s="143">
        <f t="shared" si="1"/>
        <v>10</v>
      </c>
      <c r="C1129" s="143" t="str">
        <f t="shared" si="2"/>
        <v>5</v>
      </c>
      <c r="D1129" s="143" t="str">
        <f t="shared" si="3"/>
        <v>25</v>
      </c>
      <c r="E1129" s="141">
        <v>0.0</v>
      </c>
      <c r="F1129" s="141">
        <v>0.0</v>
      </c>
      <c r="G1129" s="141">
        <v>650.844</v>
      </c>
      <c r="H1129" s="141">
        <v>0.0</v>
      </c>
      <c r="I1129" s="141">
        <v>650.844</v>
      </c>
      <c r="J1129" s="141">
        <v>0.0</v>
      </c>
    </row>
    <row r="1130" ht="14.25" customHeight="1">
      <c r="A1130" s="140" t="s">
        <v>1309</v>
      </c>
      <c r="B1130" s="143">
        <f t="shared" si="1"/>
        <v>10</v>
      </c>
      <c r="C1130" s="143" t="str">
        <f t="shared" si="2"/>
        <v>6</v>
      </c>
      <c r="D1130" s="143" t="str">
        <f t="shared" si="3"/>
        <v>26</v>
      </c>
      <c r="E1130" s="141">
        <v>0.0</v>
      </c>
      <c r="F1130" s="141">
        <v>0.0</v>
      </c>
      <c r="G1130" s="141">
        <v>793.224</v>
      </c>
      <c r="H1130" s="141">
        <v>0.0</v>
      </c>
      <c r="I1130" s="141">
        <v>793.224</v>
      </c>
      <c r="J1130" s="141">
        <v>0.0</v>
      </c>
    </row>
    <row r="1131" ht="14.25" customHeight="1">
      <c r="A1131" s="140" t="s">
        <v>1310</v>
      </c>
      <c r="B1131" s="143">
        <f t="shared" si="1"/>
        <v>4</v>
      </c>
      <c r="C1131" s="143" t="str">
        <f t="shared" si="2"/>
        <v>0</v>
      </c>
      <c r="D1131" s="143" t="str">
        <f t="shared" si="3"/>
        <v>80</v>
      </c>
      <c r="E1131" s="141">
        <v>201377.376</v>
      </c>
      <c r="F1131" s="141">
        <v>0.0</v>
      </c>
      <c r="G1131" s="141">
        <v>0.0</v>
      </c>
      <c r="H1131" s="141">
        <v>0.0</v>
      </c>
      <c r="I1131" s="141">
        <v>201377.376</v>
      </c>
      <c r="J1131" s="141">
        <v>0.0</v>
      </c>
    </row>
    <row r="1132" ht="14.25" customHeight="1">
      <c r="A1132" s="140" t="s">
        <v>1311</v>
      </c>
      <c r="B1132" s="143">
        <f t="shared" si="1"/>
        <v>10</v>
      </c>
      <c r="C1132" s="143" t="str">
        <f t="shared" si="2"/>
        <v>2</v>
      </c>
      <c r="D1132" s="143" t="str">
        <f t="shared" si="3"/>
        <v>62</v>
      </c>
      <c r="E1132" s="141">
        <v>0.0</v>
      </c>
      <c r="F1132" s="141">
        <v>0.0</v>
      </c>
      <c r="G1132" s="141">
        <v>0.0</v>
      </c>
      <c r="H1132" s="141">
        <v>0.0</v>
      </c>
      <c r="I1132" s="141">
        <v>0.0</v>
      </c>
      <c r="J1132" s="141">
        <v>0.0</v>
      </c>
    </row>
    <row r="1133" ht="14.25" customHeight="1">
      <c r="A1133" s="140" t="s">
        <v>1312</v>
      </c>
      <c r="B1133" s="143">
        <f t="shared" si="1"/>
        <v>10</v>
      </c>
      <c r="C1133" s="143" t="str">
        <f t="shared" si="2"/>
        <v>2</v>
      </c>
      <c r="D1133" s="143" t="str">
        <f t="shared" si="3"/>
        <v>02</v>
      </c>
      <c r="E1133" s="141">
        <v>32400.0</v>
      </c>
      <c r="F1133" s="141">
        <v>0.0</v>
      </c>
      <c r="G1133" s="141">
        <v>0.0</v>
      </c>
      <c r="H1133" s="141">
        <v>0.0</v>
      </c>
      <c r="I1133" s="141">
        <v>32400.0</v>
      </c>
      <c r="J1133" s="141">
        <v>0.0</v>
      </c>
    </row>
    <row r="1134" ht="14.25" customHeight="1">
      <c r="A1134" s="140" t="s">
        <v>1313</v>
      </c>
      <c r="B1134" s="143">
        <f t="shared" si="1"/>
        <v>10</v>
      </c>
      <c r="C1134" s="143" t="str">
        <f t="shared" si="2"/>
        <v>3</v>
      </c>
      <c r="D1134" s="143" t="str">
        <f t="shared" si="3"/>
        <v>03</v>
      </c>
      <c r="E1134" s="141">
        <v>16800.0</v>
      </c>
      <c r="F1134" s="141">
        <v>0.0</v>
      </c>
      <c r="G1134" s="141">
        <v>0.0</v>
      </c>
      <c r="H1134" s="141">
        <v>0.0</v>
      </c>
      <c r="I1134" s="141">
        <v>16800.0</v>
      </c>
      <c r="J1134" s="141">
        <v>0.0</v>
      </c>
    </row>
    <row r="1135" ht="14.25" customHeight="1">
      <c r="A1135" s="140" t="s">
        <v>1314</v>
      </c>
      <c r="B1135" s="143">
        <f t="shared" si="1"/>
        <v>10</v>
      </c>
      <c r="C1135" s="143" t="str">
        <f t="shared" si="2"/>
        <v>7</v>
      </c>
      <c r="D1135" s="143" t="str">
        <f t="shared" si="3"/>
        <v>67</v>
      </c>
      <c r="E1135" s="141">
        <v>10122.312000000002</v>
      </c>
      <c r="F1135" s="141">
        <v>0.0</v>
      </c>
      <c r="G1135" s="141">
        <v>0.0</v>
      </c>
      <c r="H1135" s="141">
        <v>0.0</v>
      </c>
      <c r="I1135" s="141">
        <v>10122.312000000002</v>
      </c>
      <c r="J1135" s="141">
        <v>0.0</v>
      </c>
    </row>
    <row r="1136" ht="14.25" customHeight="1">
      <c r="A1136" s="140" t="s">
        <v>1315</v>
      </c>
      <c r="B1136" s="143">
        <f t="shared" si="1"/>
        <v>10</v>
      </c>
      <c r="C1136" s="143" t="str">
        <f t="shared" si="2"/>
        <v>9</v>
      </c>
      <c r="D1136" s="143" t="str">
        <f t="shared" si="3"/>
        <v>79</v>
      </c>
      <c r="E1136" s="141">
        <v>48160.10399999999</v>
      </c>
      <c r="F1136" s="141">
        <v>0.0</v>
      </c>
      <c r="G1136" s="141">
        <v>0.0</v>
      </c>
      <c r="H1136" s="141">
        <v>0.0</v>
      </c>
      <c r="I1136" s="141">
        <v>48160.10399999999</v>
      </c>
      <c r="J1136" s="141">
        <v>0.0</v>
      </c>
    </row>
    <row r="1137" ht="14.25" customHeight="1">
      <c r="A1137" s="140" t="s">
        <v>1316</v>
      </c>
      <c r="B1137" s="143">
        <f t="shared" si="1"/>
        <v>10</v>
      </c>
      <c r="C1137" s="143" t="str">
        <f t="shared" si="2"/>
        <v>9</v>
      </c>
      <c r="D1137" s="143" t="str">
        <f t="shared" si="3"/>
        <v>69</v>
      </c>
      <c r="E1137" s="141">
        <v>93894.95999999999</v>
      </c>
      <c r="F1137" s="141">
        <v>0.0</v>
      </c>
      <c r="G1137" s="141">
        <v>0.0</v>
      </c>
      <c r="H1137" s="141">
        <v>0.0</v>
      </c>
      <c r="I1137" s="141">
        <v>93894.95999999999</v>
      </c>
      <c r="J1137" s="141">
        <v>0.0</v>
      </c>
    </row>
    <row r="1138" ht="14.25" customHeight="1">
      <c r="A1138" s="140" t="s">
        <v>1317</v>
      </c>
      <c r="B1138" s="143">
        <f t="shared" si="1"/>
        <v>4</v>
      </c>
      <c r="C1138" s="143" t="str">
        <f t="shared" si="2"/>
        <v>0</v>
      </c>
      <c r="D1138" s="143" t="str">
        <f t="shared" si="3"/>
        <v>00</v>
      </c>
      <c r="E1138" s="141">
        <v>0.0</v>
      </c>
      <c r="F1138" s="141">
        <v>5810686.236</v>
      </c>
      <c r="G1138" s="141">
        <v>0.0</v>
      </c>
      <c r="H1138" s="141">
        <v>0.0</v>
      </c>
      <c r="I1138" s="141">
        <v>0.0</v>
      </c>
      <c r="J1138" s="141">
        <v>5810686.236</v>
      </c>
    </row>
    <row r="1139" ht="14.25" customHeight="1">
      <c r="A1139" s="140" t="s">
        <v>1318</v>
      </c>
      <c r="B1139" s="143">
        <f t="shared" si="1"/>
        <v>4</v>
      </c>
      <c r="C1139" s="143" t="str">
        <f t="shared" si="2"/>
        <v>1</v>
      </c>
      <c r="D1139" s="143" t="str">
        <f t="shared" si="3"/>
        <v>01</v>
      </c>
      <c r="E1139" s="141">
        <v>0.0</v>
      </c>
      <c r="F1139" s="141">
        <v>17164.344</v>
      </c>
      <c r="G1139" s="141">
        <v>0.0</v>
      </c>
      <c r="H1139" s="141">
        <v>0.0</v>
      </c>
      <c r="I1139" s="141">
        <v>0.0</v>
      </c>
      <c r="J1139" s="141">
        <v>17164.344</v>
      </c>
    </row>
    <row r="1140" ht="14.25" customHeight="1">
      <c r="A1140" s="140" t="s">
        <v>1319</v>
      </c>
      <c r="B1140" s="143">
        <f t="shared" si="1"/>
        <v>10</v>
      </c>
      <c r="C1140" s="143" t="str">
        <f t="shared" si="2"/>
        <v>2</v>
      </c>
      <c r="D1140" s="143" t="str">
        <f t="shared" si="3"/>
        <v>52</v>
      </c>
      <c r="E1140" s="141">
        <v>0.0</v>
      </c>
      <c r="F1140" s="141">
        <v>29.172</v>
      </c>
      <c r="G1140" s="141">
        <v>0.0</v>
      </c>
      <c r="H1140" s="141">
        <v>0.0</v>
      </c>
      <c r="I1140" s="141">
        <v>0.0</v>
      </c>
      <c r="J1140" s="141">
        <v>29.172</v>
      </c>
    </row>
    <row r="1141" ht="14.25" customHeight="1">
      <c r="A1141" s="140" t="s">
        <v>1320</v>
      </c>
      <c r="B1141" s="143">
        <f t="shared" si="1"/>
        <v>10</v>
      </c>
      <c r="C1141" s="143" t="str">
        <f t="shared" si="2"/>
        <v>3</v>
      </c>
      <c r="D1141" s="143" t="str">
        <f t="shared" si="3"/>
        <v>53</v>
      </c>
      <c r="E1141" s="141">
        <v>0.0</v>
      </c>
      <c r="F1141" s="141">
        <v>12.0</v>
      </c>
      <c r="G1141" s="141">
        <v>0.0</v>
      </c>
      <c r="H1141" s="141">
        <v>0.0</v>
      </c>
      <c r="I1141" s="141">
        <v>0.0</v>
      </c>
      <c r="J1141" s="141">
        <v>12.0</v>
      </c>
    </row>
    <row r="1142" ht="14.25" customHeight="1">
      <c r="A1142" s="140" t="s">
        <v>1321</v>
      </c>
      <c r="B1142" s="143">
        <f t="shared" si="1"/>
        <v>10</v>
      </c>
      <c r="C1142" s="143" t="str">
        <f t="shared" si="2"/>
        <v>4</v>
      </c>
      <c r="D1142" s="143" t="str">
        <f t="shared" si="3"/>
        <v>54</v>
      </c>
      <c r="E1142" s="141">
        <v>0.0</v>
      </c>
      <c r="F1142" s="141">
        <v>24.240000000000002</v>
      </c>
      <c r="G1142" s="141">
        <v>0.0</v>
      </c>
      <c r="H1142" s="141">
        <v>0.0</v>
      </c>
      <c r="I1142" s="141">
        <v>0.0</v>
      </c>
      <c r="J1142" s="141">
        <v>24.240000000000002</v>
      </c>
    </row>
    <row r="1143" ht="14.25" customHeight="1">
      <c r="A1143" s="140" t="s">
        <v>1322</v>
      </c>
      <c r="B1143" s="143">
        <f t="shared" si="1"/>
        <v>10</v>
      </c>
      <c r="C1143" s="143" t="str">
        <f t="shared" si="2"/>
        <v>6</v>
      </c>
      <c r="D1143" s="143" t="str">
        <f t="shared" si="3"/>
        <v>56</v>
      </c>
      <c r="E1143" s="141">
        <v>0.0</v>
      </c>
      <c r="F1143" s="141">
        <v>18.0</v>
      </c>
      <c r="G1143" s="141">
        <v>0.0</v>
      </c>
      <c r="H1143" s="141">
        <v>0.0</v>
      </c>
      <c r="I1143" s="141">
        <v>0.0</v>
      </c>
      <c r="J1143" s="141">
        <v>18.0</v>
      </c>
    </row>
    <row r="1144" ht="14.25" customHeight="1">
      <c r="A1144" s="140" t="s">
        <v>1323</v>
      </c>
      <c r="B1144" s="143">
        <f t="shared" si="1"/>
        <v>10</v>
      </c>
      <c r="C1144" s="143" t="str">
        <f t="shared" si="2"/>
        <v>0</v>
      </c>
      <c r="D1144" s="143" t="str">
        <f t="shared" si="3"/>
        <v>60</v>
      </c>
      <c r="E1144" s="141">
        <v>0.0</v>
      </c>
      <c r="F1144" s="141">
        <v>0.0</v>
      </c>
      <c r="G1144" s="141">
        <v>0.0</v>
      </c>
      <c r="H1144" s="141">
        <v>0.0</v>
      </c>
      <c r="I1144" s="141">
        <v>0.0</v>
      </c>
      <c r="J1144" s="141">
        <v>0.0</v>
      </c>
    </row>
    <row r="1145" ht="14.25" customHeight="1">
      <c r="A1145" s="140" t="s">
        <v>1324</v>
      </c>
      <c r="B1145" s="143">
        <f t="shared" si="1"/>
        <v>10</v>
      </c>
      <c r="C1145" s="143" t="str">
        <f t="shared" si="2"/>
        <v>2</v>
      </c>
      <c r="D1145" s="143" t="str">
        <f t="shared" si="3"/>
        <v>62</v>
      </c>
      <c r="E1145" s="141">
        <v>0.0</v>
      </c>
      <c r="F1145" s="141">
        <v>0.0</v>
      </c>
      <c r="G1145" s="141">
        <v>0.0</v>
      </c>
      <c r="H1145" s="141">
        <v>0.0</v>
      </c>
      <c r="I1145" s="141">
        <v>0.0</v>
      </c>
      <c r="J1145" s="141">
        <v>0.0</v>
      </c>
    </row>
    <row r="1146" ht="14.25" customHeight="1">
      <c r="A1146" s="140" t="s">
        <v>1325</v>
      </c>
      <c r="B1146" s="143">
        <f t="shared" si="1"/>
        <v>10</v>
      </c>
      <c r="C1146" s="143" t="str">
        <f t="shared" si="2"/>
        <v>9</v>
      </c>
      <c r="D1146" s="143" t="str">
        <f t="shared" si="3"/>
        <v>69</v>
      </c>
      <c r="E1146" s="141">
        <v>0.0</v>
      </c>
      <c r="F1146" s="141">
        <v>240.0</v>
      </c>
      <c r="G1146" s="141">
        <v>0.0</v>
      </c>
      <c r="H1146" s="141">
        <v>0.0</v>
      </c>
      <c r="I1146" s="141">
        <v>0.0</v>
      </c>
      <c r="J1146" s="141">
        <v>240.0</v>
      </c>
    </row>
    <row r="1147" ht="14.25" customHeight="1">
      <c r="A1147" s="140" t="s">
        <v>1326</v>
      </c>
      <c r="B1147" s="143">
        <f t="shared" si="1"/>
        <v>10</v>
      </c>
      <c r="C1147" s="143" t="str">
        <f t="shared" si="2"/>
        <v>0</v>
      </c>
      <c r="D1147" s="143" t="str">
        <f t="shared" si="3"/>
        <v>70</v>
      </c>
      <c r="E1147" s="141">
        <v>0.0</v>
      </c>
      <c r="F1147" s="141">
        <v>43.2</v>
      </c>
      <c r="G1147" s="141">
        <v>0.0</v>
      </c>
      <c r="H1147" s="141">
        <v>0.0</v>
      </c>
      <c r="I1147" s="141">
        <v>0.0</v>
      </c>
      <c r="J1147" s="141">
        <v>43.2</v>
      </c>
    </row>
    <row r="1148" ht="14.25" customHeight="1">
      <c r="A1148" s="140" t="s">
        <v>1327</v>
      </c>
      <c r="B1148" s="143">
        <f t="shared" si="1"/>
        <v>10</v>
      </c>
      <c r="C1148" s="143" t="str">
        <f t="shared" si="2"/>
        <v>1</v>
      </c>
      <c r="D1148" s="143" t="str">
        <f t="shared" si="3"/>
        <v>71</v>
      </c>
      <c r="E1148" s="141">
        <v>0.0</v>
      </c>
      <c r="F1148" s="141">
        <v>359.376</v>
      </c>
      <c r="G1148" s="141">
        <v>0.0</v>
      </c>
      <c r="H1148" s="141">
        <v>0.0</v>
      </c>
      <c r="I1148" s="141">
        <v>0.0</v>
      </c>
      <c r="J1148" s="141">
        <v>359.376</v>
      </c>
    </row>
    <row r="1149" ht="14.25" customHeight="1">
      <c r="A1149" s="140" t="s">
        <v>1328</v>
      </c>
      <c r="B1149" s="143">
        <f t="shared" si="1"/>
        <v>10</v>
      </c>
      <c r="C1149" s="143" t="str">
        <f t="shared" si="2"/>
        <v>2</v>
      </c>
      <c r="D1149" s="143" t="str">
        <f t="shared" si="3"/>
        <v>72</v>
      </c>
      <c r="E1149" s="141">
        <v>0.0</v>
      </c>
      <c r="F1149" s="141">
        <v>90.0</v>
      </c>
      <c r="G1149" s="141">
        <v>0.0</v>
      </c>
      <c r="H1149" s="141">
        <v>0.0</v>
      </c>
      <c r="I1149" s="141">
        <v>0.0</v>
      </c>
      <c r="J1149" s="141">
        <v>90.0</v>
      </c>
    </row>
    <row r="1150" ht="14.25" customHeight="1">
      <c r="A1150" s="140" t="s">
        <v>1329</v>
      </c>
      <c r="B1150" s="143">
        <f t="shared" si="1"/>
        <v>10</v>
      </c>
      <c r="C1150" s="143" t="str">
        <f t="shared" si="2"/>
        <v>7</v>
      </c>
      <c r="D1150" s="143" t="str">
        <f t="shared" si="3"/>
        <v>77</v>
      </c>
      <c r="E1150" s="141">
        <v>0.0</v>
      </c>
      <c r="F1150" s="141">
        <v>110.39999999999999</v>
      </c>
      <c r="G1150" s="141">
        <v>0.0</v>
      </c>
      <c r="H1150" s="141">
        <v>0.0</v>
      </c>
      <c r="I1150" s="141">
        <v>0.0</v>
      </c>
      <c r="J1150" s="141">
        <v>110.39999999999999</v>
      </c>
    </row>
    <row r="1151" ht="14.25" customHeight="1">
      <c r="A1151" s="140" t="s">
        <v>1330</v>
      </c>
      <c r="B1151" s="143">
        <f t="shared" si="1"/>
        <v>10</v>
      </c>
      <c r="C1151" s="143" t="str">
        <f t="shared" si="2"/>
        <v>8</v>
      </c>
      <c r="D1151" s="143" t="str">
        <f t="shared" si="3"/>
        <v>78</v>
      </c>
      <c r="E1151" s="141">
        <v>0.0</v>
      </c>
      <c r="F1151" s="141">
        <v>21.6</v>
      </c>
      <c r="G1151" s="141">
        <v>0.0</v>
      </c>
      <c r="H1151" s="141">
        <v>0.0</v>
      </c>
      <c r="I1151" s="141">
        <v>0.0</v>
      </c>
      <c r="J1151" s="141">
        <v>21.6</v>
      </c>
    </row>
    <row r="1152" ht="14.25" customHeight="1">
      <c r="A1152" s="140" t="s">
        <v>1331</v>
      </c>
      <c r="B1152" s="143">
        <f t="shared" si="1"/>
        <v>10</v>
      </c>
      <c r="C1152" s="143" t="str">
        <f t="shared" si="2"/>
        <v>9</v>
      </c>
      <c r="D1152" s="143" t="str">
        <f t="shared" si="3"/>
        <v>79</v>
      </c>
      <c r="E1152" s="141">
        <v>0.0</v>
      </c>
      <c r="F1152" s="141">
        <v>7.199999999999999</v>
      </c>
      <c r="G1152" s="141">
        <v>0.0</v>
      </c>
      <c r="H1152" s="141">
        <v>0.0</v>
      </c>
      <c r="I1152" s="141">
        <v>0.0</v>
      </c>
      <c r="J1152" s="141">
        <v>7.199999999999999</v>
      </c>
    </row>
    <row r="1153" ht="14.25" customHeight="1">
      <c r="A1153" s="140" t="s">
        <v>1332</v>
      </c>
      <c r="B1153" s="143">
        <f t="shared" si="1"/>
        <v>10</v>
      </c>
      <c r="C1153" s="143" t="str">
        <f t="shared" si="2"/>
        <v>3</v>
      </c>
      <c r="D1153" s="143" t="str">
        <f t="shared" si="3"/>
        <v>83</v>
      </c>
      <c r="E1153" s="141">
        <v>0.0</v>
      </c>
      <c r="F1153" s="141">
        <v>409.464</v>
      </c>
      <c r="G1153" s="141">
        <v>0.0</v>
      </c>
      <c r="H1153" s="141">
        <v>0.0</v>
      </c>
      <c r="I1153" s="141">
        <v>0.0</v>
      </c>
      <c r="J1153" s="141">
        <v>409.464</v>
      </c>
    </row>
    <row r="1154" ht="14.25" customHeight="1">
      <c r="A1154" s="140" t="s">
        <v>1333</v>
      </c>
      <c r="B1154" s="143">
        <f t="shared" si="1"/>
        <v>10</v>
      </c>
      <c r="C1154" s="143" t="str">
        <f t="shared" si="2"/>
        <v>6</v>
      </c>
      <c r="D1154" s="143" t="str">
        <f t="shared" si="3"/>
        <v>46</v>
      </c>
      <c r="E1154" s="141">
        <v>0.0</v>
      </c>
      <c r="F1154" s="141">
        <v>50.400000000000006</v>
      </c>
      <c r="G1154" s="141">
        <v>0.0</v>
      </c>
      <c r="H1154" s="141">
        <v>0.0</v>
      </c>
      <c r="I1154" s="141">
        <v>0.0</v>
      </c>
      <c r="J1154" s="141">
        <v>50.400000000000006</v>
      </c>
    </row>
    <row r="1155" ht="14.25" customHeight="1">
      <c r="A1155" s="140" t="s">
        <v>1334</v>
      </c>
      <c r="B1155" s="143">
        <f t="shared" si="1"/>
        <v>10</v>
      </c>
      <c r="C1155" s="143" t="str">
        <f t="shared" si="2"/>
        <v>4</v>
      </c>
      <c r="D1155" s="143" t="str">
        <f t="shared" si="3"/>
        <v>24</v>
      </c>
      <c r="E1155" s="141">
        <v>0.0</v>
      </c>
      <c r="F1155" s="141">
        <v>19.080000000000002</v>
      </c>
      <c r="G1155" s="141">
        <v>0.0</v>
      </c>
      <c r="H1155" s="141">
        <v>0.0</v>
      </c>
      <c r="I1155" s="141">
        <v>0.0</v>
      </c>
      <c r="J1155" s="141">
        <v>19.080000000000002</v>
      </c>
    </row>
    <row r="1156" ht="14.25" customHeight="1">
      <c r="A1156" s="140" t="s">
        <v>1335</v>
      </c>
      <c r="B1156" s="143">
        <f t="shared" si="1"/>
        <v>10</v>
      </c>
      <c r="C1156" s="143" t="str">
        <f t="shared" si="2"/>
        <v>7</v>
      </c>
      <c r="D1156" s="143" t="str">
        <f t="shared" si="3"/>
        <v>67</v>
      </c>
      <c r="E1156" s="141">
        <v>0.0</v>
      </c>
      <c r="F1156" s="141">
        <v>0.0</v>
      </c>
      <c r="G1156" s="141">
        <v>0.0</v>
      </c>
      <c r="H1156" s="141">
        <v>0.0</v>
      </c>
      <c r="I1156" s="141">
        <v>0.0</v>
      </c>
      <c r="J1156" s="141">
        <v>0.0</v>
      </c>
    </row>
    <row r="1157" ht="14.25" customHeight="1">
      <c r="A1157" s="140" t="s">
        <v>1336</v>
      </c>
      <c r="B1157" s="143">
        <f t="shared" si="1"/>
        <v>10</v>
      </c>
      <c r="C1157" s="143" t="str">
        <f t="shared" si="2"/>
        <v>1</v>
      </c>
      <c r="D1157" s="143" t="str">
        <f t="shared" si="3"/>
        <v>51</v>
      </c>
      <c r="E1157" s="141">
        <v>0.0</v>
      </c>
      <c r="F1157" s="141">
        <v>0.0</v>
      </c>
      <c r="G1157" s="141">
        <v>0.0</v>
      </c>
      <c r="H1157" s="141">
        <v>0.0</v>
      </c>
      <c r="I1157" s="141">
        <v>0.0</v>
      </c>
      <c r="J1157" s="141">
        <v>0.0</v>
      </c>
    </row>
    <row r="1158" ht="14.25" customHeight="1">
      <c r="A1158" s="140" t="s">
        <v>1337</v>
      </c>
      <c r="B1158" s="143">
        <f t="shared" si="1"/>
        <v>10</v>
      </c>
      <c r="C1158" s="143" t="str">
        <f t="shared" si="2"/>
        <v>5</v>
      </c>
      <c r="D1158" s="143" t="str">
        <f t="shared" si="3"/>
        <v>65</v>
      </c>
      <c r="E1158" s="141">
        <v>0.0</v>
      </c>
      <c r="F1158" s="141">
        <v>38.135999999999996</v>
      </c>
      <c r="G1158" s="141">
        <v>0.0</v>
      </c>
      <c r="H1158" s="141">
        <v>0.0</v>
      </c>
      <c r="I1158" s="141">
        <v>0.0</v>
      </c>
      <c r="J1158" s="141">
        <v>38.135999999999996</v>
      </c>
    </row>
    <row r="1159" ht="14.25" customHeight="1">
      <c r="A1159" s="140" t="s">
        <v>1338</v>
      </c>
      <c r="B1159" s="143">
        <f t="shared" si="1"/>
        <v>10</v>
      </c>
      <c r="C1159" s="143" t="str">
        <f t="shared" si="2"/>
        <v>5</v>
      </c>
      <c r="D1159" s="143" t="str">
        <f t="shared" si="3"/>
        <v>95</v>
      </c>
      <c r="E1159" s="141">
        <v>0.0</v>
      </c>
      <c r="F1159" s="141">
        <v>60.0</v>
      </c>
      <c r="G1159" s="141">
        <v>0.0</v>
      </c>
      <c r="H1159" s="141">
        <v>0.0</v>
      </c>
      <c r="I1159" s="141">
        <v>0.0</v>
      </c>
      <c r="J1159" s="141">
        <v>60.0</v>
      </c>
    </row>
    <row r="1160" ht="14.25" customHeight="1">
      <c r="A1160" s="140" t="s">
        <v>1339</v>
      </c>
      <c r="B1160" s="143">
        <f t="shared" si="1"/>
        <v>10</v>
      </c>
      <c r="C1160" s="143" t="str">
        <f t="shared" si="2"/>
        <v>2</v>
      </c>
      <c r="D1160" s="143" t="str">
        <f t="shared" si="3"/>
        <v>02</v>
      </c>
      <c r="E1160" s="141">
        <v>0.0</v>
      </c>
      <c r="F1160" s="141">
        <v>610.164</v>
      </c>
      <c r="G1160" s="141">
        <v>0.0</v>
      </c>
      <c r="H1160" s="141">
        <v>0.0</v>
      </c>
      <c r="I1160" s="141">
        <v>0.0</v>
      </c>
      <c r="J1160" s="141">
        <v>610.164</v>
      </c>
    </row>
    <row r="1161" ht="14.25" customHeight="1">
      <c r="A1161" s="140" t="s">
        <v>1340</v>
      </c>
      <c r="B1161" s="143">
        <f t="shared" si="1"/>
        <v>10</v>
      </c>
      <c r="C1161" s="143" t="str">
        <f t="shared" si="2"/>
        <v>3</v>
      </c>
      <c r="D1161" s="143" t="str">
        <f t="shared" si="3"/>
        <v>03</v>
      </c>
      <c r="E1161" s="141">
        <v>0.0</v>
      </c>
      <c r="F1161" s="141">
        <v>325.428</v>
      </c>
      <c r="G1161" s="141">
        <v>0.0</v>
      </c>
      <c r="H1161" s="141">
        <v>0.0</v>
      </c>
      <c r="I1161" s="141">
        <v>0.0</v>
      </c>
      <c r="J1161" s="141">
        <v>325.428</v>
      </c>
    </row>
    <row r="1162" ht="14.25" customHeight="1">
      <c r="A1162" s="140" t="s">
        <v>1341</v>
      </c>
      <c r="B1162" s="143">
        <f t="shared" si="1"/>
        <v>10</v>
      </c>
      <c r="C1162" s="143" t="str">
        <f t="shared" si="2"/>
        <v>4</v>
      </c>
      <c r="D1162" s="143" t="str">
        <f t="shared" si="3"/>
        <v>04</v>
      </c>
      <c r="E1162" s="141">
        <v>0.0</v>
      </c>
      <c r="F1162" s="141">
        <v>37.632000000000005</v>
      </c>
      <c r="G1162" s="141">
        <v>0.0</v>
      </c>
      <c r="H1162" s="141">
        <v>0.0</v>
      </c>
      <c r="I1162" s="141">
        <v>0.0</v>
      </c>
      <c r="J1162" s="141">
        <v>37.632000000000005</v>
      </c>
    </row>
    <row r="1163" ht="14.25" customHeight="1">
      <c r="A1163" s="140" t="s">
        <v>1342</v>
      </c>
      <c r="B1163" s="143">
        <f t="shared" si="1"/>
        <v>10</v>
      </c>
      <c r="C1163" s="143" t="str">
        <f t="shared" si="2"/>
        <v>5</v>
      </c>
      <c r="D1163" s="143" t="str">
        <f t="shared" si="3"/>
        <v>25</v>
      </c>
      <c r="E1163" s="141">
        <v>0.0</v>
      </c>
      <c r="F1163" s="141">
        <v>70.16399999999999</v>
      </c>
      <c r="G1163" s="141">
        <v>0.0</v>
      </c>
      <c r="H1163" s="141">
        <v>0.0</v>
      </c>
      <c r="I1163" s="141">
        <v>0.0</v>
      </c>
      <c r="J1163" s="141">
        <v>70.16399999999999</v>
      </c>
    </row>
    <row r="1164" ht="14.25" customHeight="1">
      <c r="A1164" s="140" t="s">
        <v>1343</v>
      </c>
      <c r="B1164" s="143">
        <f t="shared" si="1"/>
        <v>10</v>
      </c>
      <c r="C1164" s="143" t="str">
        <f t="shared" si="2"/>
        <v>4</v>
      </c>
      <c r="D1164" s="143" t="str">
        <f t="shared" si="3"/>
        <v>94</v>
      </c>
      <c r="E1164" s="141">
        <v>0.0</v>
      </c>
      <c r="F1164" s="141">
        <v>363.048</v>
      </c>
      <c r="G1164" s="141">
        <v>0.0</v>
      </c>
      <c r="H1164" s="141">
        <v>0.0</v>
      </c>
      <c r="I1164" s="141">
        <v>0.0</v>
      </c>
      <c r="J1164" s="141">
        <v>363.048</v>
      </c>
    </row>
    <row r="1165" ht="14.25" customHeight="1">
      <c r="A1165" s="140" t="s">
        <v>1344</v>
      </c>
      <c r="B1165" s="143">
        <f t="shared" si="1"/>
        <v>10</v>
      </c>
      <c r="C1165" s="143" t="str">
        <f t="shared" si="2"/>
        <v>8</v>
      </c>
      <c r="D1165" s="143" t="str">
        <f t="shared" si="3"/>
        <v>78</v>
      </c>
      <c r="E1165" s="141">
        <v>0.0</v>
      </c>
      <c r="F1165" s="141">
        <v>32.400000000000006</v>
      </c>
      <c r="G1165" s="141">
        <v>0.0</v>
      </c>
      <c r="H1165" s="141">
        <v>0.0</v>
      </c>
      <c r="I1165" s="141">
        <v>0.0</v>
      </c>
      <c r="J1165" s="141">
        <v>32.400000000000006</v>
      </c>
    </row>
    <row r="1166" ht="14.25" customHeight="1">
      <c r="A1166" s="140" t="s">
        <v>1345</v>
      </c>
      <c r="B1166" s="143">
        <f t="shared" si="1"/>
        <v>10</v>
      </c>
      <c r="C1166" s="143" t="str">
        <f t="shared" si="2"/>
        <v>9</v>
      </c>
      <c r="D1166" s="143" t="str">
        <f t="shared" si="3"/>
        <v>79</v>
      </c>
      <c r="E1166" s="141">
        <v>0.0</v>
      </c>
      <c r="F1166" s="141">
        <v>53.94</v>
      </c>
      <c r="G1166" s="141">
        <v>0.0</v>
      </c>
      <c r="H1166" s="141">
        <v>0.0</v>
      </c>
      <c r="I1166" s="141">
        <v>0.0</v>
      </c>
      <c r="J1166" s="141">
        <v>53.94</v>
      </c>
    </row>
    <row r="1167" ht="14.25" customHeight="1">
      <c r="A1167" s="140" t="s">
        <v>1346</v>
      </c>
      <c r="B1167" s="143">
        <f t="shared" si="1"/>
        <v>10</v>
      </c>
      <c r="C1167" s="143" t="str">
        <f t="shared" si="2"/>
        <v>5</v>
      </c>
      <c r="D1167" s="143" t="str">
        <f t="shared" si="3"/>
        <v>05</v>
      </c>
      <c r="E1167" s="141">
        <v>0.0</v>
      </c>
      <c r="F1167" s="141">
        <v>4.800000000000001</v>
      </c>
      <c r="G1167" s="141">
        <v>0.0</v>
      </c>
      <c r="H1167" s="141">
        <v>0.0</v>
      </c>
      <c r="I1167" s="141">
        <v>0.0</v>
      </c>
      <c r="J1167" s="141">
        <v>4.800000000000001</v>
      </c>
    </row>
    <row r="1168" ht="14.25" customHeight="1">
      <c r="A1168" s="140" t="s">
        <v>1347</v>
      </c>
      <c r="B1168" s="143">
        <f t="shared" si="1"/>
        <v>10</v>
      </c>
      <c r="C1168" s="143" t="str">
        <f t="shared" si="2"/>
        <v>0</v>
      </c>
      <c r="D1168" s="143" t="str">
        <f t="shared" si="3"/>
        <v>20</v>
      </c>
      <c r="E1168" s="141">
        <v>0.0</v>
      </c>
      <c r="F1168" s="141">
        <v>44.42400000000001</v>
      </c>
      <c r="G1168" s="141">
        <v>0.0</v>
      </c>
      <c r="H1168" s="141">
        <v>0.0</v>
      </c>
      <c r="I1168" s="141">
        <v>0.0</v>
      </c>
      <c r="J1168" s="141">
        <v>44.42400000000001</v>
      </c>
    </row>
    <row r="1169" ht="14.25" customHeight="1">
      <c r="A1169" s="140" t="s">
        <v>1348</v>
      </c>
      <c r="B1169" s="143">
        <f t="shared" si="1"/>
        <v>10</v>
      </c>
      <c r="C1169" s="143" t="str">
        <f t="shared" si="2"/>
        <v>1</v>
      </c>
      <c r="D1169" s="143" t="str">
        <f t="shared" si="3"/>
        <v>91</v>
      </c>
      <c r="E1169" s="141">
        <v>0.0</v>
      </c>
      <c r="F1169" s="141">
        <v>547.2</v>
      </c>
      <c r="G1169" s="141">
        <v>0.0</v>
      </c>
      <c r="H1169" s="141">
        <v>0.0</v>
      </c>
      <c r="I1169" s="141">
        <v>0.0</v>
      </c>
      <c r="J1169" s="141">
        <v>547.2</v>
      </c>
    </row>
    <row r="1170" ht="14.25" customHeight="1">
      <c r="A1170" s="140" t="s">
        <v>1349</v>
      </c>
      <c r="B1170" s="143">
        <f t="shared" si="1"/>
        <v>10</v>
      </c>
      <c r="C1170" s="143" t="str">
        <f t="shared" si="2"/>
        <v>1</v>
      </c>
      <c r="D1170" s="143" t="str">
        <f t="shared" si="3"/>
        <v>31</v>
      </c>
      <c r="E1170" s="141">
        <v>0.0</v>
      </c>
      <c r="F1170" s="141">
        <v>331.932</v>
      </c>
      <c r="G1170" s="141">
        <v>0.0</v>
      </c>
      <c r="H1170" s="141">
        <v>0.0</v>
      </c>
      <c r="I1170" s="141">
        <v>0.0</v>
      </c>
      <c r="J1170" s="141">
        <v>331.932</v>
      </c>
    </row>
    <row r="1171" ht="14.25" customHeight="1">
      <c r="A1171" s="140" t="s">
        <v>1350</v>
      </c>
      <c r="B1171" s="143">
        <f t="shared" si="1"/>
        <v>10</v>
      </c>
      <c r="C1171" s="143" t="str">
        <f t="shared" si="2"/>
        <v>4</v>
      </c>
      <c r="D1171" s="143" t="str">
        <f t="shared" si="3"/>
        <v>84</v>
      </c>
      <c r="E1171" s="141">
        <v>0.0</v>
      </c>
      <c r="F1171" s="141">
        <v>128.13600000000002</v>
      </c>
      <c r="G1171" s="141">
        <v>0.0</v>
      </c>
      <c r="H1171" s="141">
        <v>0.0</v>
      </c>
      <c r="I1171" s="141">
        <v>0.0</v>
      </c>
      <c r="J1171" s="141">
        <v>128.13600000000002</v>
      </c>
    </row>
    <row r="1172" ht="14.25" customHeight="1">
      <c r="A1172" s="140" t="s">
        <v>1351</v>
      </c>
      <c r="B1172" s="143">
        <f t="shared" si="1"/>
        <v>10</v>
      </c>
      <c r="C1172" s="143" t="str">
        <f t="shared" si="2"/>
        <v>5</v>
      </c>
      <c r="D1172" s="143" t="str">
        <f t="shared" si="3"/>
        <v>15</v>
      </c>
      <c r="E1172" s="141">
        <v>0.0</v>
      </c>
      <c r="F1172" s="141">
        <v>443.352</v>
      </c>
      <c r="G1172" s="141">
        <v>0.0</v>
      </c>
      <c r="H1172" s="141">
        <v>0.0</v>
      </c>
      <c r="I1172" s="141">
        <v>0.0</v>
      </c>
      <c r="J1172" s="141">
        <v>443.352</v>
      </c>
    </row>
    <row r="1173" ht="14.25" customHeight="1">
      <c r="A1173" s="140" t="s">
        <v>1352</v>
      </c>
      <c r="B1173" s="143">
        <f t="shared" si="1"/>
        <v>10</v>
      </c>
      <c r="C1173" s="143" t="str">
        <f t="shared" si="2"/>
        <v>6</v>
      </c>
      <c r="D1173" s="143" t="str">
        <f t="shared" si="3"/>
        <v>16</v>
      </c>
      <c r="E1173" s="141">
        <v>0.0</v>
      </c>
      <c r="F1173" s="141">
        <v>420.9359999999999</v>
      </c>
      <c r="G1173" s="141">
        <v>0.0</v>
      </c>
      <c r="H1173" s="141">
        <v>0.0</v>
      </c>
      <c r="I1173" s="141">
        <v>0.0</v>
      </c>
      <c r="J1173" s="141">
        <v>420.9359999999999</v>
      </c>
    </row>
    <row r="1174" ht="14.25" customHeight="1">
      <c r="A1174" s="140" t="s">
        <v>1353</v>
      </c>
      <c r="B1174" s="143">
        <f t="shared" si="1"/>
        <v>10</v>
      </c>
      <c r="C1174" s="143" t="str">
        <f t="shared" si="2"/>
        <v>8</v>
      </c>
      <c r="D1174" s="143" t="str">
        <f t="shared" si="3"/>
        <v>58</v>
      </c>
      <c r="E1174" s="141">
        <v>0.0</v>
      </c>
      <c r="F1174" s="141">
        <v>0.0</v>
      </c>
      <c r="G1174" s="141">
        <v>0.0</v>
      </c>
      <c r="H1174" s="141">
        <v>0.0</v>
      </c>
      <c r="I1174" s="141">
        <v>0.0</v>
      </c>
      <c r="J1174" s="141">
        <v>0.0</v>
      </c>
    </row>
    <row r="1175" ht="14.25" customHeight="1">
      <c r="A1175" s="140" t="s">
        <v>1354</v>
      </c>
      <c r="B1175" s="143">
        <f t="shared" si="1"/>
        <v>10</v>
      </c>
      <c r="C1175" s="143" t="str">
        <f t="shared" si="2"/>
        <v>1</v>
      </c>
      <c r="D1175" s="143" t="str">
        <f t="shared" si="3"/>
        <v>81</v>
      </c>
      <c r="E1175" s="141">
        <v>0.0</v>
      </c>
      <c r="F1175" s="141">
        <v>218.88000000000002</v>
      </c>
      <c r="G1175" s="141">
        <v>0.0</v>
      </c>
      <c r="H1175" s="141">
        <v>0.0</v>
      </c>
      <c r="I1175" s="141">
        <v>0.0</v>
      </c>
      <c r="J1175" s="141">
        <v>218.88000000000002</v>
      </c>
    </row>
    <row r="1176" ht="14.25" customHeight="1">
      <c r="A1176" s="140" t="s">
        <v>1355</v>
      </c>
      <c r="B1176" s="143">
        <f t="shared" si="1"/>
        <v>10</v>
      </c>
      <c r="C1176" s="143" t="str">
        <f t="shared" si="2"/>
        <v>8</v>
      </c>
      <c r="D1176" s="143" t="str">
        <f t="shared" si="3"/>
        <v>58</v>
      </c>
      <c r="E1176" s="141">
        <v>0.0</v>
      </c>
      <c r="F1176" s="141">
        <v>235.00799999999998</v>
      </c>
      <c r="G1176" s="141">
        <v>0.0</v>
      </c>
      <c r="H1176" s="141">
        <v>0.0</v>
      </c>
      <c r="I1176" s="141">
        <v>0.0</v>
      </c>
      <c r="J1176" s="141">
        <v>235.00799999999998</v>
      </c>
    </row>
    <row r="1177" ht="14.25" customHeight="1">
      <c r="A1177" s="140" t="s">
        <v>1356</v>
      </c>
      <c r="B1177" s="143">
        <f t="shared" si="1"/>
        <v>10</v>
      </c>
      <c r="C1177" s="143" t="str">
        <f t="shared" si="2"/>
        <v>1</v>
      </c>
      <c r="D1177" s="143" t="str">
        <f t="shared" si="3"/>
        <v>11</v>
      </c>
      <c r="E1177" s="141">
        <v>0.0</v>
      </c>
      <c r="F1177" s="141">
        <v>377.592</v>
      </c>
      <c r="G1177" s="141">
        <v>0.0</v>
      </c>
      <c r="H1177" s="141">
        <v>0.0</v>
      </c>
      <c r="I1177" s="141">
        <v>0.0</v>
      </c>
      <c r="J1177" s="141">
        <v>377.592</v>
      </c>
    </row>
    <row r="1178" ht="14.25" customHeight="1">
      <c r="A1178" s="140" t="s">
        <v>1357</v>
      </c>
      <c r="B1178" s="143">
        <f t="shared" si="1"/>
        <v>10</v>
      </c>
      <c r="C1178" s="143" t="str">
        <f t="shared" si="2"/>
        <v>8</v>
      </c>
      <c r="D1178" s="143" t="str">
        <f t="shared" si="3"/>
        <v>18</v>
      </c>
      <c r="E1178" s="141">
        <v>0.0</v>
      </c>
      <c r="F1178" s="141">
        <v>149.496</v>
      </c>
      <c r="G1178" s="141">
        <v>0.0</v>
      </c>
      <c r="H1178" s="141">
        <v>0.0</v>
      </c>
      <c r="I1178" s="141">
        <v>0.0</v>
      </c>
      <c r="J1178" s="141">
        <v>149.496</v>
      </c>
    </row>
    <row r="1179" ht="14.25" customHeight="1">
      <c r="A1179" s="140" t="s">
        <v>1358</v>
      </c>
      <c r="B1179" s="143">
        <f t="shared" si="1"/>
        <v>10</v>
      </c>
      <c r="C1179" s="143" t="str">
        <f t="shared" si="2"/>
        <v>0</v>
      </c>
      <c r="D1179" s="143" t="str">
        <f t="shared" si="3"/>
        <v>20</v>
      </c>
      <c r="E1179" s="141">
        <v>0.0</v>
      </c>
      <c r="F1179" s="141">
        <v>108.19200000000001</v>
      </c>
      <c r="G1179" s="141">
        <v>0.0</v>
      </c>
      <c r="H1179" s="141">
        <v>0.0</v>
      </c>
      <c r="I1179" s="141">
        <v>0.0</v>
      </c>
      <c r="J1179" s="141">
        <v>108.19200000000001</v>
      </c>
    </row>
    <row r="1180" ht="14.25" customHeight="1">
      <c r="A1180" s="140" t="s">
        <v>1359</v>
      </c>
      <c r="B1180" s="143">
        <f t="shared" si="1"/>
        <v>10</v>
      </c>
      <c r="C1180" s="143" t="str">
        <f t="shared" si="2"/>
        <v>2</v>
      </c>
      <c r="D1180" s="143" t="str">
        <f t="shared" si="3"/>
        <v>42</v>
      </c>
      <c r="E1180" s="141">
        <v>0.0</v>
      </c>
      <c r="F1180" s="141">
        <v>1134.0</v>
      </c>
      <c r="G1180" s="141">
        <v>0.0</v>
      </c>
      <c r="H1180" s="141">
        <v>0.0</v>
      </c>
      <c r="I1180" s="141">
        <v>0.0</v>
      </c>
      <c r="J1180" s="141">
        <v>1134.0</v>
      </c>
    </row>
    <row r="1181" ht="14.25" customHeight="1">
      <c r="A1181" s="140" t="s">
        <v>1360</v>
      </c>
      <c r="B1181" s="143">
        <f t="shared" si="1"/>
        <v>10</v>
      </c>
      <c r="C1181" s="143" t="str">
        <f t="shared" si="2"/>
        <v>8</v>
      </c>
      <c r="D1181" s="143" t="str">
        <f t="shared" si="3"/>
        <v>48</v>
      </c>
      <c r="E1181" s="141">
        <v>0.0</v>
      </c>
      <c r="F1181" s="141">
        <v>150.348</v>
      </c>
      <c r="G1181" s="141">
        <v>0.0</v>
      </c>
      <c r="H1181" s="141">
        <v>0.0</v>
      </c>
      <c r="I1181" s="141">
        <v>0.0</v>
      </c>
      <c r="J1181" s="141">
        <v>150.348</v>
      </c>
    </row>
    <row r="1182" ht="14.25" customHeight="1">
      <c r="A1182" s="140" t="s">
        <v>1361</v>
      </c>
      <c r="B1182" s="143">
        <f t="shared" si="1"/>
        <v>10</v>
      </c>
      <c r="C1182" s="143" t="str">
        <f t="shared" si="2"/>
        <v>7</v>
      </c>
      <c r="D1182" s="143" t="str">
        <f t="shared" si="3"/>
        <v>67</v>
      </c>
      <c r="E1182" s="141">
        <v>0.0</v>
      </c>
      <c r="F1182" s="141">
        <v>360.0</v>
      </c>
      <c r="G1182" s="141">
        <v>0.0</v>
      </c>
      <c r="H1182" s="141">
        <v>0.0</v>
      </c>
      <c r="I1182" s="141">
        <v>0.0</v>
      </c>
      <c r="J1182" s="141">
        <v>360.0</v>
      </c>
    </row>
    <row r="1183" ht="14.25" customHeight="1">
      <c r="A1183" s="140" t="s">
        <v>1362</v>
      </c>
      <c r="B1183" s="143">
        <f t="shared" si="1"/>
        <v>10</v>
      </c>
      <c r="C1183" s="143" t="str">
        <f t="shared" si="2"/>
        <v>9</v>
      </c>
      <c r="D1183" s="143" t="str">
        <f t="shared" si="3"/>
        <v>19</v>
      </c>
      <c r="E1183" s="141">
        <v>0.0</v>
      </c>
      <c r="F1183" s="141">
        <v>115.92</v>
      </c>
      <c r="G1183" s="141">
        <v>0.0</v>
      </c>
      <c r="H1183" s="141">
        <v>0.0</v>
      </c>
      <c r="I1183" s="141">
        <v>0.0</v>
      </c>
      <c r="J1183" s="141">
        <v>115.92</v>
      </c>
    </row>
    <row r="1184" ht="14.25" customHeight="1">
      <c r="A1184" s="140" t="s">
        <v>1363</v>
      </c>
      <c r="B1184" s="143">
        <f t="shared" si="1"/>
        <v>10</v>
      </c>
      <c r="C1184" s="143" t="str">
        <f t="shared" si="2"/>
        <v>0</v>
      </c>
      <c r="D1184" s="143" t="str">
        <f t="shared" si="3"/>
        <v>20</v>
      </c>
      <c r="E1184" s="141">
        <v>0.0</v>
      </c>
      <c r="F1184" s="141">
        <v>20.339999999999996</v>
      </c>
      <c r="G1184" s="141">
        <v>0.0</v>
      </c>
      <c r="H1184" s="141">
        <v>0.0</v>
      </c>
      <c r="I1184" s="141">
        <v>0.0</v>
      </c>
      <c r="J1184" s="141">
        <v>20.339999999999996</v>
      </c>
    </row>
    <row r="1185" ht="14.25" customHeight="1">
      <c r="A1185" s="140" t="s">
        <v>1364</v>
      </c>
      <c r="B1185" s="143">
        <f t="shared" si="1"/>
        <v>10</v>
      </c>
      <c r="C1185" s="143" t="str">
        <f t="shared" si="2"/>
        <v>1</v>
      </c>
      <c r="D1185" s="143" t="str">
        <f t="shared" si="3"/>
        <v>21</v>
      </c>
      <c r="E1185" s="141">
        <v>0.0</v>
      </c>
      <c r="F1185" s="141">
        <v>0.0</v>
      </c>
      <c r="G1185" s="141">
        <v>0.0</v>
      </c>
      <c r="H1185" s="141">
        <v>0.0</v>
      </c>
      <c r="I1185" s="141">
        <v>0.0</v>
      </c>
      <c r="J1185" s="141">
        <v>0.0</v>
      </c>
    </row>
    <row r="1186" ht="14.25" customHeight="1">
      <c r="A1186" s="140" t="s">
        <v>1365</v>
      </c>
      <c r="B1186" s="143">
        <f t="shared" si="1"/>
        <v>10</v>
      </c>
      <c r="C1186" s="143" t="str">
        <f t="shared" si="2"/>
        <v>8</v>
      </c>
      <c r="D1186" s="143" t="str">
        <f t="shared" si="3"/>
        <v>48</v>
      </c>
      <c r="E1186" s="141">
        <v>0.0</v>
      </c>
      <c r="F1186" s="141">
        <v>140.688</v>
      </c>
      <c r="G1186" s="141">
        <v>0.0</v>
      </c>
      <c r="H1186" s="141">
        <v>0.0</v>
      </c>
      <c r="I1186" s="141">
        <v>0.0</v>
      </c>
      <c r="J1186" s="141">
        <v>140.688</v>
      </c>
    </row>
    <row r="1187" ht="14.25" customHeight="1">
      <c r="A1187" s="140" t="s">
        <v>1366</v>
      </c>
      <c r="B1187" s="143">
        <f t="shared" si="1"/>
        <v>10</v>
      </c>
      <c r="C1187" s="143" t="str">
        <f t="shared" si="2"/>
        <v>6</v>
      </c>
      <c r="D1187" s="143" t="str">
        <f t="shared" si="3"/>
        <v>06</v>
      </c>
      <c r="E1187" s="141">
        <v>0.0</v>
      </c>
      <c r="F1187" s="141">
        <v>335.592</v>
      </c>
      <c r="G1187" s="141">
        <v>0.0</v>
      </c>
      <c r="H1187" s="141">
        <v>0.0</v>
      </c>
      <c r="I1187" s="141">
        <v>0.0</v>
      </c>
      <c r="J1187" s="141">
        <v>335.592</v>
      </c>
    </row>
    <row r="1188" ht="14.25" customHeight="1">
      <c r="A1188" s="140" t="s">
        <v>1367</v>
      </c>
      <c r="B1188" s="143">
        <f t="shared" si="1"/>
        <v>10</v>
      </c>
      <c r="C1188" s="143" t="str">
        <f t="shared" si="2"/>
        <v>9</v>
      </c>
      <c r="D1188" s="143" t="str">
        <f t="shared" si="3"/>
        <v>19</v>
      </c>
      <c r="E1188" s="141">
        <v>0.0</v>
      </c>
      <c r="F1188" s="141">
        <v>149.496</v>
      </c>
      <c r="G1188" s="141">
        <v>0.0</v>
      </c>
      <c r="H1188" s="141">
        <v>0.0</v>
      </c>
      <c r="I1188" s="141">
        <v>0.0</v>
      </c>
      <c r="J1188" s="141">
        <v>149.496</v>
      </c>
    </row>
    <row r="1189" ht="14.25" customHeight="1">
      <c r="A1189" s="140" t="s">
        <v>1368</v>
      </c>
      <c r="B1189" s="143">
        <f t="shared" si="1"/>
        <v>10</v>
      </c>
      <c r="C1189" s="143" t="str">
        <f t="shared" si="2"/>
        <v>0</v>
      </c>
      <c r="D1189" s="143" t="str">
        <f t="shared" si="3"/>
        <v>20</v>
      </c>
      <c r="E1189" s="141">
        <v>0.0</v>
      </c>
      <c r="F1189" s="141">
        <v>201.60000000000002</v>
      </c>
      <c r="G1189" s="141">
        <v>0.0</v>
      </c>
      <c r="H1189" s="141">
        <v>0.0</v>
      </c>
      <c r="I1189" s="141">
        <v>0.0</v>
      </c>
      <c r="J1189" s="141">
        <v>201.60000000000002</v>
      </c>
    </row>
    <row r="1190" ht="14.25" customHeight="1">
      <c r="A1190" s="140" t="s">
        <v>1369</v>
      </c>
      <c r="B1190" s="143">
        <f t="shared" si="1"/>
        <v>10</v>
      </c>
      <c r="C1190" s="143" t="str">
        <f t="shared" si="2"/>
        <v>1</v>
      </c>
      <c r="D1190" s="143" t="str">
        <f t="shared" si="3"/>
        <v>21</v>
      </c>
      <c r="E1190" s="141">
        <v>0.0</v>
      </c>
      <c r="F1190" s="141">
        <v>504.0</v>
      </c>
      <c r="G1190" s="141">
        <v>0.0</v>
      </c>
      <c r="H1190" s="141">
        <v>0.0</v>
      </c>
      <c r="I1190" s="141">
        <v>0.0</v>
      </c>
      <c r="J1190" s="141">
        <v>504.0</v>
      </c>
    </row>
    <row r="1191" ht="14.25" customHeight="1">
      <c r="A1191" s="140" t="s">
        <v>1370</v>
      </c>
      <c r="B1191" s="143">
        <f t="shared" si="1"/>
        <v>10</v>
      </c>
      <c r="C1191" s="143" t="str">
        <f t="shared" si="2"/>
        <v>2</v>
      </c>
      <c r="D1191" s="143" t="str">
        <f t="shared" si="3"/>
        <v>22</v>
      </c>
      <c r="E1191" s="141">
        <v>0.0</v>
      </c>
      <c r="F1191" s="141">
        <v>71.184</v>
      </c>
      <c r="G1191" s="141">
        <v>0.0</v>
      </c>
      <c r="H1191" s="141">
        <v>0.0</v>
      </c>
      <c r="I1191" s="141">
        <v>0.0</v>
      </c>
      <c r="J1191" s="141">
        <v>71.184</v>
      </c>
    </row>
    <row r="1192" ht="14.25" customHeight="1">
      <c r="A1192" s="140" t="s">
        <v>1371</v>
      </c>
      <c r="B1192" s="143">
        <f t="shared" si="1"/>
        <v>10</v>
      </c>
      <c r="C1192" s="143" t="str">
        <f t="shared" si="2"/>
        <v>3</v>
      </c>
      <c r="D1192" s="143" t="str">
        <f t="shared" si="3"/>
        <v>33</v>
      </c>
      <c r="E1192" s="141">
        <v>0.0</v>
      </c>
      <c r="F1192" s="141">
        <v>0.0</v>
      </c>
      <c r="G1192" s="141">
        <v>0.0</v>
      </c>
      <c r="H1192" s="141">
        <v>0.0</v>
      </c>
      <c r="I1192" s="141">
        <v>0.0</v>
      </c>
      <c r="J1192" s="141">
        <v>0.0</v>
      </c>
    </row>
    <row r="1193" ht="14.25" customHeight="1">
      <c r="A1193" s="140" t="s">
        <v>1372</v>
      </c>
      <c r="B1193" s="143">
        <f t="shared" si="1"/>
        <v>10</v>
      </c>
      <c r="C1193" s="143" t="str">
        <f t="shared" si="2"/>
        <v>8</v>
      </c>
      <c r="D1193" s="143" t="str">
        <f t="shared" si="3"/>
        <v>48</v>
      </c>
      <c r="E1193" s="141">
        <v>0.0</v>
      </c>
      <c r="F1193" s="141">
        <v>2.436</v>
      </c>
      <c r="G1193" s="141">
        <v>0.0</v>
      </c>
      <c r="H1193" s="141">
        <v>0.0</v>
      </c>
      <c r="I1193" s="141">
        <v>0.0</v>
      </c>
      <c r="J1193" s="141">
        <v>2.436</v>
      </c>
    </row>
    <row r="1194" ht="14.25" customHeight="1">
      <c r="A1194" s="140" t="s">
        <v>1373</v>
      </c>
      <c r="B1194" s="143">
        <f t="shared" si="1"/>
        <v>10</v>
      </c>
      <c r="C1194" s="143" t="str">
        <f t="shared" si="2"/>
        <v>6</v>
      </c>
      <c r="D1194" s="143" t="str">
        <f t="shared" si="3"/>
        <v>16</v>
      </c>
      <c r="E1194" s="141">
        <v>0.0</v>
      </c>
      <c r="F1194" s="141">
        <v>1.8719999999999999</v>
      </c>
      <c r="G1194" s="141">
        <v>0.0</v>
      </c>
      <c r="H1194" s="141">
        <v>0.0</v>
      </c>
      <c r="I1194" s="141">
        <v>0.0</v>
      </c>
      <c r="J1194" s="141">
        <v>1.8719999999999999</v>
      </c>
    </row>
    <row r="1195" ht="14.25" customHeight="1">
      <c r="A1195" s="140" t="s">
        <v>1374</v>
      </c>
      <c r="B1195" s="143">
        <f t="shared" si="1"/>
        <v>10</v>
      </c>
      <c r="C1195" s="143" t="str">
        <f t="shared" si="2"/>
        <v>7</v>
      </c>
      <c r="D1195" s="143" t="str">
        <f t="shared" si="3"/>
        <v>17</v>
      </c>
      <c r="E1195" s="141">
        <v>0.0</v>
      </c>
      <c r="F1195" s="141">
        <v>0.8759999999999999</v>
      </c>
      <c r="G1195" s="141">
        <v>0.0</v>
      </c>
      <c r="H1195" s="141">
        <v>0.0</v>
      </c>
      <c r="I1195" s="141">
        <v>0.0</v>
      </c>
      <c r="J1195" s="141">
        <v>0.8759999999999999</v>
      </c>
    </row>
    <row r="1196" ht="14.25" customHeight="1">
      <c r="A1196" s="140" t="s">
        <v>1375</v>
      </c>
      <c r="B1196" s="143">
        <f t="shared" si="1"/>
        <v>10</v>
      </c>
      <c r="C1196" s="143" t="str">
        <f t="shared" si="2"/>
        <v>8</v>
      </c>
      <c r="D1196" s="143" t="str">
        <f t="shared" si="3"/>
        <v>18</v>
      </c>
      <c r="E1196" s="141">
        <v>0.0</v>
      </c>
      <c r="F1196" s="141">
        <v>2.1719999999999997</v>
      </c>
      <c r="G1196" s="141">
        <v>0.0</v>
      </c>
      <c r="H1196" s="141">
        <v>0.0</v>
      </c>
      <c r="I1196" s="141">
        <v>0.0</v>
      </c>
      <c r="J1196" s="141">
        <v>2.1719999999999997</v>
      </c>
    </row>
    <row r="1197" ht="14.25" customHeight="1">
      <c r="A1197" s="140" t="s">
        <v>1376</v>
      </c>
      <c r="B1197" s="143">
        <f t="shared" si="1"/>
        <v>10</v>
      </c>
      <c r="C1197" s="143" t="str">
        <f t="shared" si="2"/>
        <v>9</v>
      </c>
      <c r="D1197" s="143" t="str">
        <f t="shared" si="3"/>
        <v>19</v>
      </c>
      <c r="E1197" s="141">
        <v>0.0</v>
      </c>
      <c r="F1197" s="141">
        <v>15.564000000000002</v>
      </c>
      <c r="G1197" s="141">
        <v>0.0</v>
      </c>
      <c r="H1197" s="141">
        <v>0.0</v>
      </c>
      <c r="I1197" s="141">
        <v>0.0</v>
      </c>
      <c r="J1197" s="141">
        <v>15.564000000000002</v>
      </c>
    </row>
    <row r="1198" ht="14.25" customHeight="1">
      <c r="A1198" s="140" t="s">
        <v>1377</v>
      </c>
      <c r="B1198" s="143">
        <f t="shared" si="1"/>
        <v>10</v>
      </c>
      <c r="C1198" s="143" t="str">
        <f t="shared" si="2"/>
        <v>0</v>
      </c>
      <c r="D1198" s="143" t="str">
        <f t="shared" si="3"/>
        <v>20</v>
      </c>
      <c r="E1198" s="141">
        <v>0.0</v>
      </c>
      <c r="F1198" s="141">
        <v>5.292</v>
      </c>
      <c r="G1198" s="141">
        <v>0.0</v>
      </c>
      <c r="H1198" s="141">
        <v>0.0</v>
      </c>
      <c r="I1198" s="141">
        <v>0.0</v>
      </c>
      <c r="J1198" s="141">
        <v>5.292</v>
      </c>
    </row>
    <row r="1199" ht="14.25" customHeight="1">
      <c r="A1199" s="140" t="s">
        <v>1378</v>
      </c>
      <c r="B1199" s="143">
        <f t="shared" si="1"/>
        <v>10</v>
      </c>
      <c r="C1199" s="143" t="str">
        <f t="shared" si="2"/>
        <v>1</v>
      </c>
      <c r="D1199" s="143" t="str">
        <f t="shared" si="3"/>
        <v>21</v>
      </c>
      <c r="E1199" s="141">
        <v>0.0</v>
      </c>
      <c r="F1199" s="141">
        <v>3.66</v>
      </c>
      <c r="G1199" s="141">
        <v>0.0</v>
      </c>
      <c r="H1199" s="141">
        <v>0.0</v>
      </c>
      <c r="I1199" s="141">
        <v>0.0</v>
      </c>
      <c r="J1199" s="141">
        <v>3.66</v>
      </c>
    </row>
    <row r="1200" ht="14.25" customHeight="1">
      <c r="A1200" s="140" t="s">
        <v>1379</v>
      </c>
      <c r="B1200" s="143">
        <f t="shared" si="1"/>
        <v>10</v>
      </c>
      <c r="C1200" s="143" t="str">
        <f t="shared" si="2"/>
        <v>2</v>
      </c>
      <c r="D1200" s="143" t="str">
        <f t="shared" si="3"/>
        <v>22</v>
      </c>
      <c r="E1200" s="141">
        <v>0.0</v>
      </c>
      <c r="F1200" s="141">
        <v>2.0279999999999996</v>
      </c>
      <c r="G1200" s="141">
        <v>0.0</v>
      </c>
      <c r="H1200" s="141">
        <v>0.0</v>
      </c>
      <c r="I1200" s="141">
        <v>0.0</v>
      </c>
      <c r="J1200" s="141">
        <v>2.0279999999999996</v>
      </c>
    </row>
    <row r="1201" ht="14.25" customHeight="1">
      <c r="A1201" s="140" t="s">
        <v>1380</v>
      </c>
      <c r="B1201" s="143">
        <f t="shared" si="1"/>
        <v>10</v>
      </c>
      <c r="C1201" s="143" t="str">
        <f t="shared" si="2"/>
        <v>6</v>
      </c>
      <c r="D1201" s="143" t="str">
        <f t="shared" si="3"/>
        <v>26</v>
      </c>
      <c r="E1201" s="141">
        <v>0.0</v>
      </c>
      <c r="F1201" s="141">
        <v>31.344</v>
      </c>
      <c r="G1201" s="141">
        <v>0.0</v>
      </c>
      <c r="H1201" s="141">
        <v>0.0</v>
      </c>
      <c r="I1201" s="141">
        <v>0.0</v>
      </c>
      <c r="J1201" s="141">
        <v>31.344</v>
      </c>
    </row>
    <row r="1202" ht="14.25" customHeight="1">
      <c r="A1202" s="140" t="s">
        <v>1381</v>
      </c>
      <c r="B1202" s="143">
        <f t="shared" si="1"/>
        <v>10</v>
      </c>
      <c r="C1202" s="143" t="str">
        <f t="shared" si="2"/>
        <v>7</v>
      </c>
      <c r="D1202" s="143" t="str">
        <f t="shared" si="3"/>
        <v>27</v>
      </c>
      <c r="E1202" s="141">
        <v>0.0</v>
      </c>
      <c r="F1202" s="141">
        <v>30.504000000000005</v>
      </c>
      <c r="G1202" s="141">
        <v>0.0</v>
      </c>
      <c r="H1202" s="141">
        <v>0.0</v>
      </c>
      <c r="I1202" s="141">
        <v>0.0</v>
      </c>
      <c r="J1202" s="141">
        <v>30.504000000000005</v>
      </c>
    </row>
    <row r="1203" ht="14.25" customHeight="1">
      <c r="A1203" s="140" t="s">
        <v>1382</v>
      </c>
      <c r="B1203" s="143">
        <f t="shared" si="1"/>
        <v>10</v>
      </c>
      <c r="C1203" s="143" t="str">
        <f t="shared" si="2"/>
        <v>2</v>
      </c>
      <c r="D1203" s="143" t="str">
        <f t="shared" si="3"/>
        <v>32</v>
      </c>
      <c r="E1203" s="141">
        <v>0.0</v>
      </c>
      <c r="F1203" s="141">
        <v>868.632</v>
      </c>
      <c r="G1203" s="141">
        <v>0.0</v>
      </c>
      <c r="H1203" s="141">
        <v>0.0</v>
      </c>
      <c r="I1203" s="141">
        <v>0.0</v>
      </c>
      <c r="J1203" s="141">
        <v>868.632</v>
      </c>
    </row>
    <row r="1204" ht="14.25" customHeight="1">
      <c r="A1204" s="140" t="s">
        <v>1383</v>
      </c>
      <c r="B1204" s="143">
        <f t="shared" si="1"/>
        <v>10</v>
      </c>
      <c r="C1204" s="143" t="str">
        <f t="shared" si="2"/>
        <v>7</v>
      </c>
      <c r="D1204" s="143" t="str">
        <f t="shared" si="3"/>
        <v>37</v>
      </c>
      <c r="E1204" s="141">
        <v>0.0</v>
      </c>
      <c r="F1204" s="141">
        <v>480.0</v>
      </c>
      <c r="G1204" s="141">
        <v>0.0</v>
      </c>
      <c r="H1204" s="141">
        <v>0.0</v>
      </c>
      <c r="I1204" s="141">
        <v>0.0</v>
      </c>
      <c r="J1204" s="141">
        <v>480.0</v>
      </c>
    </row>
    <row r="1205" ht="14.25" customHeight="1">
      <c r="A1205" s="140" t="s">
        <v>1384</v>
      </c>
      <c r="B1205" s="143">
        <f t="shared" si="1"/>
        <v>10</v>
      </c>
      <c r="C1205" s="143" t="str">
        <f t="shared" si="2"/>
        <v>3</v>
      </c>
      <c r="D1205" s="143" t="str">
        <f t="shared" si="3"/>
        <v>53</v>
      </c>
      <c r="E1205" s="141">
        <v>0.0</v>
      </c>
      <c r="F1205" s="141">
        <v>120.0</v>
      </c>
      <c r="G1205" s="141">
        <v>0.0</v>
      </c>
      <c r="H1205" s="141">
        <v>0.0</v>
      </c>
      <c r="I1205" s="141">
        <v>0.0</v>
      </c>
      <c r="J1205" s="141">
        <v>120.0</v>
      </c>
    </row>
    <row r="1206" ht="14.25" customHeight="1">
      <c r="A1206" s="140" t="s">
        <v>1385</v>
      </c>
      <c r="B1206" s="143">
        <f t="shared" si="1"/>
        <v>10</v>
      </c>
      <c r="C1206" s="143" t="str">
        <f t="shared" si="2"/>
        <v>4</v>
      </c>
      <c r="D1206" s="143" t="str">
        <f t="shared" si="3"/>
        <v>54</v>
      </c>
      <c r="E1206" s="141">
        <v>0.0</v>
      </c>
      <c r="F1206" s="141">
        <v>86.4</v>
      </c>
      <c r="G1206" s="141">
        <v>0.0</v>
      </c>
      <c r="H1206" s="141">
        <v>0.0</v>
      </c>
      <c r="I1206" s="141">
        <v>0.0</v>
      </c>
      <c r="J1206" s="141">
        <v>86.4</v>
      </c>
    </row>
    <row r="1207" ht="14.25" customHeight="1">
      <c r="A1207" s="140" t="s">
        <v>1386</v>
      </c>
      <c r="B1207" s="143">
        <f t="shared" si="1"/>
        <v>10</v>
      </c>
      <c r="C1207" s="143" t="str">
        <f t="shared" si="2"/>
        <v>5</v>
      </c>
      <c r="D1207" s="143" t="str">
        <f t="shared" si="3"/>
        <v>55</v>
      </c>
      <c r="E1207" s="141">
        <v>0.0</v>
      </c>
      <c r="F1207" s="141">
        <v>172.8</v>
      </c>
      <c r="G1207" s="141">
        <v>0.0</v>
      </c>
      <c r="H1207" s="141">
        <v>0.0</v>
      </c>
      <c r="I1207" s="141">
        <v>0.0</v>
      </c>
      <c r="J1207" s="141">
        <v>172.8</v>
      </c>
    </row>
    <row r="1208" ht="14.25" customHeight="1">
      <c r="A1208" s="140" t="s">
        <v>1387</v>
      </c>
      <c r="B1208" s="143">
        <f t="shared" si="1"/>
        <v>10</v>
      </c>
      <c r="C1208" s="143" t="str">
        <f t="shared" si="2"/>
        <v>2</v>
      </c>
      <c r="D1208" s="143" t="str">
        <f t="shared" si="3"/>
        <v>92</v>
      </c>
      <c r="E1208" s="141">
        <v>0.0</v>
      </c>
      <c r="F1208" s="141">
        <v>76.80000000000001</v>
      </c>
      <c r="G1208" s="141">
        <v>0.0</v>
      </c>
      <c r="H1208" s="141">
        <v>0.0</v>
      </c>
      <c r="I1208" s="141">
        <v>0.0</v>
      </c>
      <c r="J1208" s="141">
        <v>76.80000000000001</v>
      </c>
    </row>
    <row r="1209" ht="14.25" customHeight="1">
      <c r="A1209" s="140" t="s">
        <v>1388</v>
      </c>
      <c r="B1209" s="143">
        <f t="shared" si="1"/>
        <v>10</v>
      </c>
      <c r="C1209" s="143" t="str">
        <f t="shared" si="2"/>
        <v>5</v>
      </c>
      <c r="D1209" s="143" t="str">
        <f t="shared" si="3"/>
        <v>05</v>
      </c>
      <c r="E1209" s="141">
        <v>0.0</v>
      </c>
      <c r="F1209" s="141">
        <v>70.476</v>
      </c>
      <c r="G1209" s="141">
        <v>0.0</v>
      </c>
      <c r="H1209" s="141">
        <v>0.0</v>
      </c>
      <c r="I1209" s="141">
        <v>0.0</v>
      </c>
      <c r="J1209" s="141">
        <v>70.476</v>
      </c>
    </row>
    <row r="1210" ht="14.25" customHeight="1">
      <c r="A1210" s="140" t="s">
        <v>1389</v>
      </c>
      <c r="B1210" s="143">
        <f t="shared" si="1"/>
        <v>10</v>
      </c>
      <c r="C1210" s="143" t="str">
        <f t="shared" si="2"/>
        <v>4</v>
      </c>
      <c r="D1210" s="143" t="str">
        <f t="shared" si="3"/>
        <v>54</v>
      </c>
      <c r="E1210" s="141">
        <v>0.0</v>
      </c>
      <c r="F1210" s="141">
        <v>5.088000000000001</v>
      </c>
      <c r="G1210" s="141">
        <v>0.0</v>
      </c>
      <c r="H1210" s="141">
        <v>0.0</v>
      </c>
      <c r="I1210" s="141">
        <v>0.0</v>
      </c>
      <c r="J1210" s="141">
        <v>5.088000000000001</v>
      </c>
    </row>
    <row r="1211" ht="14.25" customHeight="1">
      <c r="A1211" s="140" t="s">
        <v>1390</v>
      </c>
      <c r="B1211" s="143">
        <f t="shared" si="1"/>
        <v>10</v>
      </c>
      <c r="C1211" s="143" t="str">
        <f t="shared" si="2"/>
        <v>5</v>
      </c>
      <c r="D1211" s="143" t="str">
        <f t="shared" si="3"/>
        <v>55</v>
      </c>
      <c r="E1211" s="141">
        <v>0.0</v>
      </c>
      <c r="F1211" s="141">
        <v>13.14</v>
      </c>
      <c r="G1211" s="141">
        <v>0.0</v>
      </c>
      <c r="H1211" s="141">
        <v>0.0</v>
      </c>
      <c r="I1211" s="141">
        <v>0.0</v>
      </c>
      <c r="J1211" s="141">
        <v>13.14</v>
      </c>
    </row>
    <row r="1212" ht="14.25" customHeight="1">
      <c r="A1212" s="140" t="s">
        <v>1391</v>
      </c>
      <c r="B1212" s="143">
        <f t="shared" si="1"/>
        <v>10</v>
      </c>
      <c r="C1212" s="143" t="str">
        <f t="shared" si="2"/>
        <v>8</v>
      </c>
      <c r="D1212" s="143" t="str">
        <f t="shared" si="3"/>
        <v>08</v>
      </c>
      <c r="E1212" s="141">
        <v>0.0</v>
      </c>
      <c r="F1212" s="141">
        <v>336.0</v>
      </c>
      <c r="G1212" s="141">
        <v>0.0</v>
      </c>
      <c r="H1212" s="141">
        <v>0.0</v>
      </c>
      <c r="I1212" s="141">
        <v>0.0</v>
      </c>
      <c r="J1212" s="141">
        <v>336.0</v>
      </c>
    </row>
    <row r="1213" ht="14.25" customHeight="1">
      <c r="A1213" s="140" t="s">
        <v>1392</v>
      </c>
      <c r="B1213" s="143">
        <f t="shared" si="1"/>
        <v>10</v>
      </c>
      <c r="C1213" s="143" t="str">
        <f t="shared" si="2"/>
        <v>7</v>
      </c>
      <c r="D1213" s="143" t="str">
        <f t="shared" si="3"/>
        <v>27</v>
      </c>
      <c r="E1213" s="141">
        <v>0.0</v>
      </c>
      <c r="F1213" s="141">
        <v>11.687999999999999</v>
      </c>
      <c r="G1213" s="141">
        <v>0.0</v>
      </c>
      <c r="H1213" s="141">
        <v>0.0</v>
      </c>
      <c r="I1213" s="141">
        <v>0.0</v>
      </c>
      <c r="J1213" s="141">
        <v>11.687999999999999</v>
      </c>
    </row>
    <row r="1214" ht="14.25" customHeight="1">
      <c r="A1214" s="140" t="s">
        <v>1393</v>
      </c>
      <c r="B1214" s="143">
        <f t="shared" si="1"/>
        <v>10</v>
      </c>
      <c r="C1214" s="143" t="str">
        <f t="shared" si="2"/>
        <v>3</v>
      </c>
      <c r="D1214" s="143" t="str">
        <f t="shared" si="3"/>
        <v>33</v>
      </c>
      <c r="E1214" s="141">
        <v>0.0</v>
      </c>
      <c r="F1214" s="141">
        <v>0.0</v>
      </c>
      <c r="G1214" s="141">
        <v>0.0</v>
      </c>
      <c r="H1214" s="141">
        <v>0.0</v>
      </c>
      <c r="I1214" s="141">
        <v>0.0</v>
      </c>
      <c r="J1214" s="141">
        <v>0.0</v>
      </c>
    </row>
    <row r="1215" ht="14.25" customHeight="1">
      <c r="A1215" s="140" t="s">
        <v>1394</v>
      </c>
      <c r="B1215" s="143">
        <f t="shared" si="1"/>
        <v>10</v>
      </c>
      <c r="C1215" s="143" t="str">
        <f t="shared" si="2"/>
        <v>4</v>
      </c>
      <c r="D1215" s="143" t="str">
        <f t="shared" si="3"/>
        <v>34</v>
      </c>
      <c r="E1215" s="141">
        <v>0.0</v>
      </c>
      <c r="F1215" s="141">
        <v>1.1280000000000001</v>
      </c>
      <c r="G1215" s="141">
        <v>0.0</v>
      </c>
      <c r="H1215" s="141">
        <v>0.0</v>
      </c>
      <c r="I1215" s="141">
        <v>0.0</v>
      </c>
      <c r="J1215" s="141">
        <v>1.1280000000000001</v>
      </c>
    </row>
    <row r="1216" ht="14.25" customHeight="1">
      <c r="A1216" s="140" t="s">
        <v>1395</v>
      </c>
      <c r="B1216" s="143">
        <f t="shared" si="1"/>
        <v>10</v>
      </c>
      <c r="C1216" s="143" t="str">
        <f t="shared" si="2"/>
        <v>5</v>
      </c>
      <c r="D1216" s="143" t="str">
        <f t="shared" si="3"/>
        <v>85</v>
      </c>
      <c r="E1216" s="141">
        <v>0.0</v>
      </c>
      <c r="F1216" s="141">
        <v>32.556</v>
      </c>
      <c r="G1216" s="141">
        <v>0.0</v>
      </c>
      <c r="H1216" s="141">
        <v>0.0</v>
      </c>
      <c r="I1216" s="141">
        <v>0.0</v>
      </c>
      <c r="J1216" s="141">
        <v>32.556</v>
      </c>
    </row>
    <row r="1217" ht="14.25" customHeight="1">
      <c r="A1217" s="140" t="s">
        <v>1396</v>
      </c>
      <c r="B1217" s="143">
        <f t="shared" si="1"/>
        <v>10</v>
      </c>
      <c r="C1217" s="143" t="str">
        <f t="shared" si="2"/>
        <v>6</v>
      </c>
      <c r="D1217" s="143" t="str">
        <f t="shared" si="3"/>
        <v>16</v>
      </c>
      <c r="E1217" s="141">
        <v>0.0</v>
      </c>
      <c r="F1217" s="141">
        <v>78.0</v>
      </c>
      <c r="G1217" s="141">
        <v>0.0</v>
      </c>
      <c r="H1217" s="141">
        <v>0.0</v>
      </c>
      <c r="I1217" s="141">
        <v>0.0</v>
      </c>
      <c r="J1217" s="141">
        <v>78.0</v>
      </c>
    </row>
    <row r="1218" ht="14.25" customHeight="1">
      <c r="A1218" s="140" t="s">
        <v>1397</v>
      </c>
      <c r="B1218" s="143">
        <f t="shared" si="1"/>
        <v>10</v>
      </c>
      <c r="C1218" s="143" t="str">
        <f t="shared" si="2"/>
        <v>3</v>
      </c>
      <c r="D1218" s="143" t="str">
        <f t="shared" si="3"/>
        <v>43</v>
      </c>
      <c r="E1218" s="141">
        <v>0.0</v>
      </c>
      <c r="F1218" s="141">
        <v>19.080000000000002</v>
      </c>
      <c r="G1218" s="141">
        <v>0.0</v>
      </c>
      <c r="H1218" s="141">
        <v>0.0</v>
      </c>
      <c r="I1218" s="141">
        <v>0.0</v>
      </c>
      <c r="J1218" s="141">
        <v>19.080000000000002</v>
      </c>
    </row>
    <row r="1219" ht="14.25" customHeight="1">
      <c r="A1219" s="140" t="s">
        <v>1398</v>
      </c>
      <c r="B1219" s="143">
        <f t="shared" si="1"/>
        <v>10</v>
      </c>
      <c r="C1219" s="143" t="str">
        <f t="shared" si="2"/>
        <v>5</v>
      </c>
      <c r="D1219" s="143" t="str">
        <f t="shared" si="3"/>
        <v>75</v>
      </c>
      <c r="E1219" s="141">
        <v>0.0</v>
      </c>
      <c r="F1219" s="141">
        <v>8.904</v>
      </c>
      <c r="G1219" s="141">
        <v>0.0</v>
      </c>
      <c r="H1219" s="141">
        <v>0.0</v>
      </c>
      <c r="I1219" s="141">
        <v>0.0</v>
      </c>
      <c r="J1219" s="141">
        <v>8.904</v>
      </c>
    </row>
    <row r="1220" ht="14.25" customHeight="1">
      <c r="A1220" s="140" t="s">
        <v>1399</v>
      </c>
      <c r="B1220" s="143">
        <f t="shared" si="1"/>
        <v>10</v>
      </c>
      <c r="C1220" s="143" t="str">
        <f t="shared" si="2"/>
        <v>3</v>
      </c>
      <c r="D1220" s="143" t="str">
        <f t="shared" si="3"/>
        <v>83</v>
      </c>
      <c r="E1220" s="141">
        <v>0.0</v>
      </c>
      <c r="F1220" s="141">
        <v>20.339999999999996</v>
      </c>
      <c r="G1220" s="141">
        <v>0.0</v>
      </c>
      <c r="H1220" s="141">
        <v>0.0</v>
      </c>
      <c r="I1220" s="141">
        <v>0.0</v>
      </c>
      <c r="J1220" s="141">
        <v>20.339999999999996</v>
      </c>
    </row>
    <row r="1221" ht="14.25" customHeight="1">
      <c r="A1221" s="140" t="s">
        <v>1400</v>
      </c>
      <c r="B1221" s="143">
        <f t="shared" si="1"/>
        <v>10</v>
      </c>
      <c r="C1221" s="143" t="str">
        <f t="shared" si="2"/>
        <v>8</v>
      </c>
      <c r="D1221" s="143" t="str">
        <f t="shared" si="3"/>
        <v>88</v>
      </c>
      <c r="E1221" s="141">
        <v>0.0</v>
      </c>
      <c r="F1221" s="141">
        <v>40.67999999999999</v>
      </c>
      <c r="G1221" s="141">
        <v>0.0</v>
      </c>
      <c r="H1221" s="141">
        <v>0.0</v>
      </c>
      <c r="I1221" s="141">
        <v>0.0</v>
      </c>
      <c r="J1221" s="141">
        <v>40.67999999999999</v>
      </c>
    </row>
    <row r="1222" ht="14.25" customHeight="1">
      <c r="A1222" s="140" t="s">
        <v>1401</v>
      </c>
      <c r="B1222" s="143">
        <f t="shared" si="1"/>
        <v>10</v>
      </c>
      <c r="C1222" s="143" t="str">
        <f t="shared" si="2"/>
        <v>6</v>
      </c>
      <c r="D1222" s="143" t="str">
        <f t="shared" si="3"/>
        <v>96</v>
      </c>
      <c r="E1222" s="141">
        <v>0.0</v>
      </c>
      <c r="F1222" s="141">
        <v>4.872</v>
      </c>
      <c r="G1222" s="141">
        <v>0.0</v>
      </c>
      <c r="H1222" s="141">
        <v>0.0</v>
      </c>
      <c r="I1222" s="141">
        <v>0.0</v>
      </c>
      <c r="J1222" s="141">
        <v>4.872</v>
      </c>
    </row>
    <row r="1223" ht="14.25" customHeight="1">
      <c r="A1223" s="140" t="s">
        <v>1402</v>
      </c>
      <c r="B1223" s="143">
        <f t="shared" si="1"/>
        <v>10</v>
      </c>
      <c r="C1223" s="143" t="str">
        <f t="shared" si="2"/>
        <v>8</v>
      </c>
      <c r="D1223" s="143" t="str">
        <f t="shared" si="3"/>
        <v>18</v>
      </c>
      <c r="E1223" s="141">
        <v>0.0</v>
      </c>
      <c r="F1223" s="141">
        <v>1.62</v>
      </c>
      <c r="G1223" s="141">
        <v>0.0</v>
      </c>
      <c r="H1223" s="141">
        <v>0.0</v>
      </c>
      <c r="I1223" s="141">
        <v>0.0</v>
      </c>
      <c r="J1223" s="141">
        <v>1.62</v>
      </c>
    </row>
    <row r="1224" ht="14.25" customHeight="1">
      <c r="A1224" s="140" t="s">
        <v>1403</v>
      </c>
      <c r="B1224" s="143">
        <f t="shared" si="1"/>
        <v>10</v>
      </c>
      <c r="C1224" s="143" t="str">
        <f t="shared" si="2"/>
        <v>0</v>
      </c>
      <c r="D1224" s="143" t="str">
        <f t="shared" si="3"/>
        <v>10</v>
      </c>
      <c r="E1224" s="141">
        <v>0.0</v>
      </c>
      <c r="F1224" s="141">
        <v>101.49600000000001</v>
      </c>
      <c r="G1224" s="141">
        <v>0.0</v>
      </c>
      <c r="H1224" s="141">
        <v>0.0</v>
      </c>
      <c r="I1224" s="141">
        <v>0.0</v>
      </c>
      <c r="J1224" s="141">
        <v>101.49600000000001</v>
      </c>
    </row>
    <row r="1225" ht="14.25" customHeight="1">
      <c r="A1225" s="140" t="s">
        <v>1404</v>
      </c>
      <c r="B1225" s="143">
        <f t="shared" si="1"/>
        <v>10</v>
      </c>
      <c r="C1225" s="143" t="str">
        <f t="shared" si="2"/>
        <v>1</v>
      </c>
      <c r="D1225" s="143" t="str">
        <f t="shared" si="3"/>
        <v>01</v>
      </c>
      <c r="E1225" s="141">
        <v>0.0</v>
      </c>
      <c r="F1225" s="141">
        <v>9.803999999999998</v>
      </c>
      <c r="G1225" s="141">
        <v>0.0</v>
      </c>
      <c r="H1225" s="141">
        <v>0.0</v>
      </c>
      <c r="I1225" s="141">
        <v>0.0</v>
      </c>
      <c r="J1225" s="141">
        <v>9.803999999999998</v>
      </c>
    </row>
    <row r="1226" ht="14.25" customHeight="1">
      <c r="A1226" s="140" t="s">
        <v>1405</v>
      </c>
      <c r="B1226" s="143">
        <f t="shared" si="1"/>
        <v>10</v>
      </c>
      <c r="C1226" s="143" t="str">
        <f t="shared" si="2"/>
        <v>5</v>
      </c>
      <c r="D1226" s="143" t="str">
        <f t="shared" si="3"/>
        <v>25</v>
      </c>
      <c r="E1226" s="141">
        <v>0.0</v>
      </c>
      <c r="F1226" s="141">
        <v>20.339999999999996</v>
      </c>
      <c r="G1226" s="141">
        <v>0.0</v>
      </c>
      <c r="H1226" s="141">
        <v>0.0</v>
      </c>
      <c r="I1226" s="141">
        <v>0.0</v>
      </c>
      <c r="J1226" s="141">
        <v>20.339999999999996</v>
      </c>
    </row>
    <row r="1227" ht="14.25" customHeight="1">
      <c r="A1227" s="140" t="s">
        <v>1406</v>
      </c>
      <c r="B1227" s="143">
        <f t="shared" si="1"/>
        <v>10</v>
      </c>
      <c r="C1227" s="143" t="str">
        <f t="shared" si="2"/>
        <v>8</v>
      </c>
      <c r="D1227" s="143" t="str">
        <f t="shared" si="3"/>
        <v>58</v>
      </c>
      <c r="E1227" s="141">
        <v>0.0</v>
      </c>
      <c r="F1227" s="141">
        <v>111.99600000000001</v>
      </c>
      <c r="G1227" s="141">
        <v>0.0</v>
      </c>
      <c r="H1227" s="141">
        <v>0.0</v>
      </c>
      <c r="I1227" s="141">
        <v>0.0</v>
      </c>
      <c r="J1227" s="141">
        <v>111.99600000000001</v>
      </c>
    </row>
    <row r="1228" ht="14.25" customHeight="1">
      <c r="A1228" s="140" t="s">
        <v>1407</v>
      </c>
      <c r="B1228" s="143">
        <f t="shared" si="1"/>
        <v>10</v>
      </c>
      <c r="C1228" s="143" t="str">
        <f t="shared" si="2"/>
        <v>9</v>
      </c>
      <c r="D1228" s="143" t="str">
        <f t="shared" si="3"/>
        <v>59</v>
      </c>
      <c r="E1228" s="141">
        <v>0.0</v>
      </c>
      <c r="F1228" s="141">
        <v>1020.0</v>
      </c>
      <c r="G1228" s="141">
        <v>0.0</v>
      </c>
      <c r="H1228" s="141">
        <v>0.0</v>
      </c>
      <c r="I1228" s="141">
        <v>0.0</v>
      </c>
      <c r="J1228" s="141">
        <v>1020.0</v>
      </c>
    </row>
    <row r="1229" ht="14.25" customHeight="1">
      <c r="A1229" s="140" t="s">
        <v>1408</v>
      </c>
      <c r="B1229" s="143">
        <f t="shared" si="1"/>
        <v>10</v>
      </c>
      <c r="C1229" s="143" t="str">
        <f t="shared" si="2"/>
        <v>5</v>
      </c>
      <c r="D1229" s="143" t="str">
        <f t="shared" si="3"/>
        <v>65</v>
      </c>
      <c r="E1229" s="141">
        <v>0.0</v>
      </c>
      <c r="F1229" s="141">
        <v>55.931999999999995</v>
      </c>
      <c r="G1229" s="141">
        <v>0.0</v>
      </c>
      <c r="H1229" s="141">
        <v>0.0</v>
      </c>
      <c r="I1229" s="141">
        <v>0.0</v>
      </c>
      <c r="J1229" s="141">
        <v>55.931999999999995</v>
      </c>
    </row>
    <row r="1230" ht="14.25" customHeight="1">
      <c r="A1230" s="140" t="s">
        <v>1409</v>
      </c>
      <c r="B1230" s="143">
        <f t="shared" si="1"/>
        <v>10</v>
      </c>
      <c r="C1230" s="143" t="str">
        <f t="shared" si="2"/>
        <v>6</v>
      </c>
      <c r="D1230" s="143" t="str">
        <f t="shared" si="3"/>
        <v>66</v>
      </c>
      <c r="E1230" s="141">
        <v>0.0</v>
      </c>
      <c r="F1230" s="141">
        <v>122.028</v>
      </c>
      <c r="G1230" s="141">
        <v>0.0</v>
      </c>
      <c r="H1230" s="141">
        <v>0.0</v>
      </c>
      <c r="I1230" s="141">
        <v>0.0</v>
      </c>
      <c r="J1230" s="141">
        <v>122.028</v>
      </c>
    </row>
    <row r="1231" ht="14.25" customHeight="1">
      <c r="A1231" s="140" t="s">
        <v>1410</v>
      </c>
      <c r="B1231" s="143">
        <f t="shared" si="1"/>
        <v>10</v>
      </c>
      <c r="C1231" s="143" t="str">
        <f t="shared" si="2"/>
        <v>0</v>
      </c>
      <c r="D1231" s="143" t="str">
        <f t="shared" si="3"/>
        <v>70</v>
      </c>
      <c r="E1231" s="141">
        <v>0.0</v>
      </c>
      <c r="F1231" s="141">
        <v>12.828</v>
      </c>
      <c r="G1231" s="141">
        <v>0.0</v>
      </c>
      <c r="H1231" s="141">
        <v>0.0</v>
      </c>
      <c r="I1231" s="141">
        <v>0.0</v>
      </c>
      <c r="J1231" s="141">
        <v>12.828</v>
      </c>
    </row>
    <row r="1232" ht="14.25" customHeight="1">
      <c r="A1232" s="140" t="s">
        <v>1411</v>
      </c>
      <c r="B1232" s="143">
        <f t="shared" si="1"/>
        <v>10</v>
      </c>
      <c r="C1232" s="143" t="str">
        <f t="shared" si="2"/>
        <v>0</v>
      </c>
      <c r="D1232" s="143" t="str">
        <f t="shared" si="3"/>
        <v>60</v>
      </c>
      <c r="E1232" s="141">
        <v>0.0</v>
      </c>
      <c r="F1232" s="141">
        <v>24.0</v>
      </c>
      <c r="G1232" s="141">
        <v>0.0</v>
      </c>
      <c r="H1232" s="141">
        <v>0.0</v>
      </c>
      <c r="I1232" s="141">
        <v>0.0</v>
      </c>
      <c r="J1232" s="141">
        <v>24.0</v>
      </c>
    </row>
    <row r="1233" ht="14.25" customHeight="1">
      <c r="A1233" s="140" t="s">
        <v>1412</v>
      </c>
      <c r="B1233" s="143">
        <f t="shared" si="1"/>
        <v>10</v>
      </c>
      <c r="C1233" s="143" t="str">
        <f t="shared" si="2"/>
        <v>1</v>
      </c>
      <c r="D1233" s="143" t="str">
        <f t="shared" si="3"/>
        <v>61</v>
      </c>
      <c r="E1233" s="141">
        <v>0.0</v>
      </c>
      <c r="F1233" s="141">
        <v>20.4</v>
      </c>
      <c r="G1233" s="141">
        <v>0.0</v>
      </c>
      <c r="H1233" s="141">
        <v>0.0</v>
      </c>
      <c r="I1233" s="141">
        <v>0.0</v>
      </c>
      <c r="J1233" s="141">
        <v>20.4</v>
      </c>
    </row>
    <row r="1234" ht="14.25" customHeight="1">
      <c r="A1234" s="140" t="s">
        <v>1413</v>
      </c>
      <c r="B1234" s="143">
        <f t="shared" si="1"/>
        <v>10</v>
      </c>
      <c r="C1234" s="143" t="str">
        <f t="shared" si="2"/>
        <v>2</v>
      </c>
      <c r="D1234" s="143" t="str">
        <f t="shared" si="3"/>
        <v>92</v>
      </c>
      <c r="E1234" s="141">
        <v>0.0</v>
      </c>
      <c r="F1234" s="141">
        <v>54.91199999999999</v>
      </c>
      <c r="G1234" s="141">
        <v>0.0</v>
      </c>
      <c r="H1234" s="141">
        <v>0.0</v>
      </c>
      <c r="I1234" s="141">
        <v>0.0</v>
      </c>
      <c r="J1234" s="141">
        <v>54.91199999999999</v>
      </c>
    </row>
    <row r="1235" ht="14.25" customHeight="1">
      <c r="A1235" s="140" t="s">
        <v>1414</v>
      </c>
      <c r="B1235" s="143">
        <f t="shared" si="1"/>
        <v>10</v>
      </c>
      <c r="C1235" s="143" t="str">
        <f t="shared" si="2"/>
        <v>1</v>
      </c>
      <c r="D1235" s="143" t="str">
        <f t="shared" si="3"/>
        <v>01</v>
      </c>
      <c r="E1235" s="141">
        <v>0.0</v>
      </c>
      <c r="F1235" s="141">
        <v>25.92</v>
      </c>
      <c r="G1235" s="141">
        <v>0.0</v>
      </c>
      <c r="H1235" s="141">
        <v>0.0</v>
      </c>
      <c r="I1235" s="141">
        <v>0.0</v>
      </c>
      <c r="J1235" s="141">
        <v>25.92</v>
      </c>
    </row>
    <row r="1236" ht="14.25" customHeight="1">
      <c r="A1236" s="140" t="s">
        <v>1415</v>
      </c>
      <c r="B1236" s="143">
        <f t="shared" si="1"/>
        <v>10</v>
      </c>
      <c r="C1236" s="143" t="str">
        <f t="shared" si="2"/>
        <v>1</v>
      </c>
      <c r="D1236" s="143" t="str">
        <f t="shared" si="3"/>
        <v>71</v>
      </c>
      <c r="E1236" s="141">
        <v>0.0</v>
      </c>
      <c r="F1236" s="141">
        <v>40.5</v>
      </c>
      <c r="G1236" s="141">
        <v>0.0</v>
      </c>
      <c r="H1236" s="141">
        <v>0.0</v>
      </c>
      <c r="I1236" s="141">
        <v>0.0</v>
      </c>
      <c r="J1236" s="141">
        <v>40.5</v>
      </c>
    </row>
    <row r="1237" ht="14.25" customHeight="1">
      <c r="A1237" s="140" t="s">
        <v>1416</v>
      </c>
      <c r="B1237" s="143">
        <f t="shared" si="1"/>
        <v>10</v>
      </c>
      <c r="C1237" s="143" t="str">
        <f t="shared" si="2"/>
        <v>4</v>
      </c>
      <c r="D1237" s="143" t="str">
        <f t="shared" si="3"/>
        <v>44</v>
      </c>
      <c r="E1237" s="141">
        <v>0.0</v>
      </c>
      <c r="F1237" s="141">
        <v>104.24400000000001</v>
      </c>
      <c r="G1237" s="141">
        <v>0.0</v>
      </c>
      <c r="H1237" s="141">
        <v>0.0</v>
      </c>
      <c r="I1237" s="141">
        <v>0.0</v>
      </c>
      <c r="J1237" s="141">
        <v>104.24400000000001</v>
      </c>
    </row>
    <row r="1238" ht="14.25" customHeight="1">
      <c r="A1238" s="140" t="s">
        <v>1417</v>
      </c>
      <c r="B1238" s="143">
        <f t="shared" si="1"/>
        <v>10</v>
      </c>
      <c r="C1238" s="143" t="str">
        <f t="shared" si="2"/>
        <v>0</v>
      </c>
      <c r="D1238" s="143" t="str">
        <f t="shared" si="3"/>
        <v>30</v>
      </c>
      <c r="E1238" s="141">
        <v>0.0</v>
      </c>
      <c r="F1238" s="141">
        <v>650.664</v>
      </c>
      <c r="G1238" s="141">
        <v>0.0</v>
      </c>
      <c r="H1238" s="141">
        <v>0.0</v>
      </c>
      <c r="I1238" s="141">
        <v>0.0</v>
      </c>
      <c r="J1238" s="141">
        <v>650.664</v>
      </c>
    </row>
    <row r="1239" ht="14.25" customHeight="1">
      <c r="A1239" s="140" t="s">
        <v>1418</v>
      </c>
      <c r="B1239" s="143">
        <f t="shared" si="1"/>
        <v>10</v>
      </c>
      <c r="C1239" s="143" t="str">
        <f t="shared" si="2"/>
        <v>1</v>
      </c>
      <c r="D1239" s="143" t="str">
        <f t="shared" si="3"/>
        <v>21</v>
      </c>
      <c r="E1239" s="141">
        <v>0.0</v>
      </c>
      <c r="F1239" s="141">
        <v>96.0</v>
      </c>
      <c r="G1239" s="141">
        <v>0.0</v>
      </c>
      <c r="H1239" s="141">
        <v>0.0</v>
      </c>
      <c r="I1239" s="141">
        <v>0.0</v>
      </c>
      <c r="J1239" s="141">
        <v>96.0</v>
      </c>
    </row>
    <row r="1240" ht="14.25" customHeight="1">
      <c r="A1240" s="140" t="s">
        <v>1419</v>
      </c>
      <c r="B1240" s="143">
        <f t="shared" si="1"/>
        <v>10</v>
      </c>
      <c r="C1240" s="143" t="str">
        <f t="shared" si="2"/>
        <v>2</v>
      </c>
      <c r="D1240" s="143" t="str">
        <f t="shared" si="3"/>
        <v>82</v>
      </c>
      <c r="E1240" s="141">
        <v>0.0</v>
      </c>
      <c r="F1240" s="141">
        <v>101.69999999999999</v>
      </c>
      <c r="G1240" s="141">
        <v>0.0</v>
      </c>
      <c r="H1240" s="141">
        <v>0.0</v>
      </c>
      <c r="I1240" s="141">
        <v>0.0</v>
      </c>
      <c r="J1240" s="141">
        <v>101.69999999999999</v>
      </c>
    </row>
    <row r="1241" ht="14.25" customHeight="1">
      <c r="A1241" s="140" t="s">
        <v>1420</v>
      </c>
      <c r="B1241" s="143">
        <f t="shared" si="1"/>
        <v>10</v>
      </c>
      <c r="C1241" s="143" t="str">
        <f t="shared" si="2"/>
        <v>8</v>
      </c>
      <c r="D1241" s="143" t="str">
        <f t="shared" si="3"/>
        <v>38</v>
      </c>
      <c r="E1241" s="141">
        <v>0.0</v>
      </c>
      <c r="F1241" s="141">
        <v>144.0</v>
      </c>
      <c r="G1241" s="141">
        <v>0.0</v>
      </c>
      <c r="H1241" s="141">
        <v>0.0</v>
      </c>
      <c r="I1241" s="141">
        <v>0.0</v>
      </c>
      <c r="J1241" s="141">
        <v>144.0</v>
      </c>
    </row>
    <row r="1242" ht="14.25" customHeight="1">
      <c r="A1242" s="140" t="s">
        <v>1421</v>
      </c>
      <c r="B1242" s="143">
        <f t="shared" si="1"/>
        <v>10</v>
      </c>
      <c r="C1242" s="143" t="str">
        <f t="shared" si="2"/>
        <v>6</v>
      </c>
      <c r="D1242" s="143" t="str">
        <f t="shared" si="3"/>
        <v>26</v>
      </c>
      <c r="E1242" s="141">
        <v>0.0</v>
      </c>
      <c r="F1242" s="141">
        <v>77.292</v>
      </c>
      <c r="G1242" s="141">
        <v>0.0</v>
      </c>
      <c r="H1242" s="141">
        <v>0.0</v>
      </c>
      <c r="I1242" s="141">
        <v>0.0</v>
      </c>
      <c r="J1242" s="141">
        <v>77.292</v>
      </c>
    </row>
    <row r="1243" ht="14.25" customHeight="1">
      <c r="A1243" s="140" t="s">
        <v>1422</v>
      </c>
      <c r="B1243" s="143">
        <f t="shared" si="1"/>
        <v>10</v>
      </c>
      <c r="C1243" s="143" t="str">
        <f t="shared" si="2"/>
        <v>7</v>
      </c>
      <c r="D1243" s="143" t="str">
        <f t="shared" si="3"/>
        <v>27</v>
      </c>
      <c r="E1243" s="141">
        <v>0.0</v>
      </c>
      <c r="F1243" s="141">
        <v>47.79599999999999</v>
      </c>
      <c r="G1243" s="141">
        <v>0.0</v>
      </c>
      <c r="H1243" s="141">
        <v>0.0</v>
      </c>
      <c r="I1243" s="141">
        <v>0.0</v>
      </c>
      <c r="J1243" s="141">
        <v>47.79599999999999</v>
      </c>
    </row>
    <row r="1244" ht="14.25" customHeight="1">
      <c r="A1244" s="140" t="s">
        <v>1423</v>
      </c>
      <c r="B1244" s="143">
        <f t="shared" si="1"/>
        <v>10</v>
      </c>
      <c r="C1244" s="143" t="str">
        <f t="shared" si="2"/>
        <v>7</v>
      </c>
      <c r="D1244" s="143" t="str">
        <f t="shared" si="3"/>
        <v>87</v>
      </c>
      <c r="E1244" s="141">
        <v>0.0</v>
      </c>
      <c r="F1244" s="141">
        <v>816.864</v>
      </c>
      <c r="G1244" s="141">
        <v>0.0</v>
      </c>
      <c r="H1244" s="141">
        <v>0.0</v>
      </c>
      <c r="I1244" s="141">
        <v>0.0</v>
      </c>
      <c r="J1244" s="141">
        <v>816.864</v>
      </c>
    </row>
    <row r="1245" ht="14.25" customHeight="1">
      <c r="A1245" s="140" t="s">
        <v>1424</v>
      </c>
      <c r="B1245" s="143">
        <f t="shared" si="1"/>
        <v>10</v>
      </c>
      <c r="C1245" s="143" t="str">
        <f t="shared" si="2"/>
        <v>8</v>
      </c>
      <c r="D1245" s="143" t="str">
        <f t="shared" si="3"/>
        <v>88</v>
      </c>
      <c r="E1245" s="141">
        <v>0.0</v>
      </c>
      <c r="F1245" s="141">
        <v>508.47600000000006</v>
      </c>
      <c r="G1245" s="141">
        <v>0.0</v>
      </c>
      <c r="H1245" s="141">
        <v>0.0</v>
      </c>
      <c r="I1245" s="141">
        <v>0.0</v>
      </c>
      <c r="J1245" s="141">
        <v>508.47600000000006</v>
      </c>
    </row>
    <row r="1246" ht="14.25" customHeight="1">
      <c r="A1246" s="140" t="s">
        <v>1425</v>
      </c>
      <c r="B1246" s="143">
        <f t="shared" si="1"/>
        <v>10</v>
      </c>
      <c r="C1246" s="143" t="str">
        <f t="shared" si="2"/>
        <v>1</v>
      </c>
      <c r="D1246" s="143" t="str">
        <f t="shared" si="3"/>
        <v>01</v>
      </c>
      <c r="E1246" s="141">
        <v>0.0</v>
      </c>
      <c r="F1246" s="141">
        <v>202.824</v>
      </c>
      <c r="G1246" s="141">
        <v>0.0</v>
      </c>
      <c r="H1246" s="141">
        <v>0.0</v>
      </c>
      <c r="I1246" s="141">
        <v>0.0</v>
      </c>
      <c r="J1246" s="141">
        <v>202.824</v>
      </c>
    </row>
    <row r="1247" ht="14.25" customHeight="1">
      <c r="A1247" s="140" t="s">
        <v>1426</v>
      </c>
      <c r="B1247" s="143">
        <f t="shared" si="1"/>
        <v>10</v>
      </c>
      <c r="C1247" s="143" t="str">
        <f t="shared" si="2"/>
        <v>6</v>
      </c>
      <c r="D1247" s="143" t="str">
        <f t="shared" si="3"/>
        <v>66</v>
      </c>
      <c r="E1247" s="141">
        <v>0.0</v>
      </c>
      <c r="F1247" s="141">
        <v>138.98399999999998</v>
      </c>
      <c r="G1247" s="141">
        <v>0.0</v>
      </c>
      <c r="H1247" s="141">
        <v>0.0</v>
      </c>
      <c r="I1247" s="141">
        <v>0.0</v>
      </c>
      <c r="J1247" s="141">
        <v>138.98399999999998</v>
      </c>
    </row>
    <row r="1248" ht="14.25" customHeight="1">
      <c r="A1248" s="140" t="s">
        <v>1427</v>
      </c>
      <c r="B1248" s="143">
        <f t="shared" si="1"/>
        <v>10</v>
      </c>
      <c r="C1248" s="143" t="str">
        <f t="shared" si="2"/>
        <v>6</v>
      </c>
      <c r="D1248" s="143" t="str">
        <f t="shared" si="3"/>
        <v>56</v>
      </c>
      <c r="E1248" s="141">
        <v>0.0</v>
      </c>
      <c r="F1248" s="141">
        <v>8.712</v>
      </c>
      <c r="G1248" s="141">
        <v>0.0</v>
      </c>
      <c r="H1248" s="141">
        <v>0.0</v>
      </c>
      <c r="I1248" s="141">
        <v>0.0</v>
      </c>
      <c r="J1248" s="141">
        <v>8.712</v>
      </c>
    </row>
    <row r="1249" ht="14.25" customHeight="1">
      <c r="A1249" s="140" t="s">
        <v>1428</v>
      </c>
      <c r="B1249" s="143">
        <f t="shared" si="1"/>
        <v>10</v>
      </c>
      <c r="C1249" s="143" t="str">
        <f t="shared" si="2"/>
        <v>5</v>
      </c>
      <c r="D1249" s="143" t="str">
        <f t="shared" si="3"/>
        <v>65</v>
      </c>
      <c r="E1249" s="141">
        <v>0.0</v>
      </c>
      <c r="F1249" s="141">
        <v>72.0</v>
      </c>
      <c r="G1249" s="141">
        <v>0.0</v>
      </c>
      <c r="H1249" s="141">
        <v>0.0</v>
      </c>
      <c r="I1249" s="141">
        <v>0.0</v>
      </c>
      <c r="J1249" s="141">
        <v>72.0</v>
      </c>
    </row>
    <row r="1250" ht="14.25" customHeight="1">
      <c r="A1250" s="140" t="s">
        <v>1429</v>
      </c>
      <c r="B1250" s="143">
        <f t="shared" si="1"/>
        <v>10</v>
      </c>
      <c r="C1250" s="143" t="str">
        <f t="shared" si="2"/>
        <v>8</v>
      </c>
      <c r="D1250" s="143" t="str">
        <f t="shared" si="3"/>
        <v>28</v>
      </c>
      <c r="E1250" s="141">
        <v>0.0</v>
      </c>
      <c r="F1250" s="141">
        <v>235.608</v>
      </c>
      <c r="G1250" s="141">
        <v>0.0</v>
      </c>
      <c r="H1250" s="141">
        <v>0.0</v>
      </c>
      <c r="I1250" s="141">
        <v>0.0</v>
      </c>
      <c r="J1250" s="141">
        <v>235.608</v>
      </c>
    </row>
    <row r="1251" ht="14.25" customHeight="1">
      <c r="A1251" s="140" t="s">
        <v>1430</v>
      </c>
      <c r="B1251" s="143">
        <f t="shared" si="1"/>
        <v>10</v>
      </c>
      <c r="C1251" s="143" t="str">
        <f t="shared" si="2"/>
        <v>3</v>
      </c>
      <c r="D1251" s="143" t="str">
        <f t="shared" si="3"/>
        <v>53</v>
      </c>
      <c r="E1251" s="141">
        <v>0.0</v>
      </c>
      <c r="F1251" s="141">
        <v>7.992000000000001</v>
      </c>
      <c r="G1251" s="141">
        <v>0.0</v>
      </c>
      <c r="H1251" s="141">
        <v>0.0</v>
      </c>
      <c r="I1251" s="141">
        <v>0.0</v>
      </c>
      <c r="J1251" s="141">
        <v>7.992000000000001</v>
      </c>
    </row>
    <row r="1252" ht="14.25" customHeight="1">
      <c r="A1252" s="140" t="s">
        <v>1431</v>
      </c>
      <c r="B1252" s="143">
        <f t="shared" si="1"/>
        <v>10</v>
      </c>
      <c r="C1252" s="143" t="str">
        <f t="shared" si="2"/>
        <v>1</v>
      </c>
      <c r="D1252" s="143" t="str">
        <f t="shared" si="3"/>
        <v>81</v>
      </c>
      <c r="E1252" s="141">
        <v>0.0</v>
      </c>
      <c r="F1252" s="141">
        <v>142.38</v>
      </c>
      <c r="G1252" s="141">
        <v>0.0</v>
      </c>
      <c r="H1252" s="141">
        <v>0.0</v>
      </c>
      <c r="I1252" s="141">
        <v>0.0</v>
      </c>
      <c r="J1252" s="141">
        <v>142.38</v>
      </c>
    </row>
    <row r="1253" ht="14.25" customHeight="1">
      <c r="A1253" s="140" t="s">
        <v>1432</v>
      </c>
      <c r="B1253" s="143">
        <f t="shared" si="1"/>
        <v>10</v>
      </c>
      <c r="C1253" s="143" t="str">
        <f t="shared" si="2"/>
        <v>7</v>
      </c>
      <c r="D1253" s="143" t="str">
        <f t="shared" si="3"/>
        <v>87</v>
      </c>
      <c r="E1253" s="141">
        <v>0.0</v>
      </c>
      <c r="F1253" s="141">
        <v>20.328000000000003</v>
      </c>
      <c r="G1253" s="141">
        <v>0.0</v>
      </c>
      <c r="H1253" s="141">
        <v>0.0</v>
      </c>
      <c r="I1253" s="141">
        <v>0.0</v>
      </c>
      <c r="J1253" s="141">
        <v>20.328000000000003</v>
      </c>
    </row>
    <row r="1254" ht="14.25" customHeight="1">
      <c r="A1254" s="140" t="s">
        <v>1433</v>
      </c>
      <c r="B1254" s="143">
        <f t="shared" si="1"/>
        <v>10</v>
      </c>
      <c r="C1254" s="143" t="str">
        <f t="shared" si="2"/>
        <v>0</v>
      </c>
      <c r="D1254" s="143" t="str">
        <f t="shared" si="3"/>
        <v>70</v>
      </c>
      <c r="E1254" s="141">
        <v>0.0</v>
      </c>
      <c r="F1254" s="141">
        <v>95.72399999999999</v>
      </c>
      <c r="G1254" s="141">
        <v>0.0</v>
      </c>
      <c r="H1254" s="141">
        <v>0.0</v>
      </c>
      <c r="I1254" s="141">
        <v>0.0</v>
      </c>
      <c r="J1254" s="141">
        <v>95.72399999999999</v>
      </c>
    </row>
    <row r="1255" ht="14.25" customHeight="1">
      <c r="A1255" s="140" t="s">
        <v>1434</v>
      </c>
      <c r="B1255" s="143">
        <f t="shared" si="1"/>
        <v>10</v>
      </c>
      <c r="C1255" s="143" t="str">
        <f t="shared" si="2"/>
        <v>4</v>
      </c>
      <c r="D1255" s="143" t="str">
        <f t="shared" si="3"/>
        <v>84</v>
      </c>
      <c r="E1255" s="141">
        <v>0.0</v>
      </c>
      <c r="F1255" s="141">
        <v>33.55200000000001</v>
      </c>
      <c r="G1255" s="141">
        <v>0.0</v>
      </c>
      <c r="H1255" s="141">
        <v>0.0</v>
      </c>
      <c r="I1255" s="141">
        <v>0.0</v>
      </c>
      <c r="J1255" s="141">
        <v>33.55200000000001</v>
      </c>
    </row>
    <row r="1256" ht="14.25" customHeight="1">
      <c r="A1256" s="140" t="s">
        <v>1435</v>
      </c>
      <c r="B1256" s="143">
        <f t="shared" si="1"/>
        <v>10</v>
      </c>
      <c r="C1256" s="143" t="str">
        <f t="shared" si="2"/>
        <v>3</v>
      </c>
      <c r="D1256" s="143" t="str">
        <f t="shared" si="3"/>
        <v>73</v>
      </c>
      <c r="E1256" s="141">
        <v>0.0</v>
      </c>
      <c r="F1256" s="141">
        <v>9.144</v>
      </c>
      <c r="G1256" s="141">
        <v>0.0</v>
      </c>
      <c r="H1256" s="141">
        <v>0.0</v>
      </c>
      <c r="I1256" s="141">
        <v>0.0</v>
      </c>
      <c r="J1256" s="141">
        <v>9.144</v>
      </c>
    </row>
    <row r="1257" ht="14.25" customHeight="1">
      <c r="A1257" s="140" t="s">
        <v>1436</v>
      </c>
      <c r="B1257" s="143">
        <f t="shared" si="1"/>
        <v>10</v>
      </c>
      <c r="C1257" s="143" t="str">
        <f t="shared" si="2"/>
        <v>4</v>
      </c>
      <c r="D1257" s="143" t="str">
        <f t="shared" si="3"/>
        <v>74</v>
      </c>
      <c r="E1257" s="141">
        <v>0.0</v>
      </c>
      <c r="F1257" s="141">
        <v>10.68</v>
      </c>
      <c r="G1257" s="141">
        <v>0.0</v>
      </c>
      <c r="H1257" s="141">
        <v>0.0</v>
      </c>
      <c r="I1257" s="141">
        <v>0.0</v>
      </c>
      <c r="J1257" s="141">
        <v>10.68</v>
      </c>
    </row>
    <row r="1258" ht="14.25" customHeight="1">
      <c r="A1258" s="140" t="s">
        <v>1437</v>
      </c>
      <c r="B1258" s="143">
        <f t="shared" si="1"/>
        <v>10</v>
      </c>
      <c r="C1258" s="143" t="str">
        <f t="shared" si="2"/>
        <v>3</v>
      </c>
      <c r="D1258" s="143" t="str">
        <f t="shared" si="3"/>
        <v>93</v>
      </c>
      <c r="E1258" s="141">
        <v>0.0</v>
      </c>
      <c r="F1258" s="141">
        <v>26.844</v>
      </c>
      <c r="G1258" s="141">
        <v>0.0</v>
      </c>
      <c r="H1258" s="141">
        <v>0.0</v>
      </c>
      <c r="I1258" s="141">
        <v>0.0</v>
      </c>
      <c r="J1258" s="141">
        <v>26.844</v>
      </c>
    </row>
    <row r="1259" ht="14.25" customHeight="1">
      <c r="A1259" s="140" t="s">
        <v>1438</v>
      </c>
      <c r="B1259" s="143">
        <f t="shared" si="1"/>
        <v>10</v>
      </c>
      <c r="C1259" s="143" t="str">
        <f t="shared" si="2"/>
        <v>4</v>
      </c>
      <c r="D1259" s="143" t="str">
        <f t="shared" si="3"/>
        <v>94</v>
      </c>
      <c r="E1259" s="141">
        <v>0.0</v>
      </c>
      <c r="F1259" s="141">
        <v>12.852000000000002</v>
      </c>
      <c r="G1259" s="141">
        <v>0.0</v>
      </c>
      <c r="H1259" s="141">
        <v>0.0</v>
      </c>
      <c r="I1259" s="141">
        <v>0.0</v>
      </c>
      <c r="J1259" s="141">
        <v>12.852000000000002</v>
      </c>
    </row>
    <row r="1260" ht="14.25" customHeight="1">
      <c r="A1260" s="140" t="s">
        <v>1439</v>
      </c>
      <c r="B1260" s="143">
        <f t="shared" si="1"/>
        <v>10</v>
      </c>
      <c r="C1260" s="143" t="str">
        <f t="shared" si="2"/>
        <v>3</v>
      </c>
      <c r="D1260" s="143" t="str">
        <f t="shared" si="3"/>
        <v>43</v>
      </c>
      <c r="E1260" s="141">
        <v>0.0</v>
      </c>
      <c r="F1260" s="141">
        <v>12.468000000000002</v>
      </c>
      <c r="G1260" s="141">
        <v>0.0</v>
      </c>
      <c r="H1260" s="141">
        <v>0.0</v>
      </c>
      <c r="I1260" s="141">
        <v>0.0</v>
      </c>
      <c r="J1260" s="141">
        <v>12.468000000000002</v>
      </c>
    </row>
    <row r="1261" ht="14.25" customHeight="1">
      <c r="A1261" s="140" t="s">
        <v>1440</v>
      </c>
      <c r="B1261" s="143">
        <f t="shared" si="1"/>
        <v>10</v>
      </c>
      <c r="C1261" s="143" t="str">
        <f t="shared" si="2"/>
        <v>9</v>
      </c>
      <c r="D1261" s="143" t="str">
        <f t="shared" si="3"/>
        <v>89</v>
      </c>
      <c r="E1261" s="141">
        <v>0.0</v>
      </c>
      <c r="F1261" s="141">
        <v>44.196</v>
      </c>
      <c r="G1261" s="141">
        <v>0.0</v>
      </c>
      <c r="H1261" s="141">
        <v>0.0</v>
      </c>
      <c r="I1261" s="141">
        <v>0.0</v>
      </c>
      <c r="J1261" s="141">
        <v>44.196</v>
      </c>
    </row>
    <row r="1262" ht="14.25" customHeight="1">
      <c r="A1262" s="140" t="s">
        <v>1441</v>
      </c>
      <c r="B1262" s="143">
        <f t="shared" si="1"/>
        <v>10</v>
      </c>
      <c r="C1262" s="143" t="str">
        <f t="shared" si="2"/>
        <v>9</v>
      </c>
      <c r="D1262" s="143" t="str">
        <f t="shared" si="3"/>
        <v>39</v>
      </c>
      <c r="E1262" s="141">
        <v>0.0</v>
      </c>
      <c r="F1262" s="141">
        <v>72.888</v>
      </c>
      <c r="G1262" s="141">
        <v>0.0</v>
      </c>
      <c r="H1262" s="141">
        <v>0.0</v>
      </c>
      <c r="I1262" s="141">
        <v>0.0</v>
      </c>
      <c r="J1262" s="141">
        <v>72.888</v>
      </c>
    </row>
    <row r="1263" ht="14.25" customHeight="1">
      <c r="A1263" s="140" t="s">
        <v>1442</v>
      </c>
      <c r="B1263" s="143">
        <f t="shared" si="1"/>
        <v>10</v>
      </c>
      <c r="C1263" s="143" t="str">
        <f t="shared" si="2"/>
        <v>3</v>
      </c>
      <c r="D1263" s="143" t="str">
        <f t="shared" si="3"/>
        <v>03</v>
      </c>
      <c r="E1263" s="141">
        <v>0.0</v>
      </c>
      <c r="F1263" s="141">
        <v>39.55200000000001</v>
      </c>
      <c r="G1263" s="141">
        <v>0.0</v>
      </c>
      <c r="H1263" s="141">
        <v>0.0</v>
      </c>
      <c r="I1263" s="141">
        <v>0.0</v>
      </c>
      <c r="J1263" s="141">
        <v>39.55200000000001</v>
      </c>
    </row>
    <row r="1264" ht="14.25" customHeight="1">
      <c r="A1264" s="140" t="s">
        <v>1443</v>
      </c>
      <c r="B1264" s="143">
        <f t="shared" si="1"/>
        <v>10</v>
      </c>
      <c r="C1264" s="143" t="str">
        <f t="shared" si="2"/>
        <v>8</v>
      </c>
      <c r="D1264" s="143" t="str">
        <f t="shared" si="3"/>
        <v>48</v>
      </c>
      <c r="E1264" s="141">
        <v>0.0</v>
      </c>
      <c r="F1264" s="141">
        <v>48.312</v>
      </c>
      <c r="G1264" s="141">
        <v>0.0</v>
      </c>
      <c r="H1264" s="141">
        <v>0.0</v>
      </c>
      <c r="I1264" s="141">
        <v>0.0</v>
      </c>
      <c r="J1264" s="141">
        <v>48.312</v>
      </c>
    </row>
    <row r="1265" ht="14.25" customHeight="1">
      <c r="A1265" s="140" t="s">
        <v>1444</v>
      </c>
      <c r="B1265" s="143">
        <f t="shared" si="1"/>
        <v>4</v>
      </c>
      <c r="C1265" s="143" t="str">
        <f t="shared" si="2"/>
        <v>2</v>
      </c>
      <c r="D1265" s="143" t="str">
        <f t="shared" si="3"/>
        <v>02</v>
      </c>
      <c r="E1265" s="141">
        <v>0.0</v>
      </c>
      <c r="F1265" s="141">
        <v>9456.504</v>
      </c>
      <c r="G1265" s="141">
        <v>0.0</v>
      </c>
      <c r="H1265" s="141">
        <v>0.0</v>
      </c>
      <c r="I1265" s="141">
        <v>0.0</v>
      </c>
      <c r="J1265" s="141">
        <v>9456.504</v>
      </c>
    </row>
    <row r="1266" ht="14.25" customHeight="1">
      <c r="A1266" s="140" t="s">
        <v>1445</v>
      </c>
      <c r="B1266" s="143">
        <f t="shared" si="1"/>
        <v>10</v>
      </c>
      <c r="C1266" s="143" t="str">
        <f t="shared" si="2"/>
        <v>5</v>
      </c>
      <c r="D1266" s="143" t="str">
        <f t="shared" si="3"/>
        <v>75</v>
      </c>
      <c r="E1266" s="141">
        <v>0.0</v>
      </c>
      <c r="F1266" s="141">
        <v>1020.0</v>
      </c>
      <c r="G1266" s="141">
        <v>0.0</v>
      </c>
      <c r="H1266" s="141">
        <v>0.0</v>
      </c>
      <c r="I1266" s="141">
        <v>0.0</v>
      </c>
      <c r="J1266" s="141">
        <v>1020.0</v>
      </c>
    </row>
    <row r="1267" ht="14.25" customHeight="1">
      <c r="A1267" s="140" t="s">
        <v>1446</v>
      </c>
      <c r="B1267" s="143">
        <f t="shared" si="1"/>
        <v>10</v>
      </c>
      <c r="C1267" s="143" t="str">
        <f t="shared" si="2"/>
        <v>9</v>
      </c>
      <c r="D1267" s="143" t="str">
        <f t="shared" si="3"/>
        <v>99</v>
      </c>
      <c r="E1267" s="141">
        <v>0.0</v>
      </c>
      <c r="F1267" s="141">
        <v>3256.1639999999998</v>
      </c>
      <c r="G1267" s="141">
        <v>0.0</v>
      </c>
      <c r="H1267" s="141">
        <v>0.0</v>
      </c>
      <c r="I1267" s="141">
        <v>0.0</v>
      </c>
      <c r="J1267" s="141">
        <v>3256.1639999999998</v>
      </c>
    </row>
    <row r="1268" ht="14.25" customHeight="1">
      <c r="A1268" s="140" t="s">
        <v>1447</v>
      </c>
      <c r="B1268" s="143">
        <f t="shared" si="1"/>
        <v>10</v>
      </c>
      <c r="C1268" s="143" t="str">
        <f t="shared" si="2"/>
        <v>0</v>
      </c>
      <c r="D1268" s="143" t="str">
        <f t="shared" si="3"/>
        <v>00</v>
      </c>
      <c r="E1268" s="141">
        <v>0.0</v>
      </c>
      <c r="F1268" s="141">
        <v>2983.3559999999998</v>
      </c>
      <c r="G1268" s="141">
        <v>0.0</v>
      </c>
      <c r="H1268" s="141">
        <v>0.0</v>
      </c>
      <c r="I1268" s="141">
        <v>0.0</v>
      </c>
      <c r="J1268" s="141">
        <v>2983.3559999999998</v>
      </c>
    </row>
    <row r="1269" ht="14.25" customHeight="1">
      <c r="A1269" s="140" t="s">
        <v>1448</v>
      </c>
      <c r="B1269" s="143">
        <f t="shared" si="1"/>
        <v>10</v>
      </c>
      <c r="C1269" s="143" t="str">
        <f t="shared" si="2"/>
        <v>9</v>
      </c>
      <c r="D1269" s="143" t="str">
        <f t="shared" si="3"/>
        <v>99</v>
      </c>
      <c r="E1269" s="141">
        <v>0.0</v>
      </c>
      <c r="F1269" s="141">
        <v>741.336</v>
      </c>
      <c r="G1269" s="141">
        <v>0.0</v>
      </c>
      <c r="H1269" s="141">
        <v>0.0</v>
      </c>
      <c r="I1269" s="141">
        <v>0.0</v>
      </c>
      <c r="J1269" s="141">
        <v>741.336</v>
      </c>
    </row>
    <row r="1270" ht="14.25" customHeight="1">
      <c r="A1270" s="140" t="s">
        <v>1449</v>
      </c>
      <c r="B1270" s="143">
        <f t="shared" si="1"/>
        <v>10</v>
      </c>
      <c r="C1270" s="143" t="str">
        <f t="shared" si="2"/>
        <v>5</v>
      </c>
      <c r="D1270" s="143" t="str">
        <f t="shared" si="3"/>
        <v>95</v>
      </c>
      <c r="E1270" s="141">
        <v>0.0</v>
      </c>
      <c r="F1270" s="141">
        <v>1017.5999999999999</v>
      </c>
      <c r="G1270" s="141">
        <v>0.0</v>
      </c>
      <c r="H1270" s="141">
        <v>0.0</v>
      </c>
      <c r="I1270" s="141">
        <v>0.0</v>
      </c>
      <c r="J1270" s="141">
        <v>1017.5999999999999</v>
      </c>
    </row>
    <row r="1271" ht="14.25" customHeight="1">
      <c r="A1271" s="140" t="s">
        <v>1450</v>
      </c>
      <c r="B1271" s="143">
        <f t="shared" si="1"/>
        <v>10</v>
      </c>
      <c r="C1271" s="143" t="str">
        <f t="shared" si="2"/>
        <v>8</v>
      </c>
      <c r="D1271" s="143" t="str">
        <f t="shared" si="3"/>
        <v>48</v>
      </c>
      <c r="E1271" s="141">
        <v>0.0</v>
      </c>
      <c r="F1271" s="141">
        <v>7.116</v>
      </c>
      <c r="G1271" s="141">
        <v>0.0</v>
      </c>
      <c r="H1271" s="141">
        <v>0.0</v>
      </c>
      <c r="I1271" s="141">
        <v>0.0</v>
      </c>
      <c r="J1271" s="141">
        <v>7.116</v>
      </c>
    </row>
    <row r="1272" ht="14.25" customHeight="1">
      <c r="A1272" s="140" t="s">
        <v>1451</v>
      </c>
      <c r="B1272" s="143">
        <f t="shared" si="1"/>
        <v>10</v>
      </c>
      <c r="C1272" s="143" t="str">
        <f t="shared" si="2"/>
        <v>6</v>
      </c>
      <c r="D1272" s="143" t="str">
        <f t="shared" si="3"/>
        <v>56</v>
      </c>
      <c r="E1272" s="141">
        <v>0.0</v>
      </c>
      <c r="F1272" s="141">
        <v>28.596</v>
      </c>
      <c r="G1272" s="141">
        <v>0.0</v>
      </c>
      <c r="H1272" s="141">
        <v>0.0</v>
      </c>
      <c r="I1272" s="141">
        <v>0.0</v>
      </c>
      <c r="J1272" s="141">
        <v>28.596</v>
      </c>
    </row>
    <row r="1273" ht="14.25" customHeight="1">
      <c r="A1273" s="140" t="s">
        <v>1452</v>
      </c>
      <c r="B1273" s="143">
        <f t="shared" si="1"/>
        <v>10</v>
      </c>
      <c r="C1273" s="143" t="str">
        <f t="shared" si="2"/>
        <v>7</v>
      </c>
      <c r="D1273" s="143" t="str">
        <f t="shared" si="3"/>
        <v>57</v>
      </c>
      <c r="E1273" s="141">
        <v>0.0</v>
      </c>
      <c r="F1273" s="141">
        <v>15.899999999999999</v>
      </c>
      <c r="G1273" s="141">
        <v>0.0</v>
      </c>
      <c r="H1273" s="141">
        <v>0.0</v>
      </c>
      <c r="I1273" s="141">
        <v>0.0</v>
      </c>
      <c r="J1273" s="141">
        <v>15.899999999999999</v>
      </c>
    </row>
    <row r="1274" ht="14.25" customHeight="1">
      <c r="A1274" s="140" t="s">
        <v>1453</v>
      </c>
      <c r="B1274" s="143">
        <f t="shared" si="1"/>
        <v>10</v>
      </c>
      <c r="C1274" s="143" t="str">
        <f t="shared" si="2"/>
        <v>7</v>
      </c>
      <c r="D1274" s="143" t="str">
        <f t="shared" si="3"/>
        <v>27</v>
      </c>
      <c r="E1274" s="141">
        <v>0.0</v>
      </c>
      <c r="F1274" s="141">
        <v>386.4359999999999</v>
      </c>
      <c r="G1274" s="141">
        <v>0.0</v>
      </c>
      <c r="H1274" s="141">
        <v>0.0</v>
      </c>
      <c r="I1274" s="141">
        <v>0.0</v>
      </c>
      <c r="J1274" s="141">
        <v>386.4359999999999</v>
      </c>
    </row>
    <row r="1275" ht="14.25" customHeight="1">
      <c r="A1275" s="140" t="s">
        <v>1454</v>
      </c>
      <c r="B1275" s="143">
        <f t="shared" si="1"/>
        <v>4</v>
      </c>
      <c r="C1275" s="143" t="str">
        <f t="shared" si="2"/>
        <v>3</v>
      </c>
      <c r="D1275" s="143" t="str">
        <f t="shared" si="3"/>
        <v>03</v>
      </c>
      <c r="E1275" s="141">
        <v>0.0</v>
      </c>
      <c r="F1275" s="141">
        <v>235304.94000000003</v>
      </c>
      <c r="G1275" s="141">
        <v>0.0</v>
      </c>
      <c r="H1275" s="141">
        <v>0.0</v>
      </c>
      <c r="I1275" s="141">
        <v>0.0</v>
      </c>
      <c r="J1275" s="141">
        <v>235304.94000000003</v>
      </c>
    </row>
    <row r="1276" ht="14.25" customHeight="1">
      <c r="A1276" s="140" t="s">
        <v>1455</v>
      </c>
      <c r="B1276" s="143">
        <f t="shared" si="1"/>
        <v>10</v>
      </c>
      <c r="C1276" s="143" t="str">
        <f t="shared" si="2"/>
        <v>9</v>
      </c>
      <c r="D1276" s="143" t="str">
        <f t="shared" si="3"/>
        <v>49</v>
      </c>
      <c r="E1276" s="141">
        <v>0.0</v>
      </c>
      <c r="F1276" s="141">
        <v>231.84</v>
      </c>
      <c r="G1276" s="141">
        <v>0.0</v>
      </c>
      <c r="H1276" s="141">
        <v>0.0</v>
      </c>
      <c r="I1276" s="141">
        <v>0.0</v>
      </c>
      <c r="J1276" s="141">
        <v>231.84</v>
      </c>
    </row>
    <row r="1277" ht="14.25" customHeight="1">
      <c r="A1277" s="140" t="s">
        <v>1456</v>
      </c>
      <c r="B1277" s="143">
        <f t="shared" si="1"/>
        <v>10</v>
      </c>
      <c r="C1277" s="143" t="str">
        <f t="shared" si="2"/>
        <v>6</v>
      </c>
      <c r="D1277" s="143" t="str">
        <f t="shared" si="3"/>
        <v>56</v>
      </c>
      <c r="E1277" s="141">
        <v>0.0</v>
      </c>
      <c r="F1277" s="141">
        <v>4902.516</v>
      </c>
      <c r="G1277" s="141">
        <v>0.0</v>
      </c>
      <c r="H1277" s="141">
        <v>0.0</v>
      </c>
      <c r="I1277" s="141">
        <v>0.0</v>
      </c>
      <c r="J1277" s="141">
        <v>4902.516</v>
      </c>
    </row>
    <row r="1278" ht="14.25" customHeight="1">
      <c r="A1278" s="140" t="s">
        <v>1457</v>
      </c>
      <c r="B1278" s="143">
        <f t="shared" si="1"/>
        <v>10</v>
      </c>
      <c r="C1278" s="143" t="str">
        <f t="shared" si="2"/>
        <v>2</v>
      </c>
      <c r="D1278" s="143" t="str">
        <f t="shared" si="3"/>
        <v>52</v>
      </c>
      <c r="E1278" s="141">
        <v>0.0</v>
      </c>
      <c r="F1278" s="141">
        <v>265.41600000000005</v>
      </c>
      <c r="G1278" s="141">
        <v>0.0</v>
      </c>
      <c r="H1278" s="141">
        <v>0.0</v>
      </c>
      <c r="I1278" s="141">
        <v>0.0</v>
      </c>
      <c r="J1278" s="141">
        <v>265.41600000000005</v>
      </c>
    </row>
    <row r="1279" ht="14.25" customHeight="1">
      <c r="A1279" s="140" t="s">
        <v>1458</v>
      </c>
      <c r="B1279" s="143">
        <f t="shared" si="1"/>
        <v>10</v>
      </c>
      <c r="C1279" s="143" t="str">
        <f t="shared" si="2"/>
        <v>3</v>
      </c>
      <c r="D1279" s="143" t="str">
        <f t="shared" si="3"/>
        <v>53</v>
      </c>
      <c r="E1279" s="141">
        <v>0.0</v>
      </c>
      <c r="F1279" s="141">
        <v>1273.9680000000003</v>
      </c>
      <c r="G1279" s="141">
        <v>0.0</v>
      </c>
      <c r="H1279" s="141">
        <v>0.0</v>
      </c>
      <c r="I1279" s="141">
        <v>0.0</v>
      </c>
      <c r="J1279" s="141">
        <v>1273.9680000000003</v>
      </c>
    </row>
    <row r="1280" ht="14.25" customHeight="1">
      <c r="A1280" s="140" t="s">
        <v>1459</v>
      </c>
      <c r="B1280" s="143">
        <f t="shared" si="1"/>
        <v>10</v>
      </c>
      <c r="C1280" s="143" t="str">
        <f t="shared" si="2"/>
        <v>4</v>
      </c>
      <c r="D1280" s="143" t="str">
        <f t="shared" si="3"/>
        <v>54</v>
      </c>
      <c r="E1280" s="141">
        <v>0.0</v>
      </c>
      <c r="F1280" s="141">
        <v>849.3240000000001</v>
      </c>
      <c r="G1280" s="141">
        <v>0.0</v>
      </c>
      <c r="H1280" s="141">
        <v>0.0</v>
      </c>
      <c r="I1280" s="141">
        <v>0.0</v>
      </c>
      <c r="J1280" s="141">
        <v>849.3240000000001</v>
      </c>
    </row>
    <row r="1281" ht="14.25" customHeight="1">
      <c r="A1281" s="140" t="s">
        <v>1460</v>
      </c>
      <c r="B1281" s="143">
        <f t="shared" si="1"/>
        <v>10</v>
      </c>
      <c r="C1281" s="143" t="str">
        <f t="shared" si="2"/>
        <v>5</v>
      </c>
      <c r="D1281" s="143" t="str">
        <f t="shared" si="3"/>
        <v>55</v>
      </c>
      <c r="E1281" s="141">
        <v>0.0</v>
      </c>
      <c r="F1281" s="141">
        <v>1719.864</v>
      </c>
      <c r="G1281" s="141">
        <v>0.0</v>
      </c>
      <c r="H1281" s="141">
        <v>0.0</v>
      </c>
      <c r="I1281" s="141">
        <v>0.0</v>
      </c>
      <c r="J1281" s="141">
        <v>1719.864</v>
      </c>
    </row>
    <row r="1282" ht="14.25" customHeight="1">
      <c r="A1282" s="140" t="s">
        <v>1461</v>
      </c>
      <c r="B1282" s="143">
        <f t="shared" si="1"/>
        <v>10</v>
      </c>
      <c r="C1282" s="143" t="str">
        <f t="shared" si="2"/>
        <v>6</v>
      </c>
      <c r="D1282" s="143" t="str">
        <f t="shared" si="3"/>
        <v>56</v>
      </c>
      <c r="E1282" s="141">
        <v>0.0</v>
      </c>
      <c r="F1282" s="141">
        <v>4587.972</v>
      </c>
      <c r="G1282" s="141">
        <v>0.0</v>
      </c>
      <c r="H1282" s="141">
        <v>0.0</v>
      </c>
      <c r="I1282" s="141">
        <v>0.0</v>
      </c>
      <c r="J1282" s="141">
        <v>4587.972</v>
      </c>
    </row>
    <row r="1283" ht="14.25" customHeight="1">
      <c r="A1283" s="140" t="s">
        <v>1462</v>
      </c>
      <c r="B1283" s="143">
        <f t="shared" si="1"/>
        <v>10</v>
      </c>
      <c r="C1283" s="143" t="str">
        <f t="shared" si="2"/>
        <v>7</v>
      </c>
      <c r="D1283" s="143" t="str">
        <f t="shared" si="3"/>
        <v>57</v>
      </c>
      <c r="E1283" s="141">
        <v>0.0</v>
      </c>
      <c r="F1283" s="141">
        <v>407.664</v>
      </c>
      <c r="G1283" s="141">
        <v>0.0</v>
      </c>
      <c r="H1283" s="141">
        <v>0.0</v>
      </c>
      <c r="I1283" s="141">
        <v>0.0</v>
      </c>
      <c r="J1283" s="141">
        <v>407.664</v>
      </c>
    </row>
    <row r="1284" ht="14.25" customHeight="1">
      <c r="A1284" s="140" t="s">
        <v>1463</v>
      </c>
      <c r="B1284" s="143">
        <f t="shared" si="1"/>
        <v>10</v>
      </c>
      <c r="C1284" s="143" t="str">
        <f t="shared" si="2"/>
        <v>5</v>
      </c>
      <c r="D1284" s="143" t="str">
        <f t="shared" si="3"/>
        <v>85</v>
      </c>
      <c r="E1284" s="141">
        <v>0.0</v>
      </c>
      <c r="F1284" s="141">
        <v>2650.4759999999997</v>
      </c>
      <c r="G1284" s="141">
        <v>0.0</v>
      </c>
      <c r="H1284" s="141">
        <v>0.0</v>
      </c>
      <c r="I1284" s="141">
        <v>0.0</v>
      </c>
      <c r="J1284" s="141">
        <v>2650.4759999999997</v>
      </c>
    </row>
    <row r="1285" ht="14.25" customHeight="1">
      <c r="A1285" s="140" t="s">
        <v>1464</v>
      </c>
      <c r="B1285" s="143">
        <f t="shared" si="1"/>
        <v>10</v>
      </c>
      <c r="C1285" s="143" t="str">
        <f t="shared" si="2"/>
        <v>1</v>
      </c>
      <c r="D1285" s="143" t="str">
        <f t="shared" si="3"/>
        <v>41</v>
      </c>
      <c r="E1285" s="141">
        <v>0.0</v>
      </c>
      <c r="F1285" s="141">
        <v>840.996</v>
      </c>
      <c r="G1285" s="141">
        <v>0.0</v>
      </c>
      <c r="H1285" s="141">
        <v>0.0</v>
      </c>
      <c r="I1285" s="141">
        <v>0.0</v>
      </c>
      <c r="J1285" s="141">
        <v>840.996</v>
      </c>
    </row>
    <row r="1286" ht="14.25" customHeight="1">
      <c r="A1286" s="140" t="s">
        <v>1465</v>
      </c>
      <c r="B1286" s="143">
        <f t="shared" si="1"/>
        <v>10</v>
      </c>
      <c r="C1286" s="143" t="str">
        <f t="shared" si="2"/>
        <v>2</v>
      </c>
      <c r="D1286" s="143" t="str">
        <f t="shared" si="3"/>
        <v>42</v>
      </c>
      <c r="E1286" s="141">
        <v>0.0</v>
      </c>
      <c r="F1286" s="141">
        <v>272.748</v>
      </c>
      <c r="G1286" s="141">
        <v>0.0</v>
      </c>
      <c r="H1286" s="141">
        <v>0.0</v>
      </c>
      <c r="I1286" s="141">
        <v>0.0</v>
      </c>
      <c r="J1286" s="141">
        <v>272.748</v>
      </c>
    </row>
    <row r="1287" ht="14.25" customHeight="1">
      <c r="A1287" s="140" t="s">
        <v>1466</v>
      </c>
      <c r="B1287" s="143">
        <f t="shared" si="1"/>
        <v>10</v>
      </c>
      <c r="C1287" s="143" t="str">
        <f t="shared" si="2"/>
        <v>3</v>
      </c>
      <c r="D1287" s="143" t="str">
        <f t="shared" si="3"/>
        <v>43</v>
      </c>
      <c r="E1287" s="141">
        <v>0.0</v>
      </c>
      <c r="F1287" s="141">
        <v>5757.168</v>
      </c>
      <c r="G1287" s="141">
        <v>0.0</v>
      </c>
      <c r="H1287" s="141">
        <v>0.0</v>
      </c>
      <c r="I1287" s="141">
        <v>0.0</v>
      </c>
      <c r="J1287" s="141">
        <v>5757.168</v>
      </c>
    </row>
    <row r="1288" ht="14.25" customHeight="1">
      <c r="A1288" s="140" t="s">
        <v>1467</v>
      </c>
      <c r="B1288" s="143">
        <f t="shared" si="1"/>
        <v>10</v>
      </c>
      <c r="C1288" s="143" t="str">
        <f t="shared" si="2"/>
        <v>4</v>
      </c>
      <c r="D1288" s="143" t="str">
        <f t="shared" si="3"/>
        <v>44</v>
      </c>
      <c r="E1288" s="141">
        <v>0.0</v>
      </c>
      <c r="F1288" s="141">
        <v>1320.7800000000002</v>
      </c>
      <c r="G1288" s="141">
        <v>0.0</v>
      </c>
      <c r="H1288" s="141">
        <v>0.0</v>
      </c>
      <c r="I1288" s="141">
        <v>0.0</v>
      </c>
      <c r="J1288" s="141">
        <v>1320.7800000000002</v>
      </c>
    </row>
    <row r="1289" ht="14.25" customHeight="1">
      <c r="A1289" s="140" t="s">
        <v>1468</v>
      </c>
      <c r="B1289" s="143">
        <f t="shared" si="1"/>
        <v>10</v>
      </c>
      <c r="C1289" s="143" t="str">
        <f t="shared" si="2"/>
        <v>5</v>
      </c>
      <c r="D1289" s="143" t="str">
        <f t="shared" si="3"/>
        <v>45</v>
      </c>
      <c r="E1289" s="141">
        <v>0.0</v>
      </c>
      <c r="F1289" s="141">
        <v>1339.4879999999998</v>
      </c>
      <c r="G1289" s="141">
        <v>0.0</v>
      </c>
      <c r="H1289" s="141">
        <v>0.0</v>
      </c>
      <c r="I1289" s="141">
        <v>0.0</v>
      </c>
      <c r="J1289" s="141">
        <v>1339.4879999999998</v>
      </c>
    </row>
    <row r="1290" ht="14.25" customHeight="1">
      <c r="A1290" s="140" t="s">
        <v>1469</v>
      </c>
      <c r="B1290" s="143">
        <f t="shared" si="1"/>
        <v>10</v>
      </c>
      <c r="C1290" s="143" t="str">
        <f t="shared" si="2"/>
        <v>6</v>
      </c>
      <c r="D1290" s="143" t="str">
        <f t="shared" si="3"/>
        <v>46</v>
      </c>
      <c r="E1290" s="141">
        <v>0.0</v>
      </c>
      <c r="F1290" s="141">
        <v>1409.9160000000002</v>
      </c>
      <c r="G1290" s="141">
        <v>0.0</v>
      </c>
      <c r="H1290" s="141">
        <v>0.0</v>
      </c>
      <c r="I1290" s="141">
        <v>0.0</v>
      </c>
      <c r="J1290" s="141">
        <v>1409.9160000000002</v>
      </c>
    </row>
    <row r="1291" ht="14.25" customHeight="1">
      <c r="A1291" s="140" t="s">
        <v>1470</v>
      </c>
      <c r="B1291" s="143">
        <f t="shared" si="1"/>
        <v>10</v>
      </c>
      <c r="C1291" s="143" t="str">
        <f t="shared" si="2"/>
        <v>5</v>
      </c>
      <c r="D1291" s="143" t="str">
        <f t="shared" si="3"/>
        <v>15</v>
      </c>
      <c r="E1291" s="141">
        <v>0.0</v>
      </c>
      <c r="F1291" s="141">
        <v>67840.04400000001</v>
      </c>
      <c r="G1291" s="141">
        <v>0.0</v>
      </c>
      <c r="H1291" s="141">
        <v>0.0</v>
      </c>
      <c r="I1291" s="141">
        <v>0.0</v>
      </c>
      <c r="J1291" s="141">
        <v>67840.04400000001</v>
      </c>
    </row>
    <row r="1292" ht="14.25" customHeight="1">
      <c r="A1292" s="140" t="s">
        <v>1471</v>
      </c>
      <c r="B1292" s="143">
        <f t="shared" si="1"/>
        <v>10</v>
      </c>
      <c r="C1292" s="143" t="str">
        <f t="shared" si="2"/>
        <v>7</v>
      </c>
      <c r="D1292" s="143" t="str">
        <f t="shared" si="3"/>
        <v>17</v>
      </c>
      <c r="E1292" s="141">
        <v>0.0</v>
      </c>
      <c r="F1292" s="141">
        <v>26926.98</v>
      </c>
      <c r="G1292" s="141">
        <v>0.0</v>
      </c>
      <c r="H1292" s="141">
        <v>0.0</v>
      </c>
      <c r="I1292" s="141">
        <v>0.0</v>
      </c>
      <c r="J1292" s="141">
        <v>26926.98</v>
      </c>
    </row>
    <row r="1293" ht="14.25" customHeight="1">
      <c r="A1293" s="140" t="s">
        <v>1472</v>
      </c>
      <c r="B1293" s="143">
        <f t="shared" si="1"/>
        <v>10</v>
      </c>
      <c r="C1293" s="143" t="str">
        <f t="shared" si="2"/>
        <v>2</v>
      </c>
      <c r="D1293" s="143" t="str">
        <f t="shared" si="3"/>
        <v>72</v>
      </c>
      <c r="E1293" s="141">
        <v>0.0</v>
      </c>
      <c r="F1293" s="141">
        <v>4463.136</v>
      </c>
      <c r="G1293" s="141">
        <v>0.0</v>
      </c>
      <c r="H1293" s="141">
        <v>0.0</v>
      </c>
      <c r="I1293" s="141">
        <v>0.0</v>
      </c>
      <c r="J1293" s="141">
        <v>4463.136</v>
      </c>
    </row>
    <row r="1294" ht="14.25" customHeight="1">
      <c r="A1294" s="140" t="s">
        <v>1473</v>
      </c>
      <c r="B1294" s="143">
        <f t="shared" si="1"/>
        <v>10</v>
      </c>
      <c r="C1294" s="143" t="str">
        <f t="shared" si="2"/>
        <v>7</v>
      </c>
      <c r="D1294" s="143" t="str">
        <f t="shared" si="3"/>
        <v>87</v>
      </c>
      <c r="E1294" s="141">
        <v>0.0</v>
      </c>
      <c r="F1294" s="141">
        <v>309.12</v>
      </c>
      <c r="G1294" s="141">
        <v>0.0</v>
      </c>
      <c r="H1294" s="141">
        <v>0.0</v>
      </c>
      <c r="I1294" s="141">
        <v>0.0</v>
      </c>
      <c r="J1294" s="141">
        <v>309.12</v>
      </c>
    </row>
    <row r="1295" ht="14.25" customHeight="1">
      <c r="A1295" s="140" t="s">
        <v>1474</v>
      </c>
      <c r="B1295" s="143">
        <f t="shared" si="1"/>
        <v>10</v>
      </c>
      <c r="C1295" s="143" t="str">
        <f t="shared" si="2"/>
        <v>8</v>
      </c>
      <c r="D1295" s="143" t="str">
        <f t="shared" si="3"/>
        <v>88</v>
      </c>
      <c r="E1295" s="141">
        <v>0.0</v>
      </c>
      <c r="F1295" s="141">
        <v>459.96</v>
      </c>
      <c r="G1295" s="141">
        <v>0.0</v>
      </c>
      <c r="H1295" s="141">
        <v>0.0</v>
      </c>
      <c r="I1295" s="141">
        <v>0.0</v>
      </c>
      <c r="J1295" s="141">
        <v>459.96</v>
      </c>
    </row>
    <row r="1296" ht="14.25" customHeight="1">
      <c r="A1296" s="140" t="s">
        <v>1475</v>
      </c>
      <c r="B1296" s="143">
        <f t="shared" si="1"/>
        <v>10</v>
      </c>
      <c r="C1296" s="143" t="str">
        <f t="shared" si="2"/>
        <v>1</v>
      </c>
      <c r="D1296" s="143" t="str">
        <f t="shared" si="3"/>
        <v>31</v>
      </c>
      <c r="E1296" s="141">
        <v>0.0</v>
      </c>
      <c r="F1296" s="141">
        <v>96608.652</v>
      </c>
      <c r="G1296" s="141">
        <v>0.0</v>
      </c>
      <c r="H1296" s="141">
        <v>0.0</v>
      </c>
      <c r="I1296" s="141">
        <v>0.0</v>
      </c>
      <c r="J1296" s="141">
        <v>96608.652</v>
      </c>
    </row>
    <row r="1297" ht="14.25" customHeight="1">
      <c r="A1297" s="140" t="s">
        <v>1476</v>
      </c>
      <c r="B1297" s="143">
        <f t="shared" si="1"/>
        <v>10</v>
      </c>
      <c r="C1297" s="143" t="str">
        <f t="shared" si="2"/>
        <v>1</v>
      </c>
      <c r="D1297" s="143" t="str">
        <f t="shared" si="3"/>
        <v>51</v>
      </c>
      <c r="E1297" s="141">
        <v>0.0</v>
      </c>
      <c r="F1297" s="141">
        <v>8182.799999999999</v>
      </c>
      <c r="G1297" s="141">
        <v>0.0</v>
      </c>
      <c r="H1297" s="141">
        <v>0.0</v>
      </c>
      <c r="I1297" s="141">
        <v>0.0</v>
      </c>
      <c r="J1297" s="141">
        <v>8182.799999999999</v>
      </c>
    </row>
    <row r="1298" ht="14.25" customHeight="1">
      <c r="A1298" s="140" t="s">
        <v>1477</v>
      </c>
      <c r="B1298" s="143">
        <f t="shared" si="1"/>
        <v>10</v>
      </c>
      <c r="C1298" s="143" t="str">
        <f t="shared" si="2"/>
        <v>7</v>
      </c>
      <c r="D1298" s="143" t="str">
        <f t="shared" si="3"/>
        <v>47</v>
      </c>
      <c r="E1298" s="141">
        <v>0.0</v>
      </c>
      <c r="F1298" s="141">
        <v>470.83200000000005</v>
      </c>
      <c r="G1298" s="141">
        <v>0.0</v>
      </c>
      <c r="H1298" s="141">
        <v>0.0</v>
      </c>
      <c r="I1298" s="141">
        <v>0.0</v>
      </c>
      <c r="J1298" s="141">
        <v>470.83200000000005</v>
      </c>
    </row>
    <row r="1299" ht="14.25" customHeight="1">
      <c r="A1299" s="140" t="s">
        <v>1478</v>
      </c>
      <c r="B1299" s="143">
        <f t="shared" si="1"/>
        <v>10</v>
      </c>
      <c r="C1299" s="143" t="str">
        <f t="shared" si="2"/>
        <v>2</v>
      </c>
      <c r="D1299" s="143" t="str">
        <f t="shared" si="3"/>
        <v>62</v>
      </c>
      <c r="E1299" s="141">
        <v>0.0</v>
      </c>
      <c r="F1299" s="141">
        <v>773.4479999999999</v>
      </c>
      <c r="G1299" s="141">
        <v>0.0</v>
      </c>
      <c r="H1299" s="141">
        <v>0.0</v>
      </c>
      <c r="I1299" s="141">
        <v>0.0</v>
      </c>
      <c r="J1299" s="141">
        <v>773.4479999999999</v>
      </c>
    </row>
    <row r="1300" ht="14.25" customHeight="1">
      <c r="A1300" s="140" t="s">
        <v>1479</v>
      </c>
      <c r="B1300" s="143">
        <f t="shared" si="1"/>
        <v>10</v>
      </c>
      <c r="C1300" s="143" t="str">
        <f t="shared" si="2"/>
        <v>6</v>
      </c>
      <c r="D1300" s="143" t="str">
        <f t="shared" si="3"/>
        <v>06</v>
      </c>
      <c r="E1300" s="141">
        <v>0.0</v>
      </c>
      <c r="F1300" s="141">
        <v>1439.8319999999999</v>
      </c>
      <c r="G1300" s="141">
        <v>0.0</v>
      </c>
      <c r="H1300" s="141">
        <v>0.0</v>
      </c>
      <c r="I1300" s="141">
        <v>0.0</v>
      </c>
      <c r="J1300" s="141">
        <v>1439.8319999999999</v>
      </c>
    </row>
    <row r="1301" ht="14.25" customHeight="1">
      <c r="A1301" s="140" t="s">
        <v>1480</v>
      </c>
      <c r="B1301" s="143">
        <f t="shared" si="1"/>
        <v>4</v>
      </c>
      <c r="C1301" s="143" t="str">
        <f t="shared" si="2"/>
        <v>0</v>
      </c>
      <c r="D1301" s="143" t="str">
        <f t="shared" si="3"/>
        <v>30</v>
      </c>
      <c r="E1301" s="141">
        <v>0.0</v>
      </c>
      <c r="F1301" s="141">
        <v>2518110.432</v>
      </c>
      <c r="G1301" s="141">
        <v>0.0</v>
      </c>
      <c r="H1301" s="141">
        <v>0.0</v>
      </c>
      <c r="I1301" s="141">
        <v>0.0</v>
      </c>
      <c r="J1301" s="141">
        <v>2518110.432</v>
      </c>
    </row>
    <row r="1302" ht="14.25" customHeight="1">
      <c r="A1302" s="140" t="s">
        <v>1481</v>
      </c>
      <c r="B1302" s="143">
        <f t="shared" si="1"/>
        <v>10</v>
      </c>
      <c r="C1302" s="143" t="str">
        <f t="shared" si="2"/>
        <v>5</v>
      </c>
      <c r="D1302" s="143" t="str">
        <f t="shared" si="3"/>
        <v>05</v>
      </c>
      <c r="E1302" s="141">
        <v>0.0</v>
      </c>
      <c r="F1302" s="141">
        <v>80915.532</v>
      </c>
      <c r="G1302" s="141">
        <v>0.0</v>
      </c>
      <c r="H1302" s="141">
        <v>0.0</v>
      </c>
      <c r="I1302" s="141">
        <v>0.0</v>
      </c>
      <c r="J1302" s="141">
        <v>80915.532</v>
      </c>
    </row>
    <row r="1303" ht="14.25" customHeight="1">
      <c r="A1303" s="140" t="s">
        <v>1482</v>
      </c>
      <c r="B1303" s="143">
        <f t="shared" si="1"/>
        <v>10</v>
      </c>
      <c r="C1303" s="143" t="str">
        <f t="shared" si="2"/>
        <v>6</v>
      </c>
      <c r="D1303" s="143" t="str">
        <f t="shared" si="3"/>
        <v>06</v>
      </c>
      <c r="E1303" s="141">
        <v>0.0</v>
      </c>
      <c r="F1303" s="141">
        <v>87956.424</v>
      </c>
      <c r="G1303" s="141">
        <v>0.0</v>
      </c>
      <c r="H1303" s="141">
        <v>0.0</v>
      </c>
      <c r="I1303" s="141">
        <v>0.0</v>
      </c>
      <c r="J1303" s="141">
        <v>87956.424</v>
      </c>
    </row>
    <row r="1304" ht="14.25" customHeight="1">
      <c r="A1304" s="140" t="s">
        <v>1483</v>
      </c>
      <c r="B1304" s="143">
        <f t="shared" si="1"/>
        <v>10</v>
      </c>
      <c r="C1304" s="143" t="str">
        <f t="shared" si="2"/>
        <v>7</v>
      </c>
      <c r="D1304" s="143" t="str">
        <f t="shared" si="3"/>
        <v>07</v>
      </c>
      <c r="E1304" s="141">
        <v>0.0</v>
      </c>
      <c r="F1304" s="141">
        <v>241045.91999999998</v>
      </c>
      <c r="G1304" s="141">
        <v>0.0</v>
      </c>
      <c r="H1304" s="141">
        <v>0.0</v>
      </c>
      <c r="I1304" s="141">
        <v>0.0</v>
      </c>
      <c r="J1304" s="141">
        <v>241045.91999999998</v>
      </c>
    </row>
    <row r="1305" ht="14.25" customHeight="1">
      <c r="A1305" s="140" t="s">
        <v>1484</v>
      </c>
      <c r="B1305" s="143">
        <f t="shared" si="1"/>
        <v>10</v>
      </c>
      <c r="C1305" s="143" t="str">
        <f t="shared" si="2"/>
        <v>8</v>
      </c>
      <c r="D1305" s="143" t="str">
        <f t="shared" si="3"/>
        <v>08</v>
      </c>
      <c r="E1305" s="141">
        <v>0.0</v>
      </c>
      <c r="F1305" s="141">
        <v>884503.104</v>
      </c>
      <c r="G1305" s="141">
        <v>0.0</v>
      </c>
      <c r="H1305" s="141">
        <v>0.0</v>
      </c>
      <c r="I1305" s="141">
        <v>0.0</v>
      </c>
      <c r="J1305" s="141">
        <v>884503.104</v>
      </c>
    </row>
    <row r="1306" ht="14.25" customHeight="1">
      <c r="A1306" s="140" t="s">
        <v>1485</v>
      </c>
      <c r="B1306" s="143">
        <f t="shared" si="1"/>
        <v>10</v>
      </c>
      <c r="C1306" s="143" t="str">
        <f t="shared" si="2"/>
        <v>9</v>
      </c>
      <c r="D1306" s="143" t="str">
        <f t="shared" si="3"/>
        <v>09</v>
      </c>
      <c r="E1306" s="141">
        <v>0.0</v>
      </c>
      <c r="F1306" s="141">
        <v>423913.12799999997</v>
      </c>
      <c r="G1306" s="141">
        <v>0.0</v>
      </c>
      <c r="H1306" s="141">
        <v>0.0</v>
      </c>
      <c r="I1306" s="141">
        <v>0.0</v>
      </c>
      <c r="J1306" s="141">
        <v>423913.12799999997</v>
      </c>
    </row>
    <row r="1307" ht="14.25" customHeight="1">
      <c r="A1307" s="140" t="s">
        <v>1486</v>
      </c>
      <c r="B1307" s="143">
        <f t="shared" si="1"/>
        <v>10</v>
      </c>
      <c r="C1307" s="143" t="str">
        <f t="shared" si="2"/>
        <v>0</v>
      </c>
      <c r="D1307" s="143" t="str">
        <f t="shared" si="3"/>
        <v>10</v>
      </c>
      <c r="E1307" s="141">
        <v>0.0</v>
      </c>
      <c r="F1307" s="141">
        <v>125760.204</v>
      </c>
      <c r="G1307" s="141">
        <v>0.0</v>
      </c>
      <c r="H1307" s="141">
        <v>0.0</v>
      </c>
      <c r="I1307" s="141">
        <v>0.0</v>
      </c>
      <c r="J1307" s="141">
        <v>125760.204</v>
      </c>
    </row>
    <row r="1308" ht="14.25" customHeight="1">
      <c r="A1308" s="140" t="s">
        <v>1487</v>
      </c>
      <c r="B1308" s="143">
        <f t="shared" si="1"/>
        <v>10</v>
      </c>
      <c r="C1308" s="143" t="str">
        <f t="shared" si="2"/>
        <v>1</v>
      </c>
      <c r="D1308" s="143" t="str">
        <f t="shared" si="3"/>
        <v>11</v>
      </c>
      <c r="E1308" s="141">
        <v>0.0</v>
      </c>
      <c r="F1308" s="141">
        <v>10441.836</v>
      </c>
      <c r="G1308" s="141">
        <v>0.0</v>
      </c>
      <c r="H1308" s="141">
        <v>0.0</v>
      </c>
      <c r="I1308" s="141">
        <v>0.0</v>
      </c>
      <c r="J1308" s="141">
        <v>10441.836</v>
      </c>
    </row>
    <row r="1309" ht="14.25" customHeight="1">
      <c r="A1309" s="140" t="s">
        <v>1488</v>
      </c>
      <c r="B1309" s="143">
        <f t="shared" si="1"/>
        <v>10</v>
      </c>
      <c r="C1309" s="143" t="str">
        <f t="shared" si="2"/>
        <v>4</v>
      </c>
      <c r="D1309" s="143" t="str">
        <f t="shared" si="3"/>
        <v>14</v>
      </c>
      <c r="E1309" s="141">
        <v>0.0</v>
      </c>
      <c r="F1309" s="141">
        <v>249181.00799999997</v>
      </c>
      <c r="G1309" s="141">
        <v>0.0</v>
      </c>
      <c r="H1309" s="141">
        <v>0.0</v>
      </c>
      <c r="I1309" s="141">
        <v>0.0</v>
      </c>
      <c r="J1309" s="141">
        <v>249181.00799999997</v>
      </c>
    </row>
    <row r="1310" ht="14.25" customHeight="1">
      <c r="A1310" s="140" t="s">
        <v>1489</v>
      </c>
      <c r="B1310" s="143">
        <f t="shared" si="1"/>
        <v>10</v>
      </c>
      <c r="C1310" s="143" t="str">
        <f t="shared" si="2"/>
        <v>5</v>
      </c>
      <c r="D1310" s="143" t="str">
        <f t="shared" si="3"/>
        <v>15</v>
      </c>
      <c r="E1310" s="141">
        <v>0.0</v>
      </c>
      <c r="F1310" s="141">
        <v>183075.348</v>
      </c>
      <c r="G1310" s="141">
        <v>0.0</v>
      </c>
      <c r="H1310" s="141">
        <v>0.0</v>
      </c>
      <c r="I1310" s="141">
        <v>0.0</v>
      </c>
      <c r="J1310" s="141">
        <v>183075.348</v>
      </c>
    </row>
    <row r="1311" ht="14.25" customHeight="1">
      <c r="A1311" s="140" t="s">
        <v>1490</v>
      </c>
      <c r="B1311" s="143">
        <f t="shared" si="1"/>
        <v>10</v>
      </c>
      <c r="C1311" s="143" t="str">
        <f t="shared" si="2"/>
        <v>6</v>
      </c>
      <c r="D1311" s="143" t="str">
        <f t="shared" si="3"/>
        <v>16</v>
      </c>
      <c r="E1311" s="141">
        <v>0.0</v>
      </c>
      <c r="F1311" s="141">
        <v>44814.288</v>
      </c>
      <c r="G1311" s="141">
        <v>0.0</v>
      </c>
      <c r="H1311" s="141">
        <v>0.0</v>
      </c>
      <c r="I1311" s="141">
        <v>0.0</v>
      </c>
      <c r="J1311" s="141">
        <v>44814.288</v>
      </c>
    </row>
    <row r="1312" ht="14.25" customHeight="1">
      <c r="A1312" s="140" t="s">
        <v>1491</v>
      </c>
      <c r="B1312" s="143">
        <f t="shared" si="1"/>
        <v>10</v>
      </c>
      <c r="C1312" s="143" t="str">
        <f t="shared" si="2"/>
        <v>7</v>
      </c>
      <c r="D1312" s="143" t="str">
        <f t="shared" si="3"/>
        <v>17</v>
      </c>
      <c r="E1312" s="141">
        <v>0.0</v>
      </c>
      <c r="F1312" s="141">
        <v>2065.9680000000003</v>
      </c>
      <c r="G1312" s="141">
        <v>0.0</v>
      </c>
      <c r="H1312" s="141">
        <v>0.0</v>
      </c>
      <c r="I1312" s="141">
        <v>0.0</v>
      </c>
      <c r="J1312" s="141">
        <v>2065.9680000000003</v>
      </c>
    </row>
    <row r="1313" ht="14.25" customHeight="1">
      <c r="A1313" s="140" t="s">
        <v>1492</v>
      </c>
      <c r="B1313" s="143">
        <f t="shared" si="1"/>
        <v>10</v>
      </c>
      <c r="C1313" s="143" t="str">
        <f t="shared" si="2"/>
        <v>8</v>
      </c>
      <c r="D1313" s="143" t="str">
        <f t="shared" si="3"/>
        <v>18</v>
      </c>
      <c r="E1313" s="141">
        <v>0.0</v>
      </c>
      <c r="F1313" s="141">
        <v>5880.0</v>
      </c>
      <c r="G1313" s="141">
        <v>0.0</v>
      </c>
      <c r="H1313" s="141">
        <v>0.0</v>
      </c>
      <c r="I1313" s="141">
        <v>0.0</v>
      </c>
      <c r="J1313" s="141">
        <v>5880.0</v>
      </c>
    </row>
    <row r="1314" ht="14.25" customHeight="1">
      <c r="A1314" s="140" t="s">
        <v>1493</v>
      </c>
      <c r="B1314" s="143">
        <f t="shared" si="1"/>
        <v>10</v>
      </c>
      <c r="C1314" s="143" t="str">
        <f t="shared" si="2"/>
        <v>4</v>
      </c>
      <c r="D1314" s="143" t="str">
        <f t="shared" si="3"/>
        <v>24</v>
      </c>
      <c r="E1314" s="141">
        <v>0.0</v>
      </c>
      <c r="F1314" s="141">
        <v>35314.428</v>
      </c>
      <c r="G1314" s="141">
        <v>0.0</v>
      </c>
      <c r="H1314" s="141">
        <v>0.0</v>
      </c>
      <c r="I1314" s="141">
        <v>0.0</v>
      </c>
      <c r="J1314" s="141">
        <v>35314.428</v>
      </c>
    </row>
    <row r="1315" ht="14.25" customHeight="1">
      <c r="A1315" s="140" t="s">
        <v>1494</v>
      </c>
      <c r="B1315" s="143">
        <f t="shared" si="1"/>
        <v>10</v>
      </c>
      <c r="C1315" s="143" t="str">
        <f t="shared" si="2"/>
        <v>8</v>
      </c>
      <c r="D1315" s="143" t="str">
        <f t="shared" si="3"/>
        <v>78</v>
      </c>
      <c r="E1315" s="141">
        <v>0.0</v>
      </c>
      <c r="F1315" s="141">
        <v>76508.11200000001</v>
      </c>
      <c r="G1315" s="141">
        <v>0.0</v>
      </c>
      <c r="H1315" s="141">
        <v>0.0</v>
      </c>
      <c r="I1315" s="141">
        <v>0.0</v>
      </c>
      <c r="J1315" s="141">
        <v>76508.11200000001</v>
      </c>
    </row>
    <row r="1316" ht="14.25" customHeight="1">
      <c r="A1316" s="140" t="s">
        <v>1495</v>
      </c>
      <c r="B1316" s="143">
        <f t="shared" si="1"/>
        <v>10</v>
      </c>
      <c r="C1316" s="143" t="str">
        <f t="shared" si="2"/>
        <v>9</v>
      </c>
      <c r="D1316" s="143" t="str">
        <f t="shared" si="3"/>
        <v>79</v>
      </c>
      <c r="E1316" s="141">
        <v>0.0</v>
      </c>
      <c r="F1316" s="141">
        <v>52058.11200000001</v>
      </c>
      <c r="G1316" s="141">
        <v>0.0</v>
      </c>
      <c r="H1316" s="141">
        <v>0.0</v>
      </c>
      <c r="I1316" s="141">
        <v>0.0</v>
      </c>
      <c r="J1316" s="141">
        <v>52058.11200000001</v>
      </c>
    </row>
    <row r="1317" ht="14.25" customHeight="1">
      <c r="A1317" s="140" t="s">
        <v>1496</v>
      </c>
      <c r="B1317" s="143">
        <f t="shared" si="1"/>
        <v>10</v>
      </c>
      <c r="C1317" s="143" t="str">
        <f t="shared" si="2"/>
        <v>0</v>
      </c>
      <c r="D1317" s="143" t="str">
        <f t="shared" si="3"/>
        <v>80</v>
      </c>
      <c r="E1317" s="141">
        <v>0.0</v>
      </c>
      <c r="F1317" s="141">
        <v>9780.0</v>
      </c>
      <c r="G1317" s="141">
        <v>0.0</v>
      </c>
      <c r="H1317" s="141">
        <v>0.0</v>
      </c>
      <c r="I1317" s="141">
        <v>0.0</v>
      </c>
      <c r="J1317" s="141">
        <v>9780.0</v>
      </c>
    </row>
    <row r="1318" ht="14.25" customHeight="1">
      <c r="A1318" s="140" t="s">
        <v>1497</v>
      </c>
      <c r="B1318" s="143">
        <f t="shared" si="1"/>
        <v>10</v>
      </c>
      <c r="C1318" s="143" t="str">
        <f t="shared" si="2"/>
        <v>8</v>
      </c>
      <c r="D1318" s="143" t="str">
        <f t="shared" si="3"/>
        <v>38</v>
      </c>
      <c r="E1318" s="141">
        <v>0.0</v>
      </c>
      <c r="F1318" s="141">
        <v>510.29999999999995</v>
      </c>
      <c r="G1318" s="141">
        <v>0.0</v>
      </c>
      <c r="H1318" s="141">
        <v>0.0</v>
      </c>
      <c r="I1318" s="141">
        <v>0.0</v>
      </c>
      <c r="J1318" s="141">
        <v>510.29999999999995</v>
      </c>
    </row>
    <row r="1319" ht="14.25" customHeight="1">
      <c r="A1319" s="140" t="s">
        <v>1498</v>
      </c>
      <c r="B1319" s="143">
        <f t="shared" si="1"/>
        <v>10</v>
      </c>
      <c r="C1319" s="143" t="str">
        <f t="shared" si="2"/>
        <v>9</v>
      </c>
      <c r="D1319" s="143" t="str">
        <f t="shared" si="3"/>
        <v>39</v>
      </c>
      <c r="E1319" s="141">
        <v>0.0</v>
      </c>
      <c r="F1319" s="141">
        <v>1339.176</v>
      </c>
      <c r="G1319" s="141">
        <v>0.0</v>
      </c>
      <c r="H1319" s="141">
        <v>0.0</v>
      </c>
      <c r="I1319" s="141">
        <v>0.0</v>
      </c>
      <c r="J1319" s="141">
        <v>1339.176</v>
      </c>
    </row>
    <row r="1320" ht="14.25" customHeight="1">
      <c r="A1320" s="140" t="s">
        <v>1499</v>
      </c>
      <c r="B1320" s="143">
        <f t="shared" si="1"/>
        <v>10</v>
      </c>
      <c r="C1320" s="143" t="str">
        <f t="shared" si="2"/>
        <v>4</v>
      </c>
      <c r="D1320" s="143" t="str">
        <f t="shared" si="3"/>
        <v>44</v>
      </c>
      <c r="E1320" s="141">
        <v>0.0</v>
      </c>
      <c r="F1320" s="141">
        <v>1012.5</v>
      </c>
      <c r="G1320" s="141">
        <v>0.0</v>
      </c>
      <c r="H1320" s="141">
        <v>0.0</v>
      </c>
      <c r="I1320" s="141">
        <v>0.0</v>
      </c>
      <c r="J1320" s="141">
        <v>1012.5</v>
      </c>
    </row>
    <row r="1321" ht="14.25" customHeight="1">
      <c r="A1321" s="140" t="s">
        <v>1500</v>
      </c>
      <c r="B1321" s="143">
        <f t="shared" si="1"/>
        <v>10</v>
      </c>
      <c r="C1321" s="143" t="str">
        <f t="shared" si="2"/>
        <v>5</v>
      </c>
      <c r="D1321" s="143" t="str">
        <f t="shared" si="3"/>
        <v>45</v>
      </c>
      <c r="E1321" s="141">
        <v>0.0</v>
      </c>
      <c r="F1321" s="141">
        <v>1012.5</v>
      </c>
      <c r="G1321" s="141">
        <v>0.0</v>
      </c>
      <c r="H1321" s="141">
        <v>0.0</v>
      </c>
      <c r="I1321" s="141">
        <v>0.0</v>
      </c>
      <c r="J1321" s="141">
        <v>1012.5</v>
      </c>
    </row>
    <row r="1322" ht="14.25" customHeight="1">
      <c r="A1322" s="140" t="s">
        <v>1501</v>
      </c>
      <c r="B1322" s="143">
        <f t="shared" si="1"/>
        <v>10</v>
      </c>
      <c r="C1322" s="143" t="str">
        <f t="shared" si="2"/>
        <v>1</v>
      </c>
      <c r="D1322" s="143" t="str">
        <f t="shared" si="3"/>
        <v>81</v>
      </c>
      <c r="E1322" s="141">
        <v>0.0</v>
      </c>
      <c r="F1322" s="141">
        <v>1022.5440000000001</v>
      </c>
      <c r="G1322" s="141">
        <v>0.0</v>
      </c>
      <c r="H1322" s="141">
        <v>0.0</v>
      </c>
      <c r="I1322" s="141">
        <v>0.0</v>
      </c>
      <c r="J1322" s="141">
        <v>1022.5440000000001</v>
      </c>
    </row>
    <row r="1323" ht="14.25" customHeight="1">
      <c r="A1323" s="140" t="s">
        <v>1502</v>
      </c>
      <c r="B1323" s="143">
        <f t="shared" si="1"/>
        <v>4</v>
      </c>
      <c r="C1323" s="143" t="str">
        <f t="shared" si="2"/>
        <v>0</v>
      </c>
      <c r="D1323" s="143" t="str">
        <f t="shared" si="3"/>
        <v>40</v>
      </c>
      <c r="E1323" s="141">
        <v>0.0</v>
      </c>
      <c r="F1323" s="141">
        <v>850495.8480000001</v>
      </c>
      <c r="G1323" s="141">
        <v>0.0</v>
      </c>
      <c r="H1323" s="141">
        <v>0.0</v>
      </c>
      <c r="I1323" s="141">
        <v>0.0</v>
      </c>
      <c r="J1323" s="141">
        <v>850495.8480000001</v>
      </c>
    </row>
    <row r="1324" ht="14.25" customHeight="1">
      <c r="A1324" s="140" t="s">
        <v>1503</v>
      </c>
      <c r="B1324" s="143">
        <f t="shared" si="1"/>
        <v>10</v>
      </c>
      <c r="C1324" s="143" t="str">
        <f t="shared" si="2"/>
        <v>7</v>
      </c>
      <c r="D1324" s="143" t="str">
        <f t="shared" si="3"/>
        <v>97</v>
      </c>
      <c r="E1324" s="141">
        <v>0.0</v>
      </c>
      <c r="F1324" s="141">
        <v>2458.992</v>
      </c>
      <c r="G1324" s="141">
        <v>0.0</v>
      </c>
      <c r="H1324" s="141">
        <v>0.0</v>
      </c>
      <c r="I1324" s="141">
        <v>0.0</v>
      </c>
      <c r="J1324" s="141">
        <v>2458.992</v>
      </c>
    </row>
    <row r="1325" ht="14.25" customHeight="1">
      <c r="A1325" s="140" t="s">
        <v>1504</v>
      </c>
      <c r="B1325" s="143">
        <f t="shared" si="1"/>
        <v>10</v>
      </c>
      <c r="C1325" s="143" t="str">
        <f t="shared" si="2"/>
        <v>8</v>
      </c>
      <c r="D1325" s="143" t="str">
        <f t="shared" si="3"/>
        <v>98</v>
      </c>
      <c r="E1325" s="141">
        <v>0.0</v>
      </c>
      <c r="F1325" s="141">
        <v>241598.544</v>
      </c>
      <c r="G1325" s="141">
        <v>0.0</v>
      </c>
      <c r="H1325" s="141">
        <v>0.0</v>
      </c>
      <c r="I1325" s="141">
        <v>0.0</v>
      </c>
      <c r="J1325" s="141">
        <v>241598.544</v>
      </c>
    </row>
    <row r="1326" ht="14.25" customHeight="1">
      <c r="A1326" s="140" t="s">
        <v>1505</v>
      </c>
      <c r="B1326" s="143">
        <f t="shared" si="1"/>
        <v>10</v>
      </c>
      <c r="C1326" s="143" t="str">
        <f t="shared" si="2"/>
        <v>9</v>
      </c>
      <c r="D1326" s="143" t="str">
        <f t="shared" si="3"/>
        <v>99</v>
      </c>
      <c r="E1326" s="141">
        <v>0.0</v>
      </c>
      <c r="F1326" s="141">
        <v>39669.768</v>
      </c>
      <c r="G1326" s="141">
        <v>0.0</v>
      </c>
      <c r="H1326" s="141">
        <v>0.0</v>
      </c>
      <c r="I1326" s="141">
        <v>0.0</v>
      </c>
      <c r="J1326" s="141">
        <v>39669.768</v>
      </c>
    </row>
    <row r="1327" ht="14.25" customHeight="1">
      <c r="A1327" s="140" t="s">
        <v>1506</v>
      </c>
      <c r="B1327" s="143">
        <f t="shared" si="1"/>
        <v>10</v>
      </c>
      <c r="C1327" s="143" t="str">
        <f t="shared" si="2"/>
        <v>0</v>
      </c>
      <c r="D1327" s="143" t="str">
        <f t="shared" si="3"/>
        <v>00</v>
      </c>
      <c r="E1327" s="141">
        <v>0.0</v>
      </c>
      <c r="F1327" s="141">
        <v>227205.67200000002</v>
      </c>
      <c r="G1327" s="141">
        <v>0.0</v>
      </c>
      <c r="H1327" s="141">
        <v>0.0</v>
      </c>
      <c r="I1327" s="141">
        <v>0.0</v>
      </c>
      <c r="J1327" s="141">
        <v>227205.67200000002</v>
      </c>
    </row>
    <row r="1328" ht="14.25" customHeight="1">
      <c r="A1328" s="140" t="s">
        <v>1507</v>
      </c>
      <c r="B1328" s="143">
        <f t="shared" si="1"/>
        <v>10</v>
      </c>
      <c r="C1328" s="143" t="str">
        <f t="shared" si="2"/>
        <v>1</v>
      </c>
      <c r="D1328" s="143" t="str">
        <f t="shared" si="3"/>
        <v>01</v>
      </c>
      <c r="E1328" s="141">
        <v>0.0</v>
      </c>
      <c r="F1328" s="141">
        <v>2760.924</v>
      </c>
      <c r="G1328" s="141">
        <v>0.0</v>
      </c>
      <c r="H1328" s="141">
        <v>0.0</v>
      </c>
      <c r="I1328" s="141">
        <v>0.0</v>
      </c>
      <c r="J1328" s="141">
        <v>2760.924</v>
      </c>
    </row>
    <row r="1329" ht="14.25" customHeight="1">
      <c r="A1329" s="140" t="s">
        <v>1508</v>
      </c>
      <c r="B1329" s="143">
        <f t="shared" si="1"/>
        <v>10</v>
      </c>
      <c r="C1329" s="143" t="str">
        <f t="shared" si="2"/>
        <v>2</v>
      </c>
      <c r="D1329" s="143" t="str">
        <f t="shared" si="3"/>
        <v>02</v>
      </c>
      <c r="E1329" s="141">
        <v>0.0</v>
      </c>
      <c r="F1329" s="141">
        <v>292611.936</v>
      </c>
      <c r="G1329" s="141">
        <v>0.0</v>
      </c>
      <c r="H1329" s="141">
        <v>0.0</v>
      </c>
      <c r="I1329" s="141">
        <v>0.0</v>
      </c>
      <c r="J1329" s="141">
        <v>292611.936</v>
      </c>
    </row>
    <row r="1330" ht="14.25" customHeight="1">
      <c r="A1330" s="140" t="s">
        <v>1509</v>
      </c>
      <c r="B1330" s="143">
        <f t="shared" si="1"/>
        <v>10</v>
      </c>
      <c r="C1330" s="143" t="str">
        <f t="shared" si="2"/>
        <v>3</v>
      </c>
      <c r="D1330" s="143" t="str">
        <f t="shared" si="3"/>
        <v>03</v>
      </c>
      <c r="E1330" s="141">
        <v>0.0</v>
      </c>
      <c r="F1330" s="141">
        <v>1540.4879999999998</v>
      </c>
      <c r="G1330" s="141">
        <v>0.0</v>
      </c>
      <c r="H1330" s="141">
        <v>0.0</v>
      </c>
      <c r="I1330" s="141">
        <v>0.0</v>
      </c>
      <c r="J1330" s="141">
        <v>1540.4879999999998</v>
      </c>
    </row>
    <row r="1331" ht="14.25" customHeight="1">
      <c r="A1331" s="140" t="s">
        <v>1510</v>
      </c>
      <c r="B1331" s="143">
        <f t="shared" si="1"/>
        <v>10</v>
      </c>
      <c r="C1331" s="143" t="str">
        <f t="shared" si="2"/>
        <v>4</v>
      </c>
      <c r="D1331" s="143" t="str">
        <f t="shared" si="3"/>
        <v>04</v>
      </c>
      <c r="E1331" s="141">
        <v>0.0</v>
      </c>
      <c r="F1331" s="141">
        <v>13998.119999999999</v>
      </c>
      <c r="G1331" s="141">
        <v>0.0</v>
      </c>
      <c r="H1331" s="141">
        <v>0.0</v>
      </c>
      <c r="I1331" s="141">
        <v>0.0</v>
      </c>
      <c r="J1331" s="141">
        <v>13998.119999999999</v>
      </c>
    </row>
    <row r="1332" ht="14.25" customHeight="1">
      <c r="A1332" s="140" t="s">
        <v>1511</v>
      </c>
      <c r="B1332" s="143">
        <f t="shared" si="1"/>
        <v>10</v>
      </c>
      <c r="C1332" s="143" t="str">
        <f t="shared" si="2"/>
        <v>2</v>
      </c>
      <c r="D1332" s="143" t="str">
        <f t="shared" si="3"/>
        <v>12</v>
      </c>
      <c r="E1332" s="141">
        <v>0.0</v>
      </c>
      <c r="F1332" s="141">
        <v>24743.244</v>
      </c>
      <c r="G1332" s="141">
        <v>0.0</v>
      </c>
      <c r="H1332" s="141">
        <v>0.0</v>
      </c>
      <c r="I1332" s="141">
        <v>0.0</v>
      </c>
      <c r="J1332" s="141">
        <v>24743.244</v>
      </c>
    </row>
    <row r="1333" ht="14.25" customHeight="1">
      <c r="A1333" s="140" t="s">
        <v>1512</v>
      </c>
      <c r="B1333" s="143">
        <f t="shared" si="1"/>
        <v>10</v>
      </c>
      <c r="C1333" s="143" t="str">
        <f t="shared" si="2"/>
        <v>5</v>
      </c>
      <c r="D1333" s="143" t="str">
        <f t="shared" si="3"/>
        <v>75</v>
      </c>
      <c r="E1333" s="141">
        <v>0.0</v>
      </c>
      <c r="F1333" s="141">
        <v>810.0</v>
      </c>
      <c r="G1333" s="141">
        <v>0.0</v>
      </c>
      <c r="H1333" s="141">
        <v>0.0</v>
      </c>
      <c r="I1333" s="141">
        <v>0.0</v>
      </c>
      <c r="J1333" s="141">
        <v>810.0</v>
      </c>
    </row>
    <row r="1334" ht="14.25" customHeight="1">
      <c r="A1334" s="140" t="s">
        <v>1513</v>
      </c>
      <c r="B1334" s="143">
        <f t="shared" si="1"/>
        <v>10</v>
      </c>
      <c r="C1334" s="143" t="str">
        <f t="shared" si="2"/>
        <v>3</v>
      </c>
      <c r="D1334" s="143" t="str">
        <f t="shared" si="3"/>
        <v>83</v>
      </c>
      <c r="E1334" s="141">
        <v>0.0</v>
      </c>
      <c r="F1334" s="141">
        <v>3098.16</v>
      </c>
      <c r="G1334" s="141">
        <v>0.0</v>
      </c>
      <c r="H1334" s="141">
        <v>0.0</v>
      </c>
      <c r="I1334" s="141">
        <v>0.0</v>
      </c>
      <c r="J1334" s="141">
        <v>3098.16</v>
      </c>
    </row>
    <row r="1335" ht="14.25" customHeight="1">
      <c r="A1335" s="140" t="s">
        <v>1514</v>
      </c>
      <c r="B1335" s="143">
        <f t="shared" si="1"/>
        <v>4</v>
      </c>
      <c r="C1335" s="143" t="str">
        <f t="shared" si="2"/>
        <v>0</v>
      </c>
      <c r="D1335" s="143" t="str">
        <f t="shared" si="3"/>
        <v>50</v>
      </c>
      <c r="E1335" s="141">
        <v>0.0</v>
      </c>
      <c r="F1335" s="141">
        <v>1989112.176</v>
      </c>
      <c r="G1335" s="141">
        <v>0.0</v>
      </c>
      <c r="H1335" s="141">
        <v>0.0</v>
      </c>
      <c r="I1335" s="141">
        <v>0.0</v>
      </c>
      <c r="J1335" s="141">
        <v>1989112.176</v>
      </c>
    </row>
    <row r="1336" ht="14.25" customHeight="1">
      <c r="A1336" s="140" t="s">
        <v>1515</v>
      </c>
      <c r="B1336" s="143">
        <f t="shared" si="1"/>
        <v>10</v>
      </c>
      <c r="C1336" s="143" t="str">
        <f t="shared" si="2"/>
        <v>4</v>
      </c>
      <c r="D1336" s="143" t="str">
        <f t="shared" si="3"/>
        <v>04</v>
      </c>
      <c r="E1336" s="141">
        <v>0.0</v>
      </c>
      <c r="F1336" s="141">
        <v>569403.1680000001</v>
      </c>
      <c r="G1336" s="141">
        <v>0.0</v>
      </c>
      <c r="H1336" s="141">
        <v>0.0</v>
      </c>
      <c r="I1336" s="141">
        <v>0.0</v>
      </c>
      <c r="J1336" s="141">
        <v>569403.1680000001</v>
      </c>
    </row>
    <row r="1337" ht="14.25" customHeight="1">
      <c r="A1337" s="140" t="s">
        <v>1516</v>
      </c>
      <c r="B1337" s="143">
        <f t="shared" si="1"/>
        <v>10</v>
      </c>
      <c r="C1337" s="143" t="str">
        <f t="shared" si="2"/>
        <v>5</v>
      </c>
      <c r="D1337" s="143" t="str">
        <f t="shared" si="3"/>
        <v>05</v>
      </c>
      <c r="E1337" s="141">
        <v>0.0</v>
      </c>
      <c r="F1337" s="141">
        <v>495419.64</v>
      </c>
      <c r="G1337" s="141">
        <v>0.0</v>
      </c>
      <c r="H1337" s="141">
        <v>0.0</v>
      </c>
      <c r="I1337" s="141">
        <v>0.0</v>
      </c>
      <c r="J1337" s="141">
        <v>495419.64</v>
      </c>
    </row>
    <row r="1338" ht="14.25" customHeight="1">
      <c r="A1338" s="140" t="s">
        <v>1517</v>
      </c>
      <c r="B1338" s="143">
        <f t="shared" si="1"/>
        <v>10</v>
      </c>
      <c r="C1338" s="143" t="str">
        <f t="shared" si="2"/>
        <v>6</v>
      </c>
      <c r="D1338" s="143" t="str">
        <f t="shared" si="3"/>
        <v>06</v>
      </c>
      <c r="E1338" s="141">
        <v>0.0</v>
      </c>
      <c r="F1338" s="141">
        <v>3845.3520000000003</v>
      </c>
      <c r="G1338" s="141">
        <v>0.0</v>
      </c>
      <c r="H1338" s="141">
        <v>0.0</v>
      </c>
      <c r="I1338" s="141">
        <v>0.0</v>
      </c>
      <c r="J1338" s="141">
        <v>3845.3520000000003</v>
      </c>
    </row>
    <row r="1339" ht="14.25" customHeight="1">
      <c r="A1339" s="140" t="s">
        <v>1518</v>
      </c>
      <c r="B1339" s="143">
        <f t="shared" si="1"/>
        <v>10</v>
      </c>
      <c r="C1339" s="143" t="str">
        <f t="shared" si="2"/>
        <v>7</v>
      </c>
      <c r="D1339" s="143" t="str">
        <f t="shared" si="3"/>
        <v>07</v>
      </c>
      <c r="E1339" s="141">
        <v>0.0</v>
      </c>
      <c r="F1339" s="141">
        <v>9794.436</v>
      </c>
      <c r="G1339" s="141">
        <v>0.0</v>
      </c>
      <c r="H1339" s="141">
        <v>0.0</v>
      </c>
      <c r="I1339" s="141">
        <v>0.0</v>
      </c>
      <c r="J1339" s="141">
        <v>9794.436</v>
      </c>
    </row>
    <row r="1340" ht="14.25" customHeight="1">
      <c r="A1340" s="140" t="s">
        <v>1519</v>
      </c>
      <c r="B1340" s="143">
        <f t="shared" si="1"/>
        <v>10</v>
      </c>
      <c r="C1340" s="143" t="str">
        <f t="shared" si="2"/>
        <v>8</v>
      </c>
      <c r="D1340" s="143" t="str">
        <f t="shared" si="3"/>
        <v>08</v>
      </c>
      <c r="E1340" s="141">
        <v>0.0</v>
      </c>
      <c r="F1340" s="141">
        <v>15093.275999999998</v>
      </c>
      <c r="G1340" s="141">
        <v>0.0</v>
      </c>
      <c r="H1340" s="141">
        <v>0.0</v>
      </c>
      <c r="I1340" s="141">
        <v>0.0</v>
      </c>
      <c r="J1340" s="141">
        <v>15093.275999999998</v>
      </c>
    </row>
    <row r="1341" ht="14.25" customHeight="1">
      <c r="A1341" s="140" t="s">
        <v>1520</v>
      </c>
      <c r="B1341" s="143">
        <f t="shared" si="1"/>
        <v>10</v>
      </c>
      <c r="C1341" s="143" t="str">
        <f t="shared" si="2"/>
        <v>9</v>
      </c>
      <c r="D1341" s="143" t="str">
        <f t="shared" si="3"/>
        <v>09</v>
      </c>
      <c r="E1341" s="141">
        <v>0.0</v>
      </c>
      <c r="F1341" s="141">
        <v>9020.472</v>
      </c>
      <c r="G1341" s="141">
        <v>0.0</v>
      </c>
      <c r="H1341" s="141">
        <v>0.0</v>
      </c>
      <c r="I1341" s="141">
        <v>0.0</v>
      </c>
      <c r="J1341" s="141">
        <v>9020.472</v>
      </c>
    </row>
    <row r="1342" ht="14.25" customHeight="1">
      <c r="A1342" s="140" t="s">
        <v>1521</v>
      </c>
      <c r="B1342" s="143">
        <f t="shared" si="1"/>
        <v>10</v>
      </c>
      <c r="C1342" s="143" t="str">
        <f t="shared" si="2"/>
        <v>0</v>
      </c>
      <c r="D1342" s="143" t="str">
        <f t="shared" si="3"/>
        <v>10</v>
      </c>
      <c r="E1342" s="141">
        <v>0.0</v>
      </c>
      <c r="F1342" s="141">
        <v>4281.936000000001</v>
      </c>
      <c r="G1342" s="141">
        <v>0.0</v>
      </c>
      <c r="H1342" s="141">
        <v>0.0</v>
      </c>
      <c r="I1342" s="141">
        <v>0.0</v>
      </c>
      <c r="J1342" s="141">
        <v>4281.936000000001</v>
      </c>
    </row>
    <row r="1343" ht="14.25" customHeight="1">
      <c r="A1343" s="140" t="s">
        <v>1522</v>
      </c>
      <c r="B1343" s="143">
        <f t="shared" si="1"/>
        <v>10</v>
      </c>
      <c r="C1343" s="143" t="str">
        <f t="shared" si="2"/>
        <v>1</v>
      </c>
      <c r="D1343" s="143" t="str">
        <f t="shared" si="3"/>
        <v>11</v>
      </c>
      <c r="E1343" s="141">
        <v>0.0</v>
      </c>
      <c r="F1343" s="141">
        <v>7931.099999999999</v>
      </c>
      <c r="G1343" s="141">
        <v>0.0</v>
      </c>
      <c r="H1343" s="141">
        <v>0.0</v>
      </c>
      <c r="I1343" s="141">
        <v>0.0</v>
      </c>
      <c r="J1343" s="141">
        <v>7931.099999999999</v>
      </c>
    </row>
    <row r="1344" ht="14.25" customHeight="1">
      <c r="A1344" s="140" t="s">
        <v>1523</v>
      </c>
      <c r="B1344" s="143">
        <f t="shared" si="1"/>
        <v>10</v>
      </c>
      <c r="C1344" s="143" t="str">
        <f t="shared" si="2"/>
        <v>2</v>
      </c>
      <c r="D1344" s="143" t="str">
        <f t="shared" si="3"/>
        <v>12</v>
      </c>
      <c r="E1344" s="141">
        <v>0.0</v>
      </c>
      <c r="F1344" s="141">
        <v>3814.584</v>
      </c>
      <c r="G1344" s="141">
        <v>0.0</v>
      </c>
      <c r="H1344" s="141">
        <v>0.0</v>
      </c>
      <c r="I1344" s="141">
        <v>0.0</v>
      </c>
      <c r="J1344" s="141">
        <v>3814.584</v>
      </c>
    </row>
    <row r="1345" ht="14.25" customHeight="1">
      <c r="A1345" s="140" t="s">
        <v>1524</v>
      </c>
      <c r="B1345" s="143">
        <f t="shared" si="1"/>
        <v>10</v>
      </c>
      <c r="C1345" s="143" t="str">
        <f t="shared" si="2"/>
        <v>3</v>
      </c>
      <c r="D1345" s="143" t="str">
        <f t="shared" si="3"/>
        <v>13</v>
      </c>
      <c r="E1345" s="141">
        <v>0.0</v>
      </c>
      <c r="F1345" s="141">
        <v>14046.491999999998</v>
      </c>
      <c r="G1345" s="141">
        <v>0.0</v>
      </c>
      <c r="H1345" s="141">
        <v>0.0</v>
      </c>
      <c r="I1345" s="141">
        <v>0.0</v>
      </c>
      <c r="J1345" s="141">
        <v>14046.491999999998</v>
      </c>
    </row>
    <row r="1346" ht="14.25" customHeight="1">
      <c r="A1346" s="140" t="s">
        <v>1525</v>
      </c>
      <c r="B1346" s="143">
        <f t="shared" si="1"/>
        <v>10</v>
      </c>
      <c r="C1346" s="143" t="str">
        <f t="shared" si="2"/>
        <v>4</v>
      </c>
      <c r="D1346" s="143" t="str">
        <f t="shared" si="3"/>
        <v>14</v>
      </c>
      <c r="E1346" s="141">
        <v>0.0</v>
      </c>
      <c r="F1346" s="141">
        <v>267612.564</v>
      </c>
      <c r="G1346" s="141">
        <v>0.0</v>
      </c>
      <c r="H1346" s="141">
        <v>0.0</v>
      </c>
      <c r="I1346" s="141">
        <v>0.0</v>
      </c>
      <c r="J1346" s="141">
        <v>267612.564</v>
      </c>
    </row>
    <row r="1347" ht="14.25" customHeight="1">
      <c r="A1347" s="140" t="s">
        <v>1526</v>
      </c>
      <c r="B1347" s="143">
        <f t="shared" si="1"/>
        <v>10</v>
      </c>
      <c r="C1347" s="143" t="str">
        <f t="shared" si="2"/>
        <v>5</v>
      </c>
      <c r="D1347" s="143" t="str">
        <f t="shared" si="3"/>
        <v>15</v>
      </c>
      <c r="E1347" s="141">
        <v>0.0</v>
      </c>
      <c r="F1347" s="141">
        <v>4069.152</v>
      </c>
      <c r="G1347" s="141">
        <v>0.0</v>
      </c>
      <c r="H1347" s="141">
        <v>0.0</v>
      </c>
      <c r="I1347" s="141">
        <v>0.0</v>
      </c>
      <c r="J1347" s="141">
        <v>4069.152</v>
      </c>
    </row>
    <row r="1348" ht="14.25" customHeight="1">
      <c r="A1348" s="140" t="s">
        <v>1527</v>
      </c>
      <c r="B1348" s="143">
        <f t="shared" si="1"/>
        <v>10</v>
      </c>
      <c r="C1348" s="143" t="str">
        <f t="shared" si="2"/>
        <v>6</v>
      </c>
      <c r="D1348" s="143" t="str">
        <f t="shared" si="3"/>
        <v>16</v>
      </c>
      <c r="E1348" s="141">
        <v>0.0</v>
      </c>
      <c r="F1348" s="141">
        <v>8455.008000000002</v>
      </c>
      <c r="G1348" s="141">
        <v>0.0</v>
      </c>
      <c r="H1348" s="141">
        <v>0.0</v>
      </c>
      <c r="I1348" s="141">
        <v>0.0</v>
      </c>
      <c r="J1348" s="141">
        <v>8455.008000000002</v>
      </c>
    </row>
    <row r="1349" ht="14.25" customHeight="1">
      <c r="A1349" s="140" t="s">
        <v>1528</v>
      </c>
      <c r="B1349" s="143">
        <f t="shared" si="1"/>
        <v>10</v>
      </c>
      <c r="C1349" s="143" t="str">
        <f t="shared" si="2"/>
        <v>7</v>
      </c>
      <c r="D1349" s="143" t="str">
        <f t="shared" si="3"/>
        <v>17</v>
      </c>
      <c r="E1349" s="141">
        <v>0.0</v>
      </c>
      <c r="F1349" s="141">
        <v>3114.492</v>
      </c>
      <c r="G1349" s="141">
        <v>0.0</v>
      </c>
      <c r="H1349" s="141">
        <v>0.0</v>
      </c>
      <c r="I1349" s="141">
        <v>0.0</v>
      </c>
      <c r="J1349" s="141">
        <v>3114.492</v>
      </c>
    </row>
    <row r="1350" ht="14.25" customHeight="1">
      <c r="A1350" s="140" t="s">
        <v>1529</v>
      </c>
      <c r="B1350" s="143">
        <f t="shared" si="1"/>
        <v>10</v>
      </c>
      <c r="C1350" s="143" t="str">
        <f t="shared" si="2"/>
        <v>8</v>
      </c>
      <c r="D1350" s="143" t="str">
        <f t="shared" si="3"/>
        <v>18</v>
      </c>
      <c r="E1350" s="141">
        <v>0.0</v>
      </c>
      <c r="F1350" s="141">
        <v>66774.99600000001</v>
      </c>
      <c r="G1350" s="141">
        <v>0.0</v>
      </c>
      <c r="H1350" s="141">
        <v>0.0</v>
      </c>
      <c r="I1350" s="141">
        <v>0.0</v>
      </c>
      <c r="J1350" s="141">
        <v>66774.99600000001</v>
      </c>
    </row>
    <row r="1351" ht="14.25" customHeight="1">
      <c r="A1351" s="140" t="s">
        <v>1530</v>
      </c>
      <c r="B1351" s="143">
        <f t="shared" si="1"/>
        <v>10</v>
      </c>
      <c r="C1351" s="143" t="str">
        <f t="shared" si="2"/>
        <v>9</v>
      </c>
      <c r="D1351" s="143" t="str">
        <f t="shared" si="3"/>
        <v>19</v>
      </c>
      <c r="E1351" s="141">
        <v>0.0</v>
      </c>
      <c r="F1351" s="141">
        <v>286.34400000000005</v>
      </c>
      <c r="G1351" s="141">
        <v>0.0</v>
      </c>
      <c r="H1351" s="141">
        <v>0.0</v>
      </c>
      <c r="I1351" s="141">
        <v>0.0</v>
      </c>
      <c r="J1351" s="141">
        <v>286.34400000000005</v>
      </c>
    </row>
    <row r="1352" ht="14.25" customHeight="1">
      <c r="A1352" s="140" t="s">
        <v>1531</v>
      </c>
      <c r="B1352" s="143">
        <f t="shared" si="1"/>
        <v>10</v>
      </c>
      <c r="C1352" s="143" t="str">
        <f t="shared" si="2"/>
        <v>0</v>
      </c>
      <c r="D1352" s="143" t="str">
        <f t="shared" si="3"/>
        <v>20</v>
      </c>
      <c r="E1352" s="141">
        <v>0.0</v>
      </c>
      <c r="F1352" s="141">
        <v>6886.332</v>
      </c>
      <c r="G1352" s="141">
        <v>0.0</v>
      </c>
      <c r="H1352" s="141">
        <v>0.0</v>
      </c>
      <c r="I1352" s="141">
        <v>0.0</v>
      </c>
      <c r="J1352" s="141">
        <v>6886.332</v>
      </c>
    </row>
    <row r="1353" ht="14.25" customHeight="1">
      <c r="A1353" s="140" t="s">
        <v>1532</v>
      </c>
      <c r="B1353" s="143">
        <f t="shared" si="1"/>
        <v>10</v>
      </c>
      <c r="C1353" s="143" t="str">
        <f t="shared" si="2"/>
        <v>1</v>
      </c>
      <c r="D1353" s="143" t="str">
        <f t="shared" si="3"/>
        <v>21</v>
      </c>
      <c r="E1353" s="141">
        <v>0.0</v>
      </c>
      <c r="F1353" s="141">
        <v>2868.0</v>
      </c>
      <c r="G1353" s="141">
        <v>0.0</v>
      </c>
      <c r="H1353" s="141">
        <v>0.0</v>
      </c>
      <c r="I1353" s="141">
        <v>0.0</v>
      </c>
      <c r="J1353" s="141">
        <v>2868.0</v>
      </c>
    </row>
    <row r="1354" ht="14.25" customHeight="1">
      <c r="A1354" s="140" t="s">
        <v>1533</v>
      </c>
      <c r="B1354" s="143">
        <f t="shared" si="1"/>
        <v>10</v>
      </c>
      <c r="C1354" s="143" t="str">
        <f t="shared" si="2"/>
        <v>2</v>
      </c>
      <c r="D1354" s="143" t="str">
        <f t="shared" si="3"/>
        <v>22</v>
      </c>
      <c r="E1354" s="141">
        <v>0.0</v>
      </c>
      <c r="F1354" s="141">
        <v>36532.511999999995</v>
      </c>
      <c r="G1354" s="141">
        <v>0.0</v>
      </c>
      <c r="H1354" s="141">
        <v>0.0</v>
      </c>
      <c r="I1354" s="141">
        <v>0.0</v>
      </c>
      <c r="J1354" s="141">
        <v>36532.511999999995</v>
      </c>
    </row>
    <row r="1355" ht="14.25" customHeight="1">
      <c r="A1355" s="140" t="s">
        <v>1534</v>
      </c>
      <c r="B1355" s="143">
        <f t="shared" si="1"/>
        <v>10</v>
      </c>
      <c r="C1355" s="143" t="str">
        <f t="shared" si="2"/>
        <v>0</v>
      </c>
      <c r="D1355" s="143" t="str">
        <f t="shared" si="3"/>
        <v>30</v>
      </c>
      <c r="E1355" s="141">
        <v>0.0</v>
      </c>
      <c r="F1355" s="141">
        <v>90719.34</v>
      </c>
      <c r="G1355" s="141">
        <v>0.0</v>
      </c>
      <c r="H1355" s="141">
        <v>0.0</v>
      </c>
      <c r="I1355" s="141">
        <v>0.0</v>
      </c>
      <c r="J1355" s="141">
        <v>90719.34</v>
      </c>
    </row>
    <row r="1356" ht="14.25" customHeight="1">
      <c r="A1356" s="140" t="s">
        <v>1535</v>
      </c>
      <c r="B1356" s="143">
        <f t="shared" si="1"/>
        <v>10</v>
      </c>
      <c r="C1356" s="143" t="str">
        <f t="shared" si="2"/>
        <v>2</v>
      </c>
      <c r="D1356" s="143" t="str">
        <f t="shared" si="3"/>
        <v>32</v>
      </c>
      <c r="E1356" s="141">
        <v>0.0</v>
      </c>
      <c r="F1356" s="141">
        <v>519.5999999999999</v>
      </c>
      <c r="G1356" s="141">
        <v>0.0</v>
      </c>
      <c r="H1356" s="141">
        <v>0.0</v>
      </c>
      <c r="I1356" s="141">
        <v>0.0</v>
      </c>
      <c r="J1356" s="141">
        <v>519.5999999999999</v>
      </c>
    </row>
    <row r="1357" ht="14.25" customHeight="1">
      <c r="A1357" s="140" t="s">
        <v>1536</v>
      </c>
      <c r="B1357" s="143">
        <f t="shared" si="1"/>
        <v>10</v>
      </c>
      <c r="C1357" s="143" t="str">
        <f t="shared" si="2"/>
        <v>3</v>
      </c>
      <c r="D1357" s="143" t="str">
        <f t="shared" si="3"/>
        <v>63</v>
      </c>
      <c r="E1357" s="141">
        <v>0.0</v>
      </c>
      <c r="F1357" s="141">
        <v>18410.676</v>
      </c>
      <c r="G1357" s="141">
        <v>0.0</v>
      </c>
      <c r="H1357" s="141">
        <v>0.0</v>
      </c>
      <c r="I1357" s="141">
        <v>0.0</v>
      </c>
      <c r="J1357" s="141">
        <v>18410.676</v>
      </c>
    </row>
    <row r="1358" ht="14.25" customHeight="1">
      <c r="A1358" s="140" t="s">
        <v>1537</v>
      </c>
      <c r="B1358" s="143">
        <f t="shared" si="1"/>
        <v>10</v>
      </c>
      <c r="C1358" s="143" t="str">
        <f t="shared" si="2"/>
        <v>5</v>
      </c>
      <c r="D1358" s="143" t="str">
        <f t="shared" si="3"/>
        <v>65</v>
      </c>
      <c r="E1358" s="141">
        <v>0.0</v>
      </c>
      <c r="F1358" s="141">
        <v>36787.2</v>
      </c>
      <c r="G1358" s="141">
        <v>0.0</v>
      </c>
      <c r="H1358" s="141">
        <v>0.0</v>
      </c>
      <c r="I1358" s="141">
        <v>0.0</v>
      </c>
      <c r="J1358" s="141">
        <v>36787.2</v>
      </c>
    </row>
    <row r="1359" ht="14.25" customHeight="1">
      <c r="A1359" s="140" t="s">
        <v>1538</v>
      </c>
      <c r="B1359" s="143">
        <f t="shared" si="1"/>
        <v>10</v>
      </c>
      <c r="C1359" s="143" t="str">
        <f t="shared" si="2"/>
        <v>9</v>
      </c>
      <c r="D1359" s="143" t="str">
        <f t="shared" si="3"/>
        <v>79</v>
      </c>
      <c r="E1359" s="141">
        <v>0.0</v>
      </c>
      <c r="F1359" s="141">
        <v>12516.0</v>
      </c>
      <c r="G1359" s="141">
        <v>0.0</v>
      </c>
      <c r="H1359" s="141">
        <v>0.0</v>
      </c>
      <c r="I1359" s="141">
        <v>0.0</v>
      </c>
      <c r="J1359" s="141">
        <v>12516.0</v>
      </c>
    </row>
    <row r="1360" ht="14.25" customHeight="1">
      <c r="A1360" s="140" t="s">
        <v>1539</v>
      </c>
      <c r="B1360" s="143">
        <f t="shared" si="1"/>
        <v>10</v>
      </c>
      <c r="C1360" s="143" t="str">
        <f t="shared" si="2"/>
        <v>3</v>
      </c>
      <c r="D1360" s="143" t="str">
        <f t="shared" si="3"/>
        <v>83</v>
      </c>
      <c r="E1360" s="141">
        <v>0.0</v>
      </c>
      <c r="F1360" s="141">
        <v>0.0</v>
      </c>
      <c r="G1360" s="141">
        <v>0.0</v>
      </c>
      <c r="H1360" s="141">
        <v>0.0</v>
      </c>
      <c r="I1360" s="141">
        <v>0.0</v>
      </c>
      <c r="J1360" s="141">
        <v>0.0</v>
      </c>
    </row>
    <row r="1361" ht="14.25" customHeight="1">
      <c r="A1361" s="140" t="s">
        <v>1540</v>
      </c>
      <c r="B1361" s="143">
        <f t="shared" si="1"/>
        <v>10</v>
      </c>
      <c r="C1361" s="143" t="str">
        <f t="shared" si="2"/>
        <v>4</v>
      </c>
      <c r="D1361" s="143" t="str">
        <f t="shared" si="3"/>
        <v>84</v>
      </c>
      <c r="E1361" s="141">
        <v>0.0</v>
      </c>
      <c r="F1361" s="141">
        <v>11119.440000000002</v>
      </c>
      <c r="G1361" s="141">
        <v>0.0</v>
      </c>
      <c r="H1361" s="141">
        <v>0.0</v>
      </c>
      <c r="I1361" s="141">
        <v>0.0</v>
      </c>
      <c r="J1361" s="141">
        <v>11119.440000000002</v>
      </c>
    </row>
    <row r="1362" ht="14.25" customHeight="1">
      <c r="A1362" s="140" t="s">
        <v>1541</v>
      </c>
      <c r="B1362" s="143">
        <f t="shared" si="1"/>
        <v>10</v>
      </c>
      <c r="C1362" s="143" t="str">
        <f t="shared" si="2"/>
        <v>5</v>
      </c>
      <c r="D1362" s="143" t="str">
        <f t="shared" si="3"/>
        <v>85</v>
      </c>
      <c r="E1362" s="141">
        <v>0.0</v>
      </c>
      <c r="F1362" s="141">
        <v>3695.2799999999997</v>
      </c>
      <c r="G1362" s="141">
        <v>0.0</v>
      </c>
      <c r="H1362" s="141">
        <v>0.0</v>
      </c>
      <c r="I1362" s="141">
        <v>0.0</v>
      </c>
      <c r="J1362" s="141">
        <v>3695.2799999999997</v>
      </c>
    </row>
    <row r="1363" ht="14.25" customHeight="1">
      <c r="A1363" s="140" t="s">
        <v>1542</v>
      </c>
      <c r="B1363" s="143">
        <f t="shared" si="1"/>
        <v>10</v>
      </c>
      <c r="C1363" s="143" t="str">
        <f t="shared" si="2"/>
        <v>0</v>
      </c>
      <c r="D1363" s="143" t="str">
        <f t="shared" si="3"/>
        <v>90</v>
      </c>
      <c r="E1363" s="141">
        <v>0.0</v>
      </c>
      <c r="F1363" s="141">
        <v>540.0</v>
      </c>
      <c r="G1363" s="141">
        <v>0.0</v>
      </c>
      <c r="H1363" s="141">
        <v>0.0</v>
      </c>
      <c r="I1363" s="141">
        <v>0.0</v>
      </c>
      <c r="J1363" s="141">
        <v>540.0</v>
      </c>
    </row>
    <row r="1364" ht="14.25" customHeight="1">
      <c r="A1364" s="140" t="s">
        <v>1543</v>
      </c>
      <c r="B1364" s="143">
        <f t="shared" si="1"/>
        <v>10</v>
      </c>
      <c r="C1364" s="143" t="str">
        <f t="shared" si="2"/>
        <v>2</v>
      </c>
      <c r="D1364" s="143" t="str">
        <f t="shared" si="3"/>
        <v>92</v>
      </c>
      <c r="E1364" s="141">
        <v>0.0</v>
      </c>
      <c r="F1364" s="141">
        <v>326.4</v>
      </c>
      <c r="G1364" s="141">
        <v>0.0</v>
      </c>
      <c r="H1364" s="141">
        <v>0.0</v>
      </c>
      <c r="I1364" s="141">
        <v>0.0</v>
      </c>
      <c r="J1364" s="141">
        <v>326.4</v>
      </c>
    </row>
    <row r="1365" ht="14.25" customHeight="1">
      <c r="A1365" s="140" t="s">
        <v>1544</v>
      </c>
      <c r="B1365" s="143">
        <f t="shared" si="1"/>
        <v>10</v>
      </c>
      <c r="C1365" s="143" t="str">
        <f t="shared" si="2"/>
        <v>3</v>
      </c>
      <c r="D1365" s="143" t="str">
        <f t="shared" si="3"/>
        <v>93</v>
      </c>
      <c r="E1365" s="141">
        <v>0.0</v>
      </c>
      <c r="F1365" s="141">
        <v>0.0</v>
      </c>
      <c r="G1365" s="141">
        <v>0.0</v>
      </c>
      <c r="H1365" s="141">
        <v>0.0</v>
      </c>
      <c r="I1365" s="141">
        <v>0.0</v>
      </c>
      <c r="J1365" s="141">
        <v>0.0</v>
      </c>
    </row>
    <row r="1366" ht="14.25" customHeight="1">
      <c r="A1366" s="140" t="s">
        <v>1545</v>
      </c>
      <c r="B1366" s="143">
        <f t="shared" si="1"/>
        <v>10</v>
      </c>
      <c r="C1366" s="143" t="str">
        <f t="shared" si="2"/>
        <v>4</v>
      </c>
      <c r="D1366" s="143" t="str">
        <f t="shared" si="3"/>
        <v>94</v>
      </c>
      <c r="E1366" s="141">
        <v>0.0</v>
      </c>
      <c r="F1366" s="141">
        <v>840.0</v>
      </c>
      <c r="G1366" s="141">
        <v>0.0</v>
      </c>
      <c r="H1366" s="141">
        <v>0.0</v>
      </c>
      <c r="I1366" s="141">
        <v>0.0</v>
      </c>
      <c r="J1366" s="141">
        <v>840.0</v>
      </c>
    </row>
    <row r="1367" ht="14.25" customHeight="1">
      <c r="A1367" s="140" t="s">
        <v>1546</v>
      </c>
      <c r="B1367" s="143">
        <f t="shared" si="1"/>
        <v>10</v>
      </c>
      <c r="C1367" s="143" t="str">
        <f t="shared" si="2"/>
        <v>3</v>
      </c>
      <c r="D1367" s="143" t="str">
        <f t="shared" si="3"/>
        <v>23</v>
      </c>
      <c r="E1367" s="141">
        <v>0.0</v>
      </c>
      <c r="F1367" s="141">
        <v>469.032</v>
      </c>
      <c r="G1367" s="141">
        <v>0.0</v>
      </c>
      <c r="H1367" s="141">
        <v>0.0</v>
      </c>
      <c r="I1367" s="141">
        <v>0.0</v>
      </c>
      <c r="J1367" s="141">
        <v>469.032</v>
      </c>
    </row>
    <row r="1368" ht="14.25" customHeight="1">
      <c r="A1368" s="140" t="s">
        <v>1547</v>
      </c>
      <c r="B1368" s="143">
        <f t="shared" si="1"/>
        <v>10</v>
      </c>
      <c r="C1368" s="143" t="str">
        <f t="shared" si="2"/>
        <v>3</v>
      </c>
      <c r="D1368" s="143" t="str">
        <f t="shared" si="3"/>
        <v>43</v>
      </c>
      <c r="E1368" s="141">
        <v>0.0</v>
      </c>
      <c r="F1368" s="141">
        <v>102.0</v>
      </c>
      <c r="G1368" s="141">
        <v>0.0</v>
      </c>
      <c r="H1368" s="141">
        <v>0.0</v>
      </c>
      <c r="I1368" s="141">
        <v>0.0</v>
      </c>
      <c r="J1368" s="141">
        <v>102.0</v>
      </c>
    </row>
    <row r="1369" ht="14.25" customHeight="1">
      <c r="A1369" s="140" t="s">
        <v>1548</v>
      </c>
      <c r="B1369" s="143">
        <f t="shared" si="1"/>
        <v>10</v>
      </c>
      <c r="C1369" s="143" t="str">
        <f t="shared" si="2"/>
        <v>1</v>
      </c>
      <c r="D1369" s="143" t="str">
        <f t="shared" si="3"/>
        <v>51</v>
      </c>
      <c r="E1369" s="141">
        <v>0.0</v>
      </c>
      <c r="F1369" s="141">
        <v>600.0</v>
      </c>
      <c r="G1369" s="141">
        <v>0.0</v>
      </c>
      <c r="H1369" s="141">
        <v>0.0</v>
      </c>
      <c r="I1369" s="141">
        <v>0.0</v>
      </c>
      <c r="J1369" s="141">
        <v>600.0</v>
      </c>
    </row>
    <row r="1370" ht="14.25" customHeight="1">
      <c r="A1370" s="140" t="s">
        <v>1549</v>
      </c>
      <c r="B1370" s="143">
        <f t="shared" si="1"/>
        <v>10</v>
      </c>
      <c r="C1370" s="143" t="str">
        <f t="shared" si="2"/>
        <v>5</v>
      </c>
      <c r="D1370" s="143" t="str">
        <f t="shared" si="3"/>
        <v>55</v>
      </c>
      <c r="E1370" s="141">
        <v>0.0</v>
      </c>
      <c r="F1370" s="141">
        <v>66.0</v>
      </c>
      <c r="G1370" s="141">
        <v>0.0</v>
      </c>
      <c r="H1370" s="141">
        <v>0.0</v>
      </c>
      <c r="I1370" s="141">
        <v>0.0</v>
      </c>
      <c r="J1370" s="141">
        <v>66.0</v>
      </c>
    </row>
    <row r="1371" ht="14.25" customHeight="1">
      <c r="A1371" s="140" t="s">
        <v>1550</v>
      </c>
      <c r="B1371" s="143">
        <f t="shared" si="1"/>
        <v>10</v>
      </c>
      <c r="C1371" s="143" t="str">
        <f t="shared" si="2"/>
        <v>9</v>
      </c>
      <c r="D1371" s="143" t="str">
        <f t="shared" si="3"/>
        <v>59</v>
      </c>
      <c r="E1371" s="141">
        <v>0.0</v>
      </c>
      <c r="F1371" s="141">
        <v>0.0</v>
      </c>
      <c r="G1371" s="141">
        <v>0.0</v>
      </c>
      <c r="H1371" s="141">
        <v>0.0</v>
      </c>
      <c r="I1371" s="141">
        <v>0.0</v>
      </c>
      <c r="J1371" s="141">
        <v>0.0</v>
      </c>
    </row>
    <row r="1372" ht="14.25" customHeight="1">
      <c r="A1372" s="140" t="s">
        <v>1551</v>
      </c>
      <c r="B1372" s="143">
        <f t="shared" si="1"/>
        <v>10</v>
      </c>
      <c r="C1372" s="143" t="str">
        <f t="shared" si="2"/>
        <v>0</v>
      </c>
      <c r="D1372" s="143" t="str">
        <f t="shared" si="3"/>
        <v>80</v>
      </c>
      <c r="E1372" s="141">
        <v>0.0</v>
      </c>
      <c r="F1372" s="141">
        <v>19.200000000000003</v>
      </c>
      <c r="G1372" s="141">
        <v>0.0</v>
      </c>
      <c r="H1372" s="141">
        <v>0.0</v>
      </c>
      <c r="I1372" s="141">
        <v>0.0</v>
      </c>
      <c r="J1372" s="141">
        <v>19.200000000000003</v>
      </c>
    </row>
    <row r="1373" ht="14.25" customHeight="1">
      <c r="A1373" s="140" t="s">
        <v>1552</v>
      </c>
      <c r="B1373" s="143">
        <f t="shared" si="1"/>
        <v>10</v>
      </c>
      <c r="C1373" s="143" t="str">
        <f t="shared" si="2"/>
        <v>1</v>
      </c>
      <c r="D1373" s="143" t="str">
        <f t="shared" si="3"/>
        <v>81</v>
      </c>
      <c r="E1373" s="141">
        <v>0.0</v>
      </c>
      <c r="F1373" s="141">
        <v>232.79999999999998</v>
      </c>
      <c r="G1373" s="141">
        <v>0.0</v>
      </c>
      <c r="H1373" s="141">
        <v>0.0</v>
      </c>
      <c r="I1373" s="141">
        <v>0.0</v>
      </c>
      <c r="J1373" s="141">
        <v>232.79999999999998</v>
      </c>
    </row>
    <row r="1374" ht="14.25" customHeight="1">
      <c r="A1374" s="140" t="s">
        <v>1553</v>
      </c>
      <c r="B1374" s="143">
        <f t="shared" si="1"/>
        <v>10</v>
      </c>
      <c r="C1374" s="143" t="str">
        <f t="shared" si="2"/>
        <v>2</v>
      </c>
      <c r="D1374" s="143" t="str">
        <f t="shared" si="3"/>
        <v>82</v>
      </c>
      <c r="E1374" s="141">
        <v>0.0</v>
      </c>
      <c r="F1374" s="141">
        <v>144.0</v>
      </c>
      <c r="G1374" s="141">
        <v>0.0</v>
      </c>
      <c r="H1374" s="141">
        <v>0.0</v>
      </c>
      <c r="I1374" s="141">
        <v>0.0</v>
      </c>
      <c r="J1374" s="141">
        <v>144.0</v>
      </c>
    </row>
    <row r="1375" ht="14.25" customHeight="1">
      <c r="A1375" s="140" t="s">
        <v>1554</v>
      </c>
      <c r="B1375" s="143">
        <f t="shared" si="1"/>
        <v>10</v>
      </c>
      <c r="C1375" s="143" t="str">
        <f t="shared" si="2"/>
        <v>9</v>
      </c>
      <c r="D1375" s="143" t="str">
        <f t="shared" si="3"/>
        <v>79</v>
      </c>
      <c r="E1375" s="141">
        <v>0.0</v>
      </c>
      <c r="F1375" s="141">
        <v>9290.903999999999</v>
      </c>
      <c r="G1375" s="141">
        <v>0.0</v>
      </c>
      <c r="H1375" s="141">
        <v>0.0</v>
      </c>
      <c r="I1375" s="141">
        <v>0.0</v>
      </c>
      <c r="J1375" s="141">
        <v>9290.903999999999</v>
      </c>
    </row>
    <row r="1376" ht="14.25" customHeight="1">
      <c r="A1376" s="140" t="s">
        <v>1555</v>
      </c>
      <c r="B1376" s="143">
        <f t="shared" si="1"/>
        <v>10</v>
      </c>
      <c r="C1376" s="143" t="str">
        <f t="shared" si="2"/>
        <v>1</v>
      </c>
      <c r="D1376" s="143" t="str">
        <f t="shared" si="3"/>
        <v>81</v>
      </c>
      <c r="E1376" s="141">
        <v>0.0</v>
      </c>
      <c r="F1376" s="141">
        <v>28328.124000000003</v>
      </c>
      <c r="G1376" s="141">
        <v>0.0</v>
      </c>
      <c r="H1376" s="141">
        <v>0.0</v>
      </c>
      <c r="I1376" s="141">
        <v>0.0</v>
      </c>
      <c r="J1376" s="141">
        <v>28328.124000000003</v>
      </c>
    </row>
    <row r="1377" ht="14.25" customHeight="1">
      <c r="A1377" s="140" t="s">
        <v>1556</v>
      </c>
      <c r="B1377" s="143">
        <f t="shared" si="1"/>
        <v>10</v>
      </c>
      <c r="C1377" s="143" t="str">
        <f t="shared" si="2"/>
        <v>4</v>
      </c>
      <c r="D1377" s="143" t="str">
        <f t="shared" si="3"/>
        <v>84</v>
      </c>
      <c r="E1377" s="141">
        <v>0.0</v>
      </c>
      <c r="F1377" s="141">
        <v>12542.471999999998</v>
      </c>
      <c r="G1377" s="141">
        <v>0.0</v>
      </c>
      <c r="H1377" s="141">
        <v>0.0</v>
      </c>
      <c r="I1377" s="141">
        <v>0.0</v>
      </c>
      <c r="J1377" s="141">
        <v>12542.471999999998</v>
      </c>
    </row>
    <row r="1378" ht="14.25" customHeight="1">
      <c r="A1378" s="140" t="s">
        <v>1557</v>
      </c>
      <c r="B1378" s="143">
        <f t="shared" si="1"/>
        <v>10</v>
      </c>
      <c r="C1378" s="143" t="str">
        <f t="shared" si="2"/>
        <v>5</v>
      </c>
      <c r="D1378" s="143" t="str">
        <f t="shared" si="3"/>
        <v>85</v>
      </c>
      <c r="E1378" s="141">
        <v>0.0</v>
      </c>
      <c r="F1378" s="141">
        <v>8954.064</v>
      </c>
      <c r="G1378" s="141">
        <v>0.0</v>
      </c>
      <c r="H1378" s="141">
        <v>0.0</v>
      </c>
      <c r="I1378" s="141">
        <v>0.0</v>
      </c>
      <c r="J1378" s="141">
        <v>8954.064</v>
      </c>
    </row>
    <row r="1379" ht="14.25" customHeight="1">
      <c r="A1379" s="140" t="s">
        <v>1558</v>
      </c>
      <c r="B1379" s="143">
        <f t="shared" si="1"/>
        <v>10</v>
      </c>
      <c r="C1379" s="143" t="str">
        <f t="shared" si="2"/>
        <v>2</v>
      </c>
      <c r="D1379" s="143" t="str">
        <f t="shared" si="3"/>
        <v>02</v>
      </c>
      <c r="E1379" s="141">
        <v>0.0</v>
      </c>
      <c r="F1379" s="141">
        <v>264.0</v>
      </c>
      <c r="G1379" s="141">
        <v>0.0</v>
      </c>
      <c r="H1379" s="141">
        <v>0.0</v>
      </c>
      <c r="I1379" s="141">
        <v>0.0</v>
      </c>
      <c r="J1379" s="141">
        <v>264.0</v>
      </c>
    </row>
    <row r="1380" ht="14.25" customHeight="1">
      <c r="A1380" s="140" t="s">
        <v>1559</v>
      </c>
      <c r="B1380" s="143">
        <f t="shared" si="1"/>
        <v>10</v>
      </c>
      <c r="C1380" s="143" t="str">
        <f t="shared" si="2"/>
        <v>3</v>
      </c>
      <c r="D1380" s="143" t="str">
        <f t="shared" si="3"/>
        <v>93</v>
      </c>
      <c r="E1380" s="141">
        <v>0.0</v>
      </c>
      <c r="F1380" s="141">
        <v>1988.8199999999997</v>
      </c>
      <c r="G1380" s="141">
        <v>0.0</v>
      </c>
      <c r="H1380" s="141">
        <v>0.0</v>
      </c>
      <c r="I1380" s="141">
        <v>0.0</v>
      </c>
      <c r="J1380" s="141">
        <v>1988.8199999999997</v>
      </c>
    </row>
    <row r="1381" ht="14.25" customHeight="1">
      <c r="A1381" s="140" t="s">
        <v>1560</v>
      </c>
      <c r="B1381" s="143">
        <f t="shared" si="1"/>
        <v>10</v>
      </c>
      <c r="C1381" s="143" t="str">
        <f t="shared" si="2"/>
        <v>7</v>
      </c>
      <c r="D1381" s="143" t="str">
        <f t="shared" si="3"/>
        <v>97</v>
      </c>
      <c r="E1381" s="141">
        <v>0.0</v>
      </c>
      <c r="F1381" s="141">
        <v>28404.636</v>
      </c>
      <c r="G1381" s="141">
        <v>0.0</v>
      </c>
      <c r="H1381" s="141">
        <v>0.0</v>
      </c>
      <c r="I1381" s="141">
        <v>0.0</v>
      </c>
      <c r="J1381" s="141">
        <v>28404.636</v>
      </c>
    </row>
    <row r="1382" ht="14.25" customHeight="1">
      <c r="A1382" s="140" t="s">
        <v>1561</v>
      </c>
      <c r="B1382" s="143">
        <f t="shared" si="1"/>
        <v>10</v>
      </c>
      <c r="C1382" s="143" t="str">
        <f t="shared" si="2"/>
        <v>8</v>
      </c>
      <c r="D1382" s="143" t="str">
        <f t="shared" si="3"/>
        <v>98</v>
      </c>
      <c r="E1382" s="141">
        <v>0.0</v>
      </c>
      <c r="F1382" s="141">
        <v>432.0</v>
      </c>
      <c r="G1382" s="141">
        <v>0.0</v>
      </c>
      <c r="H1382" s="141">
        <v>0.0</v>
      </c>
      <c r="I1382" s="141">
        <v>0.0</v>
      </c>
      <c r="J1382" s="141">
        <v>432.0</v>
      </c>
    </row>
    <row r="1383" ht="14.25" customHeight="1">
      <c r="A1383" s="140" t="s">
        <v>1562</v>
      </c>
      <c r="B1383" s="143">
        <f t="shared" si="1"/>
        <v>10</v>
      </c>
      <c r="C1383" s="143" t="str">
        <f t="shared" si="2"/>
        <v>1</v>
      </c>
      <c r="D1383" s="143" t="str">
        <f t="shared" si="3"/>
        <v>01</v>
      </c>
      <c r="E1383" s="141">
        <v>0.0</v>
      </c>
      <c r="F1383" s="141">
        <v>183.048</v>
      </c>
      <c r="G1383" s="141">
        <v>0.0</v>
      </c>
      <c r="H1383" s="141">
        <v>0.0</v>
      </c>
      <c r="I1383" s="141">
        <v>0.0</v>
      </c>
      <c r="J1383" s="141">
        <v>183.048</v>
      </c>
    </row>
    <row r="1384" ht="14.25" customHeight="1">
      <c r="A1384" s="140" t="s">
        <v>1563</v>
      </c>
      <c r="B1384" s="143">
        <f t="shared" si="1"/>
        <v>10</v>
      </c>
      <c r="C1384" s="143" t="str">
        <f t="shared" si="2"/>
        <v>4</v>
      </c>
      <c r="D1384" s="143" t="str">
        <f t="shared" si="3"/>
        <v>04</v>
      </c>
      <c r="E1384" s="141">
        <v>0.0</v>
      </c>
      <c r="F1384" s="141">
        <v>900.0</v>
      </c>
      <c r="G1384" s="141">
        <v>0.0</v>
      </c>
      <c r="H1384" s="141">
        <v>0.0</v>
      </c>
      <c r="I1384" s="141">
        <v>0.0</v>
      </c>
      <c r="J1384" s="141">
        <v>900.0</v>
      </c>
    </row>
    <row r="1385" ht="14.25" customHeight="1">
      <c r="A1385" s="140" t="s">
        <v>1564</v>
      </c>
      <c r="B1385" s="143">
        <f t="shared" si="1"/>
        <v>10</v>
      </c>
      <c r="C1385" s="143" t="str">
        <f t="shared" si="2"/>
        <v>4</v>
      </c>
      <c r="D1385" s="143" t="str">
        <f t="shared" si="3"/>
        <v>94</v>
      </c>
      <c r="E1385" s="141">
        <v>0.0</v>
      </c>
      <c r="F1385" s="141">
        <v>152.916</v>
      </c>
      <c r="G1385" s="141">
        <v>0.0</v>
      </c>
      <c r="H1385" s="141">
        <v>0.0</v>
      </c>
      <c r="I1385" s="141">
        <v>0.0</v>
      </c>
      <c r="J1385" s="141">
        <v>152.916</v>
      </c>
    </row>
    <row r="1386" ht="14.25" customHeight="1">
      <c r="A1386" s="140" t="s">
        <v>1565</v>
      </c>
      <c r="B1386" s="143">
        <f t="shared" si="1"/>
        <v>10</v>
      </c>
      <c r="C1386" s="143" t="str">
        <f t="shared" si="2"/>
        <v>5</v>
      </c>
      <c r="D1386" s="143" t="str">
        <f t="shared" si="3"/>
        <v>95</v>
      </c>
      <c r="E1386" s="141">
        <v>0.0</v>
      </c>
      <c r="F1386" s="141">
        <v>420.0</v>
      </c>
      <c r="G1386" s="141">
        <v>0.0</v>
      </c>
      <c r="H1386" s="141">
        <v>0.0</v>
      </c>
      <c r="I1386" s="141">
        <v>0.0</v>
      </c>
      <c r="J1386" s="141">
        <v>420.0</v>
      </c>
    </row>
    <row r="1387" ht="14.25" customHeight="1">
      <c r="A1387" s="140" t="s">
        <v>1566</v>
      </c>
      <c r="B1387" s="143">
        <f t="shared" si="1"/>
        <v>10</v>
      </c>
      <c r="C1387" s="143" t="str">
        <f t="shared" si="2"/>
        <v>6</v>
      </c>
      <c r="D1387" s="143" t="str">
        <f t="shared" si="3"/>
        <v>96</v>
      </c>
      <c r="E1387" s="141">
        <v>0.0</v>
      </c>
      <c r="F1387" s="141">
        <v>2267.712</v>
      </c>
      <c r="G1387" s="141">
        <v>0.0</v>
      </c>
      <c r="H1387" s="141">
        <v>0.0</v>
      </c>
      <c r="I1387" s="141">
        <v>0.0</v>
      </c>
      <c r="J1387" s="141">
        <v>2267.712</v>
      </c>
    </row>
    <row r="1388" ht="14.25" customHeight="1">
      <c r="A1388" s="140" t="s">
        <v>1567</v>
      </c>
      <c r="B1388" s="143">
        <f t="shared" si="1"/>
        <v>10</v>
      </c>
      <c r="C1388" s="143" t="str">
        <f t="shared" si="2"/>
        <v>7</v>
      </c>
      <c r="D1388" s="143" t="str">
        <f t="shared" si="3"/>
        <v>97</v>
      </c>
      <c r="E1388" s="141">
        <v>0.0</v>
      </c>
      <c r="F1388" s="141">
        <v>360.0</v>
      </c>
      <c r="G1388" s="141">
        <v>0.0</v>
      </c>
      <c r="H1388" s="141">
        <v>0.0</v>
      </c>
      <c r="I1388" s="141">
        <v>0.0</v>
      </c>
      <c r="J1388" s="141">
        <v>360.0</v>
      </c>
    </row>
    <row r="1389" ht="14.25" customHeight="1">
      <c r="A1389" s="140" t="s">
        <v>1568</v>
      </c>
      <c r="B1389" s="143">
        <f t="shared" si="1"/>
        <v>10</v>
      </c>
      <c r="C1389" s="143" t="str">
        <f t="shared" si="2"/>
        <v>4</v>
      </c>
      <c r="D1389" s="143" t="str">
        <f t="shared" si="3"/>
        <v>04</v>
      </c>
      <c r="E1389" s="141">
        <v>0.0</v>
      </c>
      <c r="F1389" s="141">
        <v>469.27200000000005</v>
      </c>
      <c r="G1389" s="141">
        <v>0.0</v>
      </c>
      <c r="H1389" s="141">
        <v>0.0</v>
      </c>
      <c r="I1389" s="141">
        <v>0.0</v>
      </c>
      <c r="J1389" s="141">
        <v>469.27200000000005</v>
      </c>
    </row>
    <row r="1390" ht="14.25" customHeight="1">
      <c r="A1390" s="140" t="s">
        <v>1569</v>
      </c>
      <c r="B1390" s="143">
        <f t="shared" si="1"/>
        <v>10</v>
      </c>
      <c r="C1390" s="143" t="str">
        <f t="shared" si="2"/>
        <v>8</v>
      </c>
      <c r="D1390" s="143" t="str">
        <f t="shared" si="3"/>
        <v>28</v>
      </c>
      <c r="E1390" s="141">
        <v>0.0</v>
      </c>
      <c r="F1390" s="141">
        <v>39935.784</v>
      </c>
      <c r="G1390" s="141">
        <v>0.0</v>
      </c>
      <c r="H1390" s="141">
        <v>0.0</v>
      </c>
      <c r="I1390" s="141">
        <v>0.0</v>
      </c>
      <c r="J1390" s="141">
        <v>39935.784</v>
      </c>
    </row>
    <row r="1391" ht="14.25" customHeight="1">
      <c r="A1391" s="140" t="s">
        <v>1570</v>
      </c>
      <c r="B1391" s="143">
        <f t="shared" si="1"/>
        <v>10</v>
      </c>
      <c r="C1391" s="143" t="str">
        <f t="shared" si="2"/>
        <v>9</v>
      </c>
      <c r="D1391" s="143" t="str">
        <f t="shared" si="3"/>
        <v>89</v>
      </c>
      <c r="E1391" s="141">
        <v>0.0</v>
      </c>
      <c r="F1391" s="141">
        <v>348.0</v>
      </c>
      <c r="G1391" s="141">
        <v>0.0</v>
      </c>
      <c r="H1391" s="141">
        <v>0.0</v>
      </c>
      <c r="I1391" s="141">
        <v>0.0</v>
      </c>
      <c r="J1391" s="141">
        <v>348.0</v>
      </c>
    </row>
    <row r="1392" ht="14.25" customHeight="1">
      <c r="A1392" s="140" t="s">
        <v>1571</v>
      </c>
      <c r="B1392" s="143">
        <f t="shared" si="1"/>
        <v>10</v>
      </c>
      <c r="C1392" s="143" t="str">
        <f t="shared" si="2"/>
        <v>0</v>
      </c>
      <c r="D1392" s="143" t="str">
        <f t="shared" si="3"/>
        <v>50</v>
      </c>
      <c r="E1392" s="141">
        <v>0.0</v>
      </c>
      <c r="F1392" s="141">
        <v>480.0</v>
      </c>
      <c r="G1392" s="141">
        <v>0.0</v>
      </c>
      <c r="H1392" s="141">
        <v>0.0</v>
      </c>
      <c r="I1392" s="141">
        <v>0.0</v>
      </c>
      <c r="J1392" s="141">
        <v>480.0</v>
      </c>
    </row>
    <row r="1393" ht="14.25" customHeight="1">
      <c r="A1393" s="140" t="s">
        <v>1572</v>
      </c>
      <c r="B1393" s="143">
        <f t="shared" si="1"/>
        <v>10</v>
      </c>
      <c r="C1393" s="143" t="str">
        <f t="shared" si="2"/>
        <v>4</v>
      </c>
      <c r="D1393" s="143" t="str">
        <f t="shared" si="3"/>
        <v>04</v>
      </c>
      <c r="E1393" s="141">
        <v>0.0</v>
      </c>
      <c r="F1393" s="141">
        <v>2375.6279999999997</v>
      </c>
      <c r="G1393" s="141">
        <v>0.0</v>
      </c>
      <c r="H1393" s="141">
        <v>0.0</v>
      </c>
      <c r="I1393" s="141">
        <v>0.0</v>
      </c>
      <c r="J1393" s="141">
        <v>2375.6279999999997</v>
      </c>
    </row>
    <row r="1394" ht="14.25" customHeight="1">
      <c r="A1394" s="140" t="s">
        <v>1573</v>
      </c>
      <c r="B1394" s="143">
        <f t="shared" si="1"/>
        <v>10</v>
      </c>
      <c r="C1394" s="143" t="str">
        <f t="shared" si="2"/>
        <v>7</v>
      </c>
      <c r="D1394" s="143" t="str">
        <f t="shared" si="3"/>
        <v>07</v>
      </c>
      <c r="E1394" s="141">
        <v>0.0</v>
      </c>
      <c r="F1394" s="141">
        <v>17480.208</v>
      </c>
      <c r="G1394" s="141">
        <v>0.0</v>
      </c>
      <c r="H1394" s="141">
        <v>0.0</v>
      </c>
      <c r="I1394" s="141">
        <v>0.0</v>
      </c>
      <c r="J1394" s="141">
        <v>17480.208</v>
      </c>
    </row>
    <row r="1395" ht="14.25" customHeight="1">
      <c r="A1395" s="140" t="s">
        <v>1574</v>
      </c>
      <c r="B1395" s="143">
        <f t="shared" si="1"/>
        <v>10</v>
      </c>
      <c r="C1395" s="143" t="str">
        <f t="shared" si="2"/>
        <v>6</v>
      </c>
      <c r="D1395" s="143" t="str">
        <f t="shared" si="3"/>
        <v>36</v>
      </c>
      <c r="E1395" s="141">
        <v>0.0</v>
      </c>
      <c r="F1395" s="141">
        <v>133.812</v>
      </c>
      <c r="G1395" s="141">
        <v>0.0</v>
      </c>
      <c r="H1395" s="141">
        <v>0.0</v>
      </c>
      <c r="I1395" s="141">
        <v>0.0</v>
      </c>
      <c r="J1395" s="141">
        <v>133.812</v>
      </c>
    </row>
    <row r="1396" ht="14.25" customHeight="1">
      <c r="A1396" s="140" t="s">
        <v>1575</v>
      </c>
      <c r="B1396" s="143">
        <f t="shared" si="1"/>
        <v>10</v>
      </c>
      <c r="C1396" s="143" t="str">
        <f t="shared" si="2"/>
        <v>7</v>
      </c>
      <c r="D1396" s="143" t="str">
        <f t="shared" si="3"/>
        <v>37</v>
      </c>
      <c r="E1396" s="141">
        <v>0.0</v>
      </c>
      <c r="F1396" s="141">
        <v>336.0</v>
      </c>
      <c r="G1396" s="141">
        <v>0.0</v>
      </c>
      <c r="H1396" s="141">
        <v>0.0</v>
      </c>
      <c r="I1396" s="141">
        <v>0.0</v>
      </c>
      <c r="J1396" s="141">
        <v>336.0</v>
      </c>
    </row>
    <row r="1397" ht="14.25" customHeight="1">
      <c r="A1397" s="140" t="s">
        <v>1576</v>
      </c>
      <c r="B1397" s="143">
        <f t="shared" si="1"/>
        <v>10</v>
      </c>
      <c r="C1397" s="143" t="str">
        <f t="shared" si="2"/>
        <v>4</v>
      </c>
      <c r="D1397" s="143" t="str">
        <f t="shared" si="3"/>
        <v>04</v>
      </c>
      <c r="E1397" s="141">
        <v>0.0</v>
      </c>
      <c r="F1397" s="141">
        <v>184.32</v>
      </c>
      <c r="G1397" s="141">
        <v>0.0</v>
      </c>
      <c r="H1397" s="141">
        <v>0.0</v>
      </c>
      <c r="I1397" s="141">
        <v>0.0</v>
      </c>
      <c r="J1397" s="141">
        <v>184.32</v>
      </c>
    </row>
    <row r="1398" ht="14.25" customHeight="1">
      <c r="A1398" s="140" t="s">
        <v>1577</v>
      </c>
      <c r="B1398" s="143">
        <f t="shared" si="1"/>
        <v>10</v>
      </c>
      <c r="C1398" s="143" t="str">
        <f t="shared" si="2"/>
        <v>3</v>
      </c>
      <c r="D1398" s="143" t="str">
        <f t="shared" si="3"/>
        <v>23</v>
      </c>
      <c r="E1398" s="141">
        <v>0.0</v>
      </c>
      <c r="F1398" s="141">
        <v>0.0</v>
      </c>
      <c r="G1398" s="141">
        <v>0.0</v>
      </c>
      <c r="H1398" s="141">
        <v>0.0</v>
      </c>
      <c r="I1398" s="141">
        <v>0.0</v>
      </c>
      <c r="J1398" s="141">
        <v>0.0</v>
      </c>
    </row>
    <row r="1399" ht="14.25" customHeight="1">
      <c r="A1399" s="140" t="s">
        <v>1578</v>
      </c>
      <c r="B1399" s="143">
        <f t="shared" si="1"/>
        <v>10</v>
      </c>
      <c r="C1399" s="143" t="str">
        <f t="shared" si="2"/>
        <v>4</v>
      </c>
      <c r="D1399" s="143" t="str">
        <f t="shared" si="3"/>
        <v>24</v>
      </c>
      <c r="E1399" s="141">
        <v>0.0</v>
      </c>
      <c r="F1399" s="141">
        <v>1750.152</v>
      </c>
      <c r="G1399" s="141">
        <v>0.0</v>
      </c>
      <c r="H1399" s="141">
        <v>0.0</v>
      </c>
      <c r="I1399" s="141">
        <v>0.0</v>
      </c>
      <c r="J1399" s="141">
        <v>1750.152</v>
      </c>
    </row>
    <row r="1400" ht="14.25" customHeight="1">
      <c r="A1400" s="140" t="s">
        <v>1579</v>
      </c>
      <c r="B1400" s="143">
        <f t="shared" si="1"/>
        <v>10</v>
      </c>
      <c r="C1400" s="143" t="str">
        <f t="shared" si="2"/>
        <v>5</v>
      </c>
      <c r="D1400" s="143" t="str">
        <f t="shared" si="3"/>
        <v>25</v>
      </c>
      <c r="E1400" s="141">
        <v>0.0</v>
      </c>
      <c r="F1400" s="141">
        <v>2097.4439999999995</v>
      </c>
      <c r="G1400" s="141">
        <v>0.0</v>
      </c>
      <c r="H1400" s="141">
        <v>0.0</v>
      </c>
      <c r="I1400" s="141">
        <v>0.0</v>
      </c>
      <c r="J1400" s="141">
        <v>2097.4439999999995</v>
      </c>
    </row>
    <row r="1401" ht="14.25" customHeight="1">
      <c r="A1401" s="140" t="s">
        <v>1580</v>
      </c>
      <c r="B1401" s="143">
        <f t="shared" si="1"/>
        <v>10</v>
      </c>
      <c r="C1401" s="143" t="str">
        <f t="shared" si="2"/>
        <v>6</v>
      </c>
      <c r="D1401" s="143" t="str">
        <f t="shared" si="3"/>
        <v>26</v>
      </c>
      <c r="E1401" s="141">
        <v>0.0</v>
      </c>
      <c r="F1401" s="141">
        <v>4363.0560000000005</v>
      </c>
      <c r="G1401" s="141">
        <v>0.0</v>
      </c>
      <c r="H1401" s="141">
        <v>0.0</v>
      </c>
      <c r="I1401" s="141">
        <v>0.0</v>
      </c>
      <c r="J1401" s="141">
        <v>4363.0560000000005</v>
      </c>
    </row>
    <row r="1402" ht="14.25" customHeight="1">
      <c r="A1402" s="140" t="s">
        <v>1581</v>
      </c>
      <c r="B1402" s="143">
        <f t="shared" si="1"/>
        <v>10</v>
      </c>
      <c r="C1402" s="143" t="str">
        <f t="shared" si="2"/>
        <v>2</v>
      </c>
      <c r="D1402" s="143" t="str">
        <f t="shared" si="3"/>
        <v>42</v>
      </c>
      <c r="E1402" s="141">
        <v>0.0</v>
      </c>
      <c r="F1402" s="141">
        <v>4997.6759999999995</v>
      </c>
      <c r="G1402" s="141">
        <v>0.0</v>
      </c>
      <c r="H1402" s="141">
        <v>0.0</v>
      </c>
      <c r="I1402" s="141">
        <v>0.0</v>
      </c>
      <c r="J1402" s="141">
        <v>4997.6759999999995</v>
      </c>
    </row>
    <row r="1403" ht="14.25" customHeight="1">
      <c r="A1403" s="140" t="s">
        <v>1582</v>
      </c>
      <c r="B1403" s="143">
        <f t="shared" si="1"/>
        <v>10</v>
      </c>
      <c r="C1403" s="143" t="str">
        <f t="shared" si="2"/>
        <v>7</v>
      </c>
      <c r="D1403" s="143" t="str">
        <f t="shared" si="3"/>
        <v>47</v>
      </c>
      <c r="E1403" s="141">
        <v>0.0</v>
      </c>
      <c r="F1403" s="141">
        <v>247.69199999999998</v>
      </c>
      <c r="G1403" s="141">
        <v>0.0</v>
      </c>
      <c r="H1403" s="141">
        <v>0.0</v>
      </c>
      <c r="I1403" s="141">
        <v>0.0</v>
      </c>
      <c r="J1403" s="141">
        <v>247.69199999999998</v>
      </c>
    </row>
    <row r="1404" ht="14.25" customHeight="1">
      <c r="A1404" s="140" t="s">
        <v>1583</v>
      </c>
      <c r="B1404" s="143">
        <f t="shared" si="1"/>
        <v>10</v>
      </c>
      <c r="C1404" s="143" t="str">
        <f t="shared" si="2"/>
        <v>8</v>
      </c>
      <c r="D1404" s="143" t="str">
        <f t="shared" si="3"/>
        <v>78</v>
      </c>
      <c r="E1404" s="141">
        <v>0.0</v>
      </c>
      <c r="F1404" s="141">
        <v>5447.592000000001</v>
      </c>
      <c r="G1404" s="141">
        <v>0.0</v>
      </c>
      <c r="H1404" s="141">
        <v>0.0</v>
      </c>
      <c r="I1404" s="141">
        <v>0.0</v>
      </c>
      <c r="J1404" s="141">
        <v>5447.592000000001</v>
      </c>
    </row>
    <row r="1405" ht="14.25" customHeight="1">
      <c r="A1405" s="140" t="s">
        <v>1584</v>
      </c>
      <c r="B1405" s="143">
        <f t="shared" si="1"/>
        <v>10</v>
      </c>
      <c r="C1405" s="143" t="str">
        <f t="shared" si="2"/>
        <v>9</v>
      </c>
      <c r="D1405" s="143" t="str">
        <f t="shared" si="3"/>
        <v>79</v>
      </c>
      <c r="E1405" s="141">
        <v>0.0</v>
      </c>
      <c r="F1405" s="141">
        <v>1815.864</v>
      </c>
      <c r="G1405" s="141">
        <v>0.0</v>
      </c>
      <c r="H1405" s="141">
        <v>0.0</v>
      </c>
      <c r="I1405" s="141">
        <v>0.0</v>
      </c>
      <c r="J1405" s="141">
        <v>1815.864</v>
      </c>
    </row>
    <row r="1406" ht="14.25" customHeight="1">
      <c r="A1406" s="140" t="s">
        <v>1585</v>
      </c>
      <c r="B1406" s="143">
        <f t="shared" si="1"/>
        <v>10</v>
      </c>
      <c r="C1406" s="143" t="str">
        <f t="shared" si="2"/>
        <v>3</v>
      </c>
      <c r="D1406" s="143" t="str">
        <f t="shared" si="3"/>
        <v>93</v>
      </c>
      <c r="E1406" s="141">
        <v>0.0</v>
      </c>
      <c r="F1406" s="141">
        <v>5619.7080000000005</v>
      </c>
      <c r="G1406" s="141">
        <v>0.0</v>
      </c>
      <c r="H1406" s="141">
        <v>0.0</v>
      </c>
      <c r="I1406" s="141">
        <v>0.0</v>
      </c>
      <c r="J1406" s="141">
        <v>5619.7080000000005</v>
      </c>
    </row>
    <row r="1407" ht="14.25" customHeight="1">
      <c r="A1407" s="140" t="s">
        <v>1586</v>
      </c>
      <c r="B1407" s="143">
        <f t="shared" si="1"/>
        <v>10</v>
      </c>
      <c r="C1407" s="143" t="str">
        <f t="shared" si="2"/>
        <v>2</v>
      </c>
      <c r="D1407" s="143" t="str">
        <f t="shared" si="3"/>
        <v>02</v>
      </c>
      <c r="E1407" s="141">
        <v>0.0</v>
      </c>
      <c r="F1407" s="141">
        <v>850.8719999999998</v>
      </c>
      <c r="G1407" s="141">
        <v>0.0</v>
      </c>
      <c r="H1407" s="141">
        <v>0.0</v>
      </c>
      <c r="I1407" s="141">
        <v>0.0</v>
      </c>
      <c r="J1407" s="141">
        <v>850.8719999999998</v>
      </c>
    </row>
    <row r="1408" ht="14.25" customHeight="1">
      <c r="A1408" s="140" t="s">
        <v>1587</v>
      </c>
      <c r="B1408" s="143">
        <f t="shared" si="1"/>
        <v>10</v>
      </c>
      <c r="C1408" s="143" t="str">
        <f t="shared" si="2"/>
        <v>6</v>
      </c>
      <c r="D1408" s="143" t="str">
        <f t="shared" si="3"/>
        <v>76</v>
      </c>
      <c r="E1408" s="141">
        <v>0.0</v>
      </c>
      <c r="F1408" s="141">
        <v>337.0079999999999</v>
      </c>
      <c r="G1408" s="141">
        <v>0.0</v>
      </c>
      <c r="H1408" s="141">
        <v>0.0</v>
      </c>
      <c r="I1408" s="141">
        <v>0.0</v>
      </c>
      <c r="J1408" s="141">
        <v>337.0079999999999</v>
      </c>
    </row>
    <row r="1409" ht="14.25" customHeight="1">
      <c r="A1409" s="140" t="s">
        <v>1588</v>
      </c>
      <c r="B1409" s="143">
        <f t="shared" si="1"/>
        <v>10</v>
      </c>
      <c r="C1409" s="143" t="str">
        <f t="shared" si="2"/>
        <v>0</v>
      </c>
      <c r="D1409" s="143" t="str">
        <f t="shared" si="3"/>
        <v>80</v>
      </c>
      <c r="E1409" s="141">
        <v>0.0</v>
      </c>
      <c r="F1409" s="141">
        <v>321.168</v>
      </c>
      <c r="G1409" s="141">
        <v>0.0</v>
      </c>
      <c r="H1409" s="141">
        <v>0.0</v>
      </c>
      <c r="I1409" s="141">
        <v>0.0</v>
      </c>
      <c r="J1409" s="141">
        <v>321.168</v>
      </c>
    </row>
    <row r="1410" ht="14.25" customHeight="1">
      <c r="A1410" s="140" t="s">
        <v>1589</v>
      </c>
      <c r="B1410" s="143">
        <f t="shared" si="1"/>
        <v>10</v>
      </c>
      <c r="C1410" s="143" t="str">
        <f t="shared" si="2"/>
        <v>5</v>
      </c>
      <c r="D1410" s="143" t="str">
        <f t="shared" si="3"/>
        <v>55</v>
      </c>
      <c r="E1410" s="141">
        <v>0.0</v>
      </c>
      <c r="F1410" s="141">
        <v>2318.64</v>
      </c>
      <c r="G1410" s="141">
        <v>0.0</v>
      </c>
      <c r="H1410" s="141">
        <v>0.0</v>
      </c>
      <c r="I1410" s="141">
        <v>0.0</v>
      </c>
      <c r="J1410" s="141">
        <v>2318.64</v>
      </c>
    </row>
    <row r="1411" ht="14.25" customHeight="1">
      <c r="A1411" s="140" t="s">
        <v>1590</v>
      </c>
      <c r="B1411" s="143">
        <f t="shared" si="1"/>
        <v>10</v>
      </c>
      <c r="C1411" s="143" t="str">
        <f t="shared" si="2"/>
        <v>1</v>
      </c>
      <c r="D1411" s="143" t="str">
        <f t="shared" si="3"/>
        <v>51</v>
      </c>
      <c r="E1411" s="141">
        <v>0.0</v>
      </c>
      <c r="F1411" s="141">
        <v>1584.0</v>
      </c>
      <c r="G1411" s="141">
        <v>0.0</v>
      </c>
      <c r="H1411" s="141">
        <v>0.0</v>
      </c>
      <c r="I1411" s="141">
        <v>0.0</v>
      </c>
      <c r="J1411" s="141">
        <v>1584.0</v>
      </c>
    </row>
    <row r="1412" ht="14.25" customHeight="1">
      <c r="A1412" s="140" t="s">
        <v>1591</v>
      </c>
      <c r="B1412" s="143">
        <f t="shared" si="1"/>
        <v>10</v>
      </c>
      <c r="C1412" s="143" t="str">
        <f t="shared" si="2"/>
        <v>4</v>
      </c>
      <c r="D1412" s="143" t="str">
        <f t="shared" si="3"/>
        <v>74</v>
      </c>
      <c r="E1412" s="141">
        <v>0.0</v>
      </c>
      <c r="F1412" s="141">
        <v>1480.6680000000001</v>
      </c>
      <c r="G1412" s="141">
        <v>0.0</v>
      </c>
      <c r="H1412" s="141">
        <v>0.0</v>
      </c>
      <c r="I1412" s="141">
        <v>0.0</v>
      </c>
      <c r="J1412" s="141">
        <v>1480.6680000000001</v>
      </c>
    </row>
    <row r="1413" ht="14.25" customHeight="1">
      <c r="A1413" s="140" t="s">
        <v>1592</v>
      </c>
      <c r="B1413" s="143">
        <f t="shared" si="1"/>
        <v>10</v>
      </c>
      <c r="C1413" s="143" t="str">
        <f t="shared" si="2"/>
        <v>4</v>
      </c>
      <c r="D1413" s="143" t="str">
        <f t="shared" si="3"/>
        <v>84</v>
      </c>
      <c r="E1413" s="141">
        <v>0.0</v>
      </c>
      <c r="F1413" s="141">
        <v>17789.604</v>
      </c>
      <c r="G1413" s="141">
        <v>0.0</v>
      </c>
      <c r="H1413" s="141">
        <v>0.0</v>
      </c>
      <c r="I1413" s="141">
        <v>0.0</v>
      </c>
      <c r="J1413" s="141">
        <v>17789.604</v>
      </c>
    </row>
    <row r="1414" ht="14.25" customHeight="1">
      <c r="A1414" s="140" t="s">
        <v>1593</v>
      </c>
      <c r="B1414" s="143">
        <f t="shared" si="1"/>
        <v>10</v>
      </c>
      <c r="C1414" s="143" t="str">
        <f t="shared" si="2"/>
        <v>3</v>
      </c>
      <c r="D1414" s="143" t="str">
        <f t="shared" si="3"/>
        <v>13</v>
      </c>
      <c r="E1414" s="141">
        <v>0.0</v>
      </c>
      <c r="F1414" s="141">
        <v>9238.344</v>
      </c>
      <c r="G1414" s="141">
        <v>0.0</v>
      </c>
      <c r="H1414" s="141">
        <v>0.0</v>
      </c>
      <c r="I1414" s="141">
        <v>0.0</v>
      </c>
      <c r="J1414" s="141">
        <v>9238.344</v>
      </c>
    </row>
    <row r="1415" ht="14.25" customHeight="1">
      <c r="A1415" s="140" t="s">
        <v>1594</v>
      </c>
      <c r="B1415" s="143">
        <f t="shared" si="1"/>
        <v>10</v>
      </c>
      <c r="C1415" s="143" t="str">
        <f t="shared" si="2"/>
        <v>4</v>
      </c>
      <c r="D1415" s="143" t="str">
        <f t="shared" si="3"/>
        <v>14</v>
      </c>
      <c r="E1415" s="141">
        <v>0.0</v>
      </c>
      <c r="F1415" s="141">
        <v>4927.200000000001</v>
      </c>
      <c r="G1415" s="141">
        <v>0.0</v>
      </c>
      <c r="H1415" s="141">
        <v>0.0</v>
      </c>
      <c r="I1415" s="141">
        <v>0.0</v>
      </c>
      <c r="J1415" s="141">
        <v>4927.200000000001</v>
      </c>
    </row>
    <row r="1416" ht="14.25" customHeight="1">
      <c r="A1416" s="140" t="s">
        <v>1595</v>
      </c>
      <c r="B1416" s="143">
        <f t="shared" si="1"/>
        <v>10</v>
      </c>
      <c r="C1416" s="143" t="str">
        <f t="shared" si="2"/>
        <v>5</v>
      </c>
      <c r="D1416" s="143" t="str">
        <f t="shared" si="3"/>
        <v>15</v>
      </c>
      <c r="E1416" s="141">
        <v>0.0</v>
      </c>
      <c r="F1416" s="141">
        <v>17244.924</v>
      </c>
      <c r="G1416" s="141">
        <v>0.0</v>
      </c>
      <c r="H1416" s="141">
        <v>0.0</v>
      </c>
      <c r="I1416" s="141">
        <v>0.0</v>
      </c>
      <c r="J1416" s="141">
        <v>17244.924</v>
      </c>
    </row>
    <row r="1417" ht="14.25" customHeight="1">
      <c r="A1417" s="140" t="s">
        <v>1596</v>
      </c>
      <c r="B1417" s="143">
        <f t="shared" si="1"/>
        <v>10</v>
      </c>
      <c r="C1417" s="143" t="str">
        <f t="shared" si="2"/>
        <v>0</v>
      </c>
      <c r="D1417" s="143" t="str">
        <f t="shared" si="3"/>
        <v>80</v>
      </c>
      <c r="E1417" s="141">
        <v>0.0</v>
      </c>
      <c r="F1417" s="141">
        <v>172.452</v>
      </c>
      <c r="G1417" s="141">
        <v>0.0</v>
      </c>
      <c r="H1417" s="141">
        <v>0.0</v>
      </c>
      <c r="I1417" s="141">
        <v>0.0</v>
      </c>
      <c r="J1417" s="141">
        <v>172.452</v>
      </c>
    </row>
    <row r="1418" ht="14.25" customHeight="1">
      <c r="A1418" s="140" t="s">
        <v>1597</v>
      </c>
      <c r="B1418" s="143">
        <f t="shared" si="1"/>
        <v>10</v>
      </c>
      <c r="C1418" s="143" t="str">
        <f t="shared" si="2"/>
        <v>4</v>
      </c>
      <c r="D1418" s="143" t="str">
        <f t="shared" si="3"/>
        <v>44</v>
      </c>
      <c r="E1418" s="141">
        <v>0.0</v>
      </c>
      <c r="F1418" s="141">
        <v>1575.0</v>
      </c>
      <c r="G1418" s="141">
        <v>0.0</v>
      </c>
      <c r="H1418" s="141">
        <v>0.0</v>
      </c>
      <c r="I1418" s="141">
        <v>0.0</v>
      </c>
      <c r="J1418" s="141">
        <v>1575.0</v>
      </c>
    </row>
    <row r="1419" ht="14.25" customHeight="1">
      <c r="A1419" s="140" t="s">
        <v>1598</v>
      </c>
      <c r="B1419" s="143">
        <f t="shared" si="1"/>
        <v>10</v>
      </c>
      <c r="C1419" s="143" t="str">
        <f t="shared" si="2"/>
        <v>3</v>
      </c>
      <c r="D1419" s="143" t="str">
        <f t="shared" si="3"/>
        <v>73</v>
      </c>
      <c r="E1419" s="141">
        <v>0.0</v>
      </c>
      <c r="F1419" s="141">
        <v>2349.996</v>
      </c>
      <c r="G1419" s="141">
        <v>0.0</v>
      </c>
      <c r="H1419" s="141">
        <v>0.0</v>
      </c>
      <c r="I1419" s="141">
        <v>0.0</v>
      </c>
      <c r="J1419" s="141">
        <v>2349.996</v>
      </c>
    </row>
    <row r="1420" ht="14.25" customHeight="1">
      <c r="A1420" s="140" t="s">
        <v>1599</v>
      </c>
      <c r="B1420" s="143">
        <f t="shared" si="1"/>
        <v>10</v>
      </c>
      <c r="C1420" s="143" t="str">
        <f t="shared" si="2"/>
        <v>8</v>
      </c>
      <c r="D1420" s="143" t="str">
        <f t="shared" si="3"/>
        <v>48</v>
      </c>
      <c r="E1420" s="141">
        <v>0.0</v>
      </c>
      <c r="F1420" s="141">
        <v>360.0</v>
      </c>
      <c r="G1420" s="141">
        <v>0.0</v>
      </c>
      <c r="H1420" s="141">
        <v>0.0</v>
      </c>
      <c r="I1420" s="141">
        <v>0.0</v>
      </c>
      <c r="J1420" s="141">
        <v>360.0</v>
      </c>
    </row>
    <row r="1421" ht="14.25" customHeight="1">
      <c r="A1421" s="140" t="s">
        <v>1600</v>
      </c>
      <c r="B1421" s="143">
        <f t="shared" si="1"/>
        <v>10</v>
      </c>
      <c r="C1421" s="143" t="str">
        <f t="shared" si="2"/>
        <v>0</v>
      </c>
      <c r="D1421" s="143" t="str">
        <f t="shared" si="3"/>
        <v>30</v>
      </c>
      <c r="E1421" s="141">
        <v>0.0</v>
      </c>
      <c r="F1421" s="141">
        <v>6951.768000000001</v>
      </c>
      <c r="G1421" s="141">
        <v>0.0</v>
      </c>
      <c r="H1421" s="141">
        <v>0.0</v>
      </c>
      <c r="I1421" s="141">
        <v>0.0</v>
      </c>
      <c r="J1421" s="141">
        <v>6951.768000000001</v>
      </c>
    </row>
    <row r="1422" ht="14.25" customHeight="1">
      <c r="A1422" s="140" t="s">
        <v>1601</v>
      </c>
      <c r="B1422" s="143">
        <f t="shared" si="1"/>
        <v>10</v>
      </c>
      <c r="C1422" s="143" t="str">
        <f t="shared" si="2"/>
        <v>6</v>
      </c>
      <c r="D1422" s="143" t="str">
        <f t="shared" si="3"/>
        <v>96</v>
      </c>
      <c r="E1422" s="141">
        <v>0.0</v>
      </c>
      <c r="F1422" s="141">
        <v>17280.204</v>
      </c>
      <c r="G1422" s="141">
        <v>0.0</v>
      </c>
      <c r="H1422" s="141">
        <v>0.0</v>
      </c>
      <c r="I1422" s="141">
        <v>0.0</v>
      </c>
      <c r="J1422" s="141">
        <v>17280.204</v>
      </c>
    </row>
    <row r="1423" ht="14.25" customHeight="1">
      <c r="A1423" s="140" t="s">
        <v>1602</v>
      </c>
      <c r="B1423" s="143">
        <f t="shared" si="1"/>
        <v>10</v>
      </c>
      <c r="C1423" s="143" t="str">
        <f t="shared" si="2"/>
        <v>1</v>
      </c>
      <c r="D1423" s="143" t="str">
        <f t="shared" si="3"/>
        <v>21</v>
      </c>
      <c r="E1423" s="141">
        <v>0.0</v>
      </c>
      <c r="F1423" s="141">
        <v>301.03200000000004</v>
      </c>
      <c r="G1423" s="141">
        <v>0.0</v>
      </c>
      <c r="H1423" s="141">
        <v>0.0</v>
      </c>
      <c r="I1423" s="141">
        <v>0.0</v>
      </c>
      <c r="J1423" s="141">
        <v>301.03200000000004</v>
      </c>
    </row>
    <row r="1424" ht="14.25" customHeight="1">
      <c r="A1424" s="140" t="s">
        <v>1603</v>
      </c>
      <c r="B1424" s="143">
        <f t="shared" si="1"/>
        <v>10</v>
      </c>
      <c r="C1424" s="143" t="str">
        <f t="shared" si="2"/>
        <v>2</v>
      </c>
      <c r="D1424" s="143" t="str">
        <f t="shared" si="3"/>
        <v>22</v>
      </c>
      <c r="E1424" s="141">
        <v>0.0</v>
      </c>
      <c r="F1424" s="141">
        <v>619.7159999999999</v>
      </c>
      <c r="G1424" s="141">
        <v>0.0</v>
      </c>
      <c r="H1424" s="141">
        <v>0.0</v>
      </c>
      <c r="I1424" s="141">
        <v>0.0</v>
      </c>
      <c r="J1424" s="141">
        <v>619.7159999999999</v>
      </c>
    </row>
    <row r="1425" ht="14.25" customHeight="1">
      <c r="A1425" s="140" t="s">
        <v>1604</v>
      </c>
      <c r="B1425" s="143">
        <f t="shared" si="1"/>
        <v>10</v>
      </c>
      <c r="C1425" s="143" t="str">
        <f t="shared" si="2"/>
        <v>8</v>
      </c>
      <c r="D1425" s="143" t="str">
        <f t="shared" si="3"/>
        <v>78</v>
      </c>
      <c r="E1425" s="141">
        <v>0.0</v>
      </c>
      <c r="F1425" s="141">
        <v>2616.9719999999998</v>
      </c>
      <c r="G1425" s="141">
        <v>0.0</v>
      </c>
      <c r="H1425" s="141">
        <v>0.0</v>
      </c>
      <c r="I1425" s="141">
        <v>0.0</v>
      </c>
      <c r="J1425" s="141">
        <v>2616.9719999999998</v>
      </c>
    </row>
    <row r="1426" ht="14.25" customHeight="1">
      <c r="A1426" s="140" t="s">
        <v>1605</v>
      </c>
      <c r="B1426" s="143">
        <f t="shared" si="1"/>
        <v>10</v>
      </c>
      <c r="C1426" s="143" t="str">
        <f t="shared" si="2"/>
        <v>9</v>
      </c>
      <c r="D1426" s="143" t="str">
        <f t="shared" si="3"/>
        <v>79</v>
      </c>
      <c r="E1426" s="141">
        <v>0.0</v>
      </c>
      <c r="F1426" s="141">
        <v>3870.3600000000006</v>
      </c>
      <c r="G1426" s="141">
        <v>0.0</v>
      </c>
      <c r="H1426" s="141">
        <v>0.0</v>
      </c>
      <c r="I1426" s="141">
        <v>0.0</v>
      </c>
      <c r="J1426" s="141">
        <v>3870.3600000000006</v>
      </c>
    </row>
    <row r="1427" ht="14.25" customHeight="1">
      <c r="A1427" s="140" t="s">
        <v>1606</v>
      </c>
      <c r="B1427" s="143">
        <f t="shared" si="1"/>
        <v>10</v>
      </c>
      <c r="C1427" s="143" t="str">
        <f t="shared" si="2"/>
        <v>7</v>
      </c>
      <c r="D1427" s="143" t="str">
        <f t="shared" si="3"/>
        <v>77</v>
      </c>
      <c r="E1427" s="141">
        <v>0.0</v>
      </c>
      <c r="F1427" s="141">
        <v>7134.372000000001</v>
      </c>
      <c r="G1427" s="141">
        <v>0.0</v>
      </c>
      <c r="H1427" s="141">
        <v>0.0</v>
      </c>
      <c r="I1427" s="141">
        <v>0.0</v>
      </c>
      <c r="J1427" s="141">
        <v>7134.372000000001</v>
      </c>
    </row>
    <row r="1428" ht="14.25" customHeight="1">
      <c r="A1428" s="140" t="s">
        <v>1607</v>
      </c>
      <c r="B1428" s="143">
        <f t="shared" si="1"/>
        <v>10</v>
      </c>
      <c r="C1428" s="143" t="str">
        <f t="shared" si="2"/>
        <v>8</v>
      </c>
      <c r="D1428" s="143" t="str">
        <f t="shared" si="3"/>
        <v>38</v>
      </c>
      <c r="E1428" s="141">
        <v>0.0</v>
      </c>
      <c r="F1428" s="141">
        <v>155.13600000000002</v>
      </c>
      <c r="G1428" s="141">
        <v>0.0</v>
      </c>
      <c r="H1428" s="141">
        <v>0.0</v>
      </c>
      <c r="I1428" s="141">
        <v>0.0</v>
      </c>
      <c r="J1428" s="141">
        <v>155.13600000000002</v>
      </c>
    </row>
    <row r="1429" ht="14.25" customHeight="1">
      <c r="A1429" s="140" t="s">
        <v>1608</v>
      </c>
      <c r="B1429" s="143">
        <f t="shared" si="1"/>
        <v>10</v>
      </c>
      <c r="C1429" s="143" t="str">
        <f t="shared" si="2"/>
        <v>0</v>
      </c>
      <c r="D1429" s="143" t="str">
        <f t="shared" si="3"/>
        <v>40</v>
      </c>
      <c r="E1429" s="141">
        <v>0.0</v>
      </c>
      <c r="F1429" s="141">
        <v>587.8199999999999</v>
      </c>
      <c r="G1429" s="141">
        <v>0.0</v>
      </c>
      <c r="H1429" s="141">
        <v>0.0</v>
      </c>
      <c r="I1429" s="141">
        <v>0.0</v>
      </c>
      <c r="J1429" s="141">
        <v>587.8199999999999</v>
      </c>
    </row>
    <row r="1430" ht="14.25" customHeight="1">
      <c r="A1430" s="140" t="s">
        <v>1609</v>
      </c>
      <c r="B1430" s="143">
        <f t="shared" si="1"/>
        <v>10</v>
      </c>
      <c r="C1430" s="143" t="str">
        <f t="shared" si="2"/>
        <v>1</v>
      </c>
      <c r="D1430" s="143" t="str">
        <f t="shared" si="3"/>
        <v>41</v>
      </c>
      <c r="E1430" s="141">
        <v>0.0</v>
      </c>
      <c r="F1430" s="141">
        <v>117.19200000000001</v>
      </c>
      <c r="G1430" s="141">
        <v>0.0</v>
      </c>
      <c r="H1430" s="141">
        <v>0.0</v>
      </c>
      <c r="I1430" s="141">
        <v>0.0</v>
      </c>
      <c r="J1430" s="141">
        <v>117.19200000000001</v>
      </c>
    </row>
    <row r="1431" ht="14.25" customHeight="1">
      <c r="A1431" s="140" t="s">
        <v>1610</v>
      </c>
      <c r="B1431" s="143">
        <f t="shared" si="1"/>
        <v>4</v>
      </c>
      <c r="C1431" s="143" t="str">
        <f t="shared" si="2"/>
        <v>0</v>
      </c>
      <c r="D1431" s="143" t="str">
        <f t="shared" si="3"/>
        <v>60</v>
      </c>
      <c r="E1431" s="141">
        <v>0.0</v>
      </c>
      <c r="F1431" s="141">
        <v>28093.344</v>
      </c>
      <c r="G1431" s="141">
        <v>0.0</v>
      </c>
      <c r="H1431" s="141">
        <v>0.0</v>
      </c>
      <c r="I1431" s="141">
        <v>0.0</v>
      </c>
      <c r="J1431" s="141">
        <v>28093.344</v>
      </c>
    </row>
    <row r="1432" ht="14.25" customHeight="1">
      <c r="A1432" s="140" t="s">
        <v>1611</v>
      </c>
      <c r="B1432" s="143">
        <f t="shared" si="1"/>
        <v>10</v>
      </c>
      <c r="C1432" s="143" t="str">
        <f t="shared" si="2"/>
        <v>3</v>
      </c>
      <c r="D1432" s="143" t="str">
        <f t="shared" si="3"/>
        <v>23</v>
      </c>
      <c r="E1432" s="141">
        <v>0.0</v>
      </c>
      <c r="F1432" s="141">
        <v>236.64</v>
      </c>
      <c r="G1432" s="141">
        <v>0.0</v>
      </c>
      <c r="H1432" s="141">
        <v>0.0</v>
      </c>
      <c r="I1432" s="141">
        <v>0.0</v>
      </c>
      <c r="J1432" s="141">
        <v>236.64</v>
      </c>
    </row>
    <row r="1433" ht="14.25" customHeight="1">
      <c r="A1433" s="140" t="s">
        <v>1612</v>
      </c>
      <c r="B1433" s="143">
        <f t="shared" si="1"/>
        <v>10</v>
      </c>
      <c r="C1433" s="143" t="str">
        <f t="shared" si="2"/>
        <v>0</v>
      </c>
      <c r="D1433" s="143" t="str">
        <f t="shared" si="3"/>
        <v>80</v>
      </c>
      <c r="E1433" s="141">
        <v>0.0</v>
      </c>
      <c r="F1433" s="141">
        <v>1065.0</v>
      </c>
      <c r="G1433" s="141">
        <v>0.0</v>
      </c>
      <c r="H1433" s="141">
        <v>0.0</v>
      </c>
      <c r="I1433" s="141">
        <v>0.0</v>
      </c>
      <c r="J1433" s="141">
        <v>1065.0</v>
      </c>
    </row>
    <row r="1434" ht="14.25" customHeight="1">
      <c r="A1434" s="140" t="s">
        <v>1613</v>
      </c>
      <c r="B1434" s="143">
        <f t="shared" si="1"/>
        <v>10</v>
      </c>
      <c r="C1434" s="143" t="str">
        <f t="shared" si="2"/>
        <v>1</v>
      </c>
      <c r="D1434" s="143" t="str">
        <f t="shared" si="3"/>
        <v>81</v>
      </c>
      <c r="E1434" s="141">
        <v>0.0</v>
      </c>
      <c r="F1434" s="141">
        <v>507.48</v>
      </c>
      <c r="G1434" s="141">
        <v>0.0</v>
      </c>
      <c r="H1434" s="141">
        <v>0.0</v>
      </c>
      <c r="I1434" s="141">
        <v>0.0</v>
      </c>
      <c r="J1434" s="141">
        <v>507.48</v>
      </c>
    </row>
    <row r="1435" ht="14.25" customHeight="1">
      <c r="A1435" s="140" t="s">
        <v>1614</v>
      </c>
      <c r="B1435" s="143">
        <f t="shared" si="1"/>
        <v>10</v>
      </c>
      <c r="C1435" s="143" t="str">
        <f t="shared" si="2"/>
        <v>1</v>
      </c>
      <c r="D1435" s="143" t="str">
        <f t="shared" si="3"/>
        <v>41</v>
      </c>
      <c r="E1435" s="141">
        <v>0.0</v>
      </c>
      <c r="F1435" s="141">
        <v>261.6</v>
      </c>
      <c r="G1435" s="141">
        <v>0.0</v>
      </c>
      <c r="H1435" s="141">
        <v>0.0</v>
      </c>
      <c r="I1435" s="141">
        <v>0.0</v>
      </c>
      <c r="J1435" s="141">
        <v>261.6</v>
      </c>
    </row>
    <row r="1436" ht="14.25" customHeight="1">
      <c r="A1436" s="140" t="s">
        <v>1615</v>
      </c>
      <c r="B1436" s="143">
        <f t="shared" si="1"/>
        <v>10</v>
      </c>
      <c r="C1436" s="143" t="str">
        <f t="shared" si="2"/>
        <v>7</v>
      </c>
      <c r="D1436" s="143" t="str">
        <f t="shared" si="3"/>
        <v>47</v>
      </c>
      <c r="E1436" s="141">
        <v>0.0</v>
      </c>
      <c r="F1436" s="141">
        <v>145.44</v>
      </c>
      <c r="G1436" s="141">
        <v>0.0</v>
      </c>
      <c r="H1436" s="141">
        <v>0.0</v>
      </c>
      <c r="I1436" s="141">
        <v>0.0</v>
      </c>
      <c r="J1436" s="141">
        <v>145.44</v>
      </c>
    </row>
    <row r="1437" ht="14.25" customHeight="1">
      <c r="A1437" s="140" t="s">
        <v>1616</v>
      </c>
      <c r="B1437" s="143">
        <f t="shared" si="1"/>
        <v>10</v>
      </c>
      <c r="C1437" s="143" t="str">
        <f t="shared" si="2"/>
        <v>8</v>
      </c>
      <c r="D1437" s="143" t="str">
        <f t="shared" si="3"/>
        <v>48</v>
      </c>
      <c r="E1437" s="141">
        <v>0.0</v>
      </c>
      <c r="F1437" s="141">
        <v>961.0200000000001</v>
      </c>
      <c r="G1437" s="141">
        <v>0.0</v>
      </c>
      <c r="H1437" s="141">
        <v>0.0</v>
      </c>
      <c r="I1437" s="141">
        <v>0.0</v>
      </c>
      <c r="J1437" s="141">
        <v>961.0200000000001</v>
      </c>
    </row>
    <row r="1438" ht="14.25" customHeight="1">
      <c r="A1438" s="140" t="s">
        <v>1617</v>
      </c>
      <c r="B1438" s="143">
        <f t="shared" si="1"/>
        <v>10</v>
      </c>
      <c r="C1438" s="143" t="str">
        <f t="shared" si="2"/>
        <v>1</v>
      </c>
      <c r="D1438" s="143" t="str">
        <f t="shared" si="3"/>
        <v>61</v>
      </c>
      <c r="E1438" s="141">
        <v>0.0</v>
      </c>
      <c r="F1438" s="141">
        <v>0.0</v>
      </c>
      <c r="G1438" s="141">
        <v>0.0</v>
      </c>
      <c r="H1438" s="141">
        <v>0.0</v>
      </c>
      <c r="I1438" s="141">
        <v>0.0</v>
      </c>
      <c r="J1438" s="141">
        <v>0.0</v>
      </c>
    </row>
    <row r="1439" ht="14.25" customHeight="1">
      <c r="A1439" s="140" t="s">
        <v>1618</v>
      </c>
      <c r="B1439" s="143">
        <f t="shared" si="1"/>
        <v>10</v>
      </c>
      <c r="C1439" s="143" t="str">
        <f t="shared" si="2"/>
        <v>3</v>
      </c>
      <c r="D1439" s="143" t="str">
        <f t="shared" si="3"/>
        <v>63</v>
      </c>
      <c r="E1439" s="141">
        <v>0.0</v>
      </c>
      <c r="F1439" s="141">
        <v>94.80000000000001</v>
      </c>
      <c r="G1439" s="141">
        <v>0.0</v>
      </c>
      <c r="H1439" s="141">
        <v>0.0</v>
      </c>
      <c r="I1439" s="141">
        <v>0.0</v>
      </c>
      <c r="J1439" s="141">
        <v>94.80000000000001</v>
      </c>
    </row>
    <row r="1440" ht="14.25" customHeight="1">
      <c r="A1440" s="140" t="s">
        <v>1619</v>
      </c>
      <c r="B1440" s="143">
        <f t="shared" si="1"/>
        <v>10</v>
      </c>
      <c r="C1440" s="143" t="str">
        <f t="shared" si="2"/>
        <v>4</v>
      </c>
      <c r="D1440" s="143" t="str">
        <f t="shared" si="3"/>
        <v>64</v>
      </c>
      <c r="E1440" s="141">
        <v>0.0</v>
      </c>
      <c r="F1440" s="141">
        <v>52.800000000000004</v>
      </c>
      <c r="G1440" s="141">
        <v>0.0</v>
      </c>
      <c r="H1440" s="141">
        <v>0.0</v>
      </c>
      <c r="I1440" s="141">
        <v>0.0</v>
      </c>
      <c r="J1440" s="141">
        <v>52.800000000000004</v>
      </c>
    </row>
    <row r="1441" ht="14.25" customHeight="1">
      <c r="A1441" s="140" t="s">
        <v>1620</v>
      </c>
      <c r="B1441" s="143">
        <f t="shared" si="1"/>
        <v>10</v>
      </c>
      <c r="C1441" s="143" t="str">
        <f t="shared" si="2"/>
        <v>8</v>
      </c>
      <c r="D1441" s="143" t="str">
        <f t="shared" si="3"/>
        <v>88</v>
      </c>
      <c r="E1441" s="141">
        <v>0.0</v>
      </c>
      <c r="F1441" s="141">
        <v>32.400000000000006</v>
      </c>
      <c r="G1441" s="141">
        <v>0.0</v>
      </c>
      <c r="H1441" s="141">
        <v>0.0</v>
      </c>
      <c r="I1441" s="141">
        <v>0.0</v>
      </c>
      <c r="J1441" s="141">
        <v>32.400000000000006</v>
      </c>
    </row>
    <row r="1442" ht="14.25" customHeight="1">
      <c r="A1442" s="140" t="s">
        <v>1621</v>
      </c>
      <c r="B1442" s="143">
        <f t="shared" si="1"/>
        <v>10</v>
      </c>
      <c r="C1442" s="143" t="str">
        <f t="shared" si="2"/>
        <v>0</v>
      </c>
      <c r="D1442" s="143" t="str">
        <f t="shared" si="3"/>
        <v>90</v>
      </c>
      <c r="E1442" s="141">
        <v>0.0</v>
      </c>
      <c r="F1442" s="141">
        <v>915.2640000000001</v>
      </c>
      <c r="G1442" s="141">
        <v>0.0</v>
      </c>
      <c r="H1442" s="141">
        <v>0.0</v>
      </c>
      <c r="I1442" s="141">
        <v>0.0</v>
      </c>
      <c r="J1442" s="141">
        <v>915.2640000000001</v>
      </c>
    </row>
    <row r="1443" ht="14.25" customHeight="1">
      <c r="A1443" s="140" t="s">
        <v>1622</v>
      </c>
      <c r="B1443" s="143">
        <f t="shared" si="1"/>
        <v>10</v>
      </c>
      <c r="C1443" s="143" t="str">
        <f t="shared" si="2"/>
        <v>5</v>
      </c>
      <c r="D1443" s="143" t="str">
        <f t="shared" si="3"/>
        <v>95</v>
      </c>
      <c r="E1443" s="141">
        <v>0.0</v>
      </c>
      <c r="F1443" s="141">
        <v>634.5719999999999</v>
      </c>
      <c r="G1443" s="141">
        <v>0.0</v>
      </c>
      <c r="H1443" s="141">
        <v>0.0</v>
      </c>
      <c r="I1443" s="141">
        <v>0.0</v>
      </c>
      <c r="J1443" s="141">
        <v>634.5719999999999</v>
      </c>
    </row>
    <row r="1444" ht="14.25" customHeight="1">
      <c r="A1444" s="140" t="s">
        <v>1623</v>
      </c>
      <c r="B1444" s="143">
        <f t="shared" si="1"/>
        <v>10</v>
      </c>
      <c r="C1444" s="143" t="str">
        <f t="shared" si="2"/>
        <v>6</v>
      </c>
      <c r="D1444" s="143" t="str">
        <f t="shared" si="3"/>
        <v>96</v>
      </c>
      <c r="E1444" s="141">
        <v>0.0</v>
      </c>
      <c r="F1444" s="141">
        <v>0.0</v>
      </c>
      <c r="G1444" s="141">
        <v>0.0</v>
      </c>
      <c r="H1444" s="141">
        <v>0.0</v>
      </c>
      <c r="I1444" s="141">
        <v>0.0</v>
      </c>
      <c r="J1444" s="141">
        <v>0.0</v>
      </c>
    </row>
    <row r="1445" ht="14.25" customHeight="1">
      <c r="A1445" s="140" t="s">
        <v>1624</v>
      </c>
      <c r="B1445" s="143">
        <f t="shared" si="1"/>
        <v>10</v>
      </c>
      <c r="C1445" s="143" t="str">
        <f t="shared" si="2"/>
        <v>1</v>
      </c>
      <c r="D1445" s="143" t="str">
        <f t="shared" si="3"/>
        <v>81</v>
      </c>
      <c r="E1445" s="141">
        <v>0.0</v>
      </c>
      <c r="F1445" s="141">
        <v>54.0</v>
      </c>
      <c r="G1445" s="141">
        <v>0.0</v>
      </c>
      <c r="H1445" s="141">
        <v>0.0</v>
      </c>
      <c r="I1445" s="141">
        <v>0.0</v>
      </c>
      <c r="J1445" s="141">
        <v>54.0</v>
      </c>
    </row>
    <row r="1446" ht="14.25" customHeight="1">
      <c r="A1446" s="140" t="s">
        <v>1625</v>
      </c>
      <c r="B1446" s="143">
        <f t="shared" si="1"/>
        <v>10</v>
      </c>
      <c r="C1446" s="143" t="str">
        <f t="shared" si="2"/>
        <v>8</v>
      </c>
      <c r="D1446" s="143" t="str">
        <f t="shared" si="3"/>
        <v>78</v>
      </c>
      <c r="E1446" s="141">
        <v>0.0</v>
      </c>
      <c r="F1446" s="141">
        <v>44.748000000000005</v>
      </c>
      <c r="G1446" s="141">
        <v>0.0</v>
      </c>
      <c r="H1446" s="141">
        <v>0.0</v>
      </c>
      <c r="I1446" s="141">
        <v>0.0</v>
      </c>
      <c r="J1446" s="141">
        <v>44.748000000000005</v>
      </c>
    </row>
    <row r="1447" ht="14.25" customHeight="1">
      <c r="A1447" s="140" t="s">
        <v>1626</v>
      </c>
      <c r="B1447" s="143">
        <f t="shared" si="1"/>
        <v>10</v>
      </c>
      <c r="C1447" s="143" t="str">
        <f t="shared" si="2"/>
        <v>9</v>
      </c>
      <c r="D1447" s="143" t="str">
        <f t="shared" si="3"/>
        <v>99</v>
      </c>
      <c r="E1447" s="141">
        <v>0.0</v>
      </c>
      <c r="F1447" s="141">
        <v>710.844</v>
      </c>
      <c r="G1447" s="141">
        <v>0.0</v>
      </c>
      <c r="H1447" s="141">
        <v>0.0</v>
      </c>
      <c r="I1447" s="141">
        <v>0.0</v>
      </c>
      <c r="J1447" s="141">
        <v>710.844</v>
      </c>
    </row>
    <row r="1448" ht="14.25" customHeight="1">
      <c r="A1448" s="140" t="s">
        <v>1627</v>
      </c>
      <c r="B1448" s="143">
        <f t="shared" si="1"/>
        <v>10</v>
      </c>
      <c r="C1448" s="143" t="str">
        <f t="shared" si="2"/>
        <v>6</v>
      </c>
      <c r="D1448" s="143" t="str">
        <f t="shared" si="3"/>
        <v>06</v>
      </c>
      <c r="E1448" s="141">
        <v>0.0</v>
      </c>
      <c r="F1448" s="141">
        <v>691.932</v>
      </c>
      <c r="G1448" s="141">
        <v>0.0</v>
      </c>
      <c r="H1448" s="141">
        <v>0.0</v>
      </c>
      <c r="I1448" s="141">
        <v>0.0</v>
      </c>
      <c r="J1448" s="141">
        <v>691.932</v>
      </c>
    </row>
    <row r="1449" ht="14.25" customHeight="1">
      <c r="A1449" s="140" t="s">
        <v>1628</v>
      </c>
      <c r="B1449" s="143">
        <f t="shared" si="1"/>
        <v>10</v>
      </c>
      <c r="C1449" s="143" t="str">
        <f t="shared" si="2"/>
        <v>0</v>
      </c>
      <c r="D1449" s="143" t="str">
        <f t="shared" si="3"/>
        <v>00</v>
      </c>
      <c r="E1449" s="141">
        <v>0.0</v>
      </c>
      <c r="F1449" s="141">
        <v>73.452</v>
      </c>
      <c r="G1449" s="141">
        <v>0.0</v>
      </c>
      <c r="H1449" s="141">
        <v>0.0</v>
      </c>
      <c r="I1449" s="141">
        <v>0.0</v>
      </c>
      <c r="J1449" s="141">
        <v>73.452</v>
      </c>
    </row>
    <row r="1450" ht="14.25" customHeight="1">
      <c r="A1450" s="140" t="s">
        <v>1629</v>
      </c>
      <c r="B1450" s="143">
        <f t="shared" si="1"/>
        <v>10</v>
      </c>
      <c r="C1450" s="143" t="str">
        <f t="shared" si="2"/>
        <v>6</v>
      </c>
      <c r="D1450" s="143" t="str">
        <f t="shared" si="3"/>
        <v>56</v>
      </c>
      <c r="E1450" s="141">
        <v>0.0</v>
      </c>
      <c r="F1450" s="141">
        <v>122.03999999999999</v>
      </c>
      <c r="G1450" s="141">
        <v>0.0</v>
      </c>
      <c r="H1450" s="141">
        <v>0.0</v>
      </c>
      <c r="I1450" s="141">
        <v>0.0</v>
      </c>
      <c r="J1450" s="141">
        <v>122.03999999999999</v>
      </c>
    </row>
    <row r="1451" ht="14.25" customHeight="1">
      <c r="A1451" s="140" t="s">
        <v>1630</v>
      </c>
      <c r="B1451" s="143">
        <f t="shared" si="1"/>
        <v>10</v>
      </c>
      <c r="C1451" s="143" t="str">
        <f t="shared" si="2"/>
        <v>1</v>
      </c>
      <c r="D1451" s="143" t="str">
        <f t="shared" si="3"/>
        <v>61</v>
      </c>
      <c r="E1451" s="141">
        <v>0.0</v>
      </c>
      <c r="F1451" s="141">
        <v>28.223999999999997</v>
      </c>
      <c r="G1451" s="141">
        <v>0.0</v>
      </c>
      <c r="H1451" s="141">
        <v>0.0</v>
      </c>
      <c r="I1451" s="141">
        <v>0.0</v>
      </c>
      <c r="J1451" s="141">
        <v>28.223999999999997</v>
      </c>
    </row>
    <row r="1452" ht="14.25" customHeight="1">
      <c r="A1452" s="140" t="s">
        <v>1631</v>
      </c>
      <c r="B1452" s="143">
        <f t="shared" si="1"/>
        <v>10</v>
      </c>
      <c r="C1452" s="143" t="str">
        <f t="shared" si="2"/>
        <v>9</v>
      </c>
      <c r="D1452" s="143" t="str">
        <f t="shared" si="3"/>
        <v>49</v>
      </c>
      <c r="E1452" s="141">
        <v>0.0</v>
      </c>
      <c r="F1452" s="141">
        <v>1850.856</v>
      </c>
      <c r="G1452" s="141">
        <v>0.0</v>
      </c>
      <c r="H1452" s="141">
        <v>0.0</v>
      </c>
      <c r="I1452" s="141">
        <v>0.0</v>
      </c>
      <c r="J1452" s="141">
        <v>1850.856</v>
      </c>
    </row>
    <row r="1453" ht="14.25" customHeight="1">
      <c r="A1453" s="140" t="s">
        <v>1632</v>
      </c>
      <c r="B1453" s="143">
        <f t="shared" si="1"/>
        <v>10</v>
      </c>
      <c r="C1453" s="143" t="str">
        <f t="shared" si="2"/>
        <v>7</v>
      </c>
      <c r="D1453" s="143" t="str">
        <f t="shared" si="3"/>
        <v>17</v>
      </c>
      <c r="E1453" s="141">
        <v>0.0</v>
      </c>
      <c r="F1453" s="141">
        <v>3627.7919999999995</v>
      </c>
      <c r="G1453" s="141">
        <v>0.0</v>
      </c>
      <c r="H1453" s="141">
        <v>0.0</v>
      </c>
      <c r="I1453" s="141">
        <v>0.0</v>
      </c>
      <c r="J1453" s="141">
        <v>3627.7919999999995</v>
      </c>
    </row>
    <row r="1454" ht="14.25" customHeight="1">
      <c r="A1454" s="140" t="s">
        <v>1633</v>
      </c>
      <c r="B1454" s="143">
        <f t="shared" si="1"/>
        <v>10</v>
      </c>
      <c r="C1454" s="143" t="str">
        <f t="shared" si="2"/>
        <v>8</v>
      </c>
      <c r="D1454" s="143" t="str">
        <f t="shared" si="3"/>
        <v>18</v>
      </c>
      <c r="E1454" s="141">
        <v>0.0</v>
      </c>
      <c r="F1454" s="141">
        <v>344.93999999999994</v>
      </c>
      <c r="G1454" s="141">
        <v>0.0</v>
      </c>
      <c r="H1454" s="141">
        <v>0.0</v>
      </c>
      <c r="I1454" s="141">
        <v>0.0</v>
      </c>
      <c r="J1454" s="141">
        <v>344.93999999999994</v>
      </c>
    </row>
    <row r="1455" ht="14.25" customHeight="1">
      <c r="A1455" s="140" t="s">
        <v>1634</v>
      </c>
      <c r="B1455" s="143">
        <f t="shared" si="1"/>
        <v>10</v>
      </c>
      <c r="C1455" s="143" t="str">
        <f t="shared" si="2"/>
        <v>7</v>
      </c>
      <c r="D1455" s="143" t="str">
        <f t="shared" si="3"/>
        <v>37</v>
      </c>
      <c r="E1455" s="141">
        <v>0.0</v>
      </c>
      <c r="F1455" s="141">
        <v>1560.8880000000001</v>
      </c>
      <c r="G1455" s="141">
        <v>0.0</v>
      </c>
      <c r="H1455" s="141">
        <v>0.0</v>
      </c>
      <c r="I1455" s="141">
        <v>0.0</v>
      </c>
      <c r="J1455" s="141">
        <v>1560.8880000000001</v>
      </c>
    </row>
    <row r="1456" ht="14.25" customHeight="1">
      <c r="A1456" s="140" t="s">
        <v>1635</v>
      </c>
      <c r="B1456" s="143">
        <f t="shared" si="1"/>
        <v>10</v>
      </c>
      <c r="C1456" s="143" t="str">
        <f t="shared" si="2"/>
        <v>4</v>
      </c>
      <c r="D1456" s="143" t="str">
        <f t="shared" si="3"/>
        <v>44</v>
      </c>
      <c r="E1456" s="141">
        <v>0.0</v>
      </c>
      <c r="F1456" s="141">
        <v>1057.6200000000001</v>
      </c>
      <c r="G1456" s="141">
        <v>0.0</v>
      </c>
      <c r="H1456" s="141">
        <v>0.0</v>
      </c>
      <c r="I1456" s="141">
        <v>0.0</v>
      </c>
      <c r="J1456" s="141">
        <v>1057.6200000000001</v>
      </c>
    </row>
    <row r="1457" ht="14.25" customHeight="1">
      <c r="A1457" s="140" t="s">
        <v>1636</v>
      </c>
      <c r="B1457" s="143">
        <f t="shared" si="1"/>
        <v>10</v>
      </c>
      <c r="C1457" s="143" t="str">
        <f t="shared" si="2"/>
        <v>7</v>
      </c>
      <c r="D1457" s="143" t="str">
        <f t="shared" si="3"/>
        <v>27</v>
      </c>
      <c r="E1457" s="141">
        <v>0.0</v>
      </c>
      <c r="F1457" s="141">
        <v>1184.544</v>
      </c>
      <c r="G1457" s="141">
        <v>0.0</v>
      </c>
      <c r="H1457" s="141">
        <v>0.0</v>
      </c>
      <c r="I1457" s="141">
        <v>0.0</v>
      </c>
      <c r="J1457" s="141">
        <v>1184.544</v>
      </c>
    </row>
    <row r="1458" ht="14.25" customHeight="1">
      <c r="A1458" s="140" t="s">
        <v>1637</v>
      </c>
      <c r="B1458" s="143">
        <f t="shared" si="1"/>
        <v>10</v>
      </c>
      <c r="C1458" s="143" t="str">
        <f t="shared" si="2"/>
        <v>2</v>
      </c>
      <c r="D1458" s="143" t="str">
        <f t="shared" si="3"/>
        <v>52</v>
      </c>
      <c r="E1458" s="141">
        <v>0.0</v>
      </c>
      <c r="F1458" s="141">
        <v>1286.6399999999999</v>
      </c>
      <c r="G1458" s="141">
        <v>0.0</v>
      </c>
      <c r="H1458" s="141">
        <v>0.0</v>
      </c>
      <c r="I1458" s="141">
        <v>0.0</v>
      </c>
      <c r="J1458" s="141">
        <v>1286.6399999999999</v>
      </c>
    </row>
    <row r="1459" ht="14.25" customHeight="1">
      <c r="A1459" s="140" t="s">
        <v>1638</v>
      </c>
      <c r="B1459" s="143">
        <f t="shared" si="1"/>
        <v>10</v>
      </c>
      <c r="C1459" s="143" t="str">
        <f t="shared" si="2"/>
        <v>3</v>
      </c>
      <c r="D1459" s="143" t="str">
        <f t="shared" si="3"/>
        <v>53</v>
      </c>
      <c r="E1459" s="141">
        <v>0.0</v>
      </c>
      <c r="F1459" s="141">
        <v>936.204</v>
      </c>
      <c r="G1459" s="141">
        <v>0.0</v>
      </c>
      <c r="H1459" s="141">
        <v>0.0</v>
      </c>
      <c r="I1459" s="141">
        <v>0.0</v>
      </c>
      <c r="J1459" s="141">
        <v>936.204</v>
      </c>
    </row>
    <row r="1460" ht="14.25" customHeight="1">
      <c r="A1460" s="140" t="s">
        <v>1639</v>
      </c>
      <c r="B1460" s="143">
        <f t="shared" si="1"/>
        <v>10</v>
      </c>
      <c r="C1460" s="143" t="str">
        <f t="shared" si="2"/>
        <v>3</v>
      </c>
      <c r="D1460" s="143" t="str">
        <f t="shared" si="3"/>
        <v>23</v>
      </c>
      <c r="E1460" s="141">
        <v>0.0</v>
      </c>
      <c r="F1460" s="141">
        <v>1836.408</v>
      </c>
      <c r="G1460" s="141">
        <v>0.0</v>
      </c>
      <c r="H1460" s="141">
        <v>0.0</v>
      </c>
      <c r="I1460" s="141">
        <v>0.0</v>
      </c>
      <c r="J1460" s="141">
        <v>1836.408</v>
      </c>
    </row>
    <row r="1461" ht="14.25" customHeight="1">
      <c r="A1461" s="140" t="s">
        <v>1640</v>
      </c>
      <c r="B1461" s="143">
        <f t="shared" si="1"/>
        <v>10</v>
      </c>
      <c r="C1461" s="143" t="str">
        <f t="shared" si="2"/>
        <v>7</v>
      </c>
      <c r="D1461" s="143" t="str">
        <f t="shared" si="3"/>
        <v>07</v>
      </c>
      <c r="E1461" s="141">
        <v>0.0</v>
      </c>
      <c r="F1461" s="141">
        <v>144.0</v>
      </c>
      <c r="G1461" s="141">
        <v>0.0</v>
      </c>
      <c r="H1461" s="141">
        <v>0.0</v>
      </c>
      <c r="I1461" s="141">
        <v>0.0</v>
      </c>
      <c r="J1461" s="141">
        <v>144.0</v>
      </c>
    </row>
    <row r="1462" ht="14.25" customHeight="1">
      <c r="A1462" s="140" t="s">
        <v>1641</v>
      </c>
      <c r="B1462" s="143">
        <f t="shared" si="1"/>
        <v>10</v>
      </c>
      <c r="C1462" s="143" t="str">
        <f t="shared" si="2"/>
        <v>8</v>
      </c>
      <c r="D1462" s="143" t="str">
        <f t="shared" si="3"/>
        <v>98</v>
      </c>
      <c r="E1462" s="141">
        <v>0.0</v>
      </c>
      <c r="F1462" s="141">
        <v>623.664</v>
      </c>
      <c r="G1462" s="141">
        <v>0.0</v>
      </c>
      <c r="H1462" s="141">
        <v>0.0</v>
      </c>
      <c r="I1462" s="141">
        <v>0.0</v>
      </c>
      <c r="J1462" s="141">
        <v>623.664</v>
      </c>
    </row>
    <row r="1463" ht="14.25" customHeight="1">
      <c r="A1463" s="140" t="s">
        <v>1642</v>
      </c>
      <c r="B1463" s="143">
        <f t="shared" si="1"/>
        <v>10</v>
      </c>
      <c r="C1463" s="143" t="str">
        <f t="shared" si="2"/>
        <v>1</v>
      </c>
      <c r="D1463" s="143" t="str">
        <f t="shared" si="3"/>
        <v>31</v>
      </c>
      <c r="E1463" s="141">
        <v>0.0</v>
      </c>
      <c r="F1463" s="141">
        <v>691.5239999999999</v>
      </c>
      <c r="G1463" s="141">
        <v>0.0</v>
      </c>
      <c r="H1463" s="141">
        <v>0.0</v>
      </c>
      <c r="I1463" s="141">
        <v>0.0</v>
      </c>
      <c r="J1463" s="141">
        <v>691.5239999999999</v>
      </c>
    </row>
    <row r="1464" ht="14.25" customHeight="1">
      <c r="A1464" s="140" t="s">
        <v>1643</v>
      </c>
      <c r="B1464" s="143">
        <f t="shared" si="1"/>
        <v>10</v>
      </c>
      <c r="C1464" s="143" t="str">
        <f t="shared" si="2"/>
        <v>2</v>
      </c>
      <c r="D1464" s="143" t="str">
        <f t="shared" si="3"/>
        <v>92</v>
      </c>
      <c r="E1464" s="141">
        <v>0.0</v>
      </c>
      <c r="F1464" s="141">
        <v>2050.488</v>
      </c>
      <c r="G1464" s="141">
        <v>0.0</v>
      </c>
      <c r="H1464" s="141">
        <v>0.0</v>
      </c>
      <c r="I1464" s="141">
        <v>0.0</v>
      </c>
      <c r="J1464" s="141">
        <v>2050.488</v>
      </c>
    </row>
    <row r="1465" ht="14.25" customHeight="1">
      <c r="A1465" s="140" t="s">
        <v>1644</v>
      </c>
      <c r="B1465" s="143">
        <f t="shared" si="1"/>
        <v>10</v>
      </c>
      <c r="C1465" s="143" t="str">
        <f t="shared" si="2"/>
        <v>3</v>
      </c>
      <c r="D1465" s="143" t="str">
        <f t="shared" si="3"/>
        <v>93</v>
      </c>
      <c r="E1465" s="141">
        <v>0.0</v>
      </c>
      <c r="F1465" s="141">
        <v>1012.56</v>
      </c>
      <c r="G1465" s="141">
        <v>0.0</v>
      </c>
      <c r="H1465" s="141">
        <v>0.0</v>
      </c>
      <c r="I1465" s="141">
        <v>0.0</v>
      </c>
      <c r="J1465" s="141">
        <v>1012.56</v>
      </c>
    </row>
    <row r="1466" ht="14.25" customHeight="1">
      <c r="A1466" s="140" t="s">
        <v>1645</v>
      </c>
      <c r="B1466" s="143">
        <f t="shared" si="1"/>
        <v>10</v>
      </c>
      <c r="C1466" s="143" t="str">
        <f t="shared" si="2"/>
        <v>5</v>
      </c>
      <c r="D1466" s="143" t="str">
        <f t="shared" si="3"/>
        <v>75</v>
      </c>
      <c r="E1466" s="141">
        <v>0.0</v>
      </c>
      <c r="F1466" s="141">
        <v>96.66</v>
      </c>
      <c r="G1466" s="141">
        <v>0.0</v>
      </c>
      <c r="H1466" s="141">
        <v>0.0</v>
      </c>
      <c r="I1466" s="141">
        <v>0.0</v>
      </c>
      <c r="J1466" s="141">
        <v>96.66</v>
      </c>
    </row>
    <row r="1467" ht="14.25" customHeight="1">
      <c r="A1467" s="140" t="s">
        <v>1646</v>
      </c>
      <c r="B1467" s="143">
        <f t="shared" si="1"/>
        <v>10</v>
      </c>
      <c r="C1467" s="143" t="str">
        <f t="shared" si="2"/>
        <v>6</v>
      </c>
      <c r="D1467" s="143" t="str">
        <f t="shared" si="3"/>
        <v>66</v>
      </c>
      <c r="E1467" s="141">
        <v>0.0</v>
      </c>
      <c r="F1467" s="141">
        <v>35.58</v>
      </c>
      <c r="G1467" s="141">
        <v>0.0</v>
      </c>
      <c r="H1467" s="141">
        <v>0.0</v>
      </c>
      <c r="I1467" s="141">
        <v>0.0</v>
      </c>
      <c r="J1467" s="141">
        <v>35.58</v>
      </c>
    </row>
    <row r="1468" ht="14.25" customHeight="1">
      <c r="A1468" s="140" t="s">
        <v>1647</v>
      </c>
      <c r="B1468" s="143">
        <f t="shared" si="1"/>
        <v>10</v>
      </c>
      <c r="C1468" s="143" t="str">
        <f t="shared" si="2"/>
        <v>0</v>
      </c>
      <c r="D1468" s="143" t="str">
        <f t="shared" si="3"/>
        <v>00</v>
      </c>
      <c r="E1468" s="141">
        <v>0.0</v>
      </c>
      <c r="F1468" s="141">
        <v>426.4200000000001</v>
      </c>
      <c r="G1468" s="141">
        <v>0.0</v>
      </c>
      <c r="H1468" s="141">
        <v>0.0</v>
      </c>
      <c r="I1468" s="141">
        <v>0.0</v>
      </c>
      <c r="J1468" s="141">
        <v>426.4200000000001</v>
      </c>
    </row>
    <row r="1469" ht="14.25" customHeight="1">
      <c r="A1469" s="140" t="s">
        <v>1648</v>
      </c>
      <c r="B1469" s="143">
        <f t="shared" si="1"/>
        <v>10</v>
      </c>
      <c r="C1469" s="143" t="str">
        <f t="shared" si="2"/>
        <v>2</v>
      </c>
      <c r="D1469" s="143" t="str">
        <f t="shared" si="3"/>
        <v>12</v>
      </c>
      <c r="E1469" s="141">
        <v>0.0</v>
      </c>
      <c r="F1469" s="141">
        <v>152.54399999999998</v>
      </c>
      <c r="G1469" s="141">
        <v>0.0</v>
      </c>
      <c r="H1469" s="141">
        <v>0.0</v>
      </c>
      <c r="I1469" s="141">
        <v>0.0</v>
      </c>
      <c r="J1469" s="141">
        <v>152.54399999999998</v>
      </c>
    </row>
    <row r="1470" ht="14.25" customHeight="1">
      <c r="A1470" s="140" t="s">
        <v>1649</v>
      </c>
      <c r="B1470" s="143">
        <f t="shared" si="1"/>
        <v>10</v>
      </c>
      <c r="C1470" s="143" t="str">
        <f t="shared" si="2"/>
        <v>3</v>
      </c>
      <c r="D1470" s="143" t="str">
        <f t="shared" si="3"/>
        <v>13</v>
      </c>
      <c r="E1470" s="141">
        <v>0.0</v>
      </c>
      <c r="F1470" s="141">
        <v>152.54399999999998</v>
      </c>
      <c r="G1470" s="141">
        <v>0.0</v>
      </c>
      <c r="H1470" s="141">
        <v>0.0</v>
      </c>
      <c r="I1470" s="141">
        <v>0.0</v>
      </c>
      <c r="J1470" s="141">
        <v>152.54399999999998</v>
      </c>
    </row>
    <row r="1471" ht="14.25" customHeight="1">
      <c r="A1471" s="140" t="s">
        <v>1650</v>
      </c>
      <c r="B1471" s="143">
        <f t="shared" si="1"/>
        <v>10</v>
      </c>
      <c r="C1471" s="143" t="str">
        <f t="shared" si="2"/>
        <v>9</v>
      </c>
      <c r="D1471" s="143" t="str">
        <f t="shared" si="3"/>
        <v>89</v>
      </c>
      <c r="E1471" s="141">
        <v>0.0</v>
      </c>
      <c r="F1471" s="141">
        <v>33.876</v>
      </c>
      <c r="G1471" s="141">
        <v>0.0</v>
      </c>
      <c r="H1471" s="141">
        <v>0.0</v>
      </c>
      <c r="I1471" s="141">
        <v>0.0</v>
      </c>
      <c r="J1471" s="141">
        <v>33.876</v>
      </c>
    </row>
    <row r="1472" ht="14.25" customHeight="1">
      <c r="A1472" s="140" t="s">
        <v>1651</v>
      </c>
      <c r="B1472" s="143">
        <f t="shared" si="1"/>
        <v>10</v>
      </c>
      <c r="C1472" s="143" t="str">
        <f t="shared" si="2"/>
        <v>8</v>
      </c>
      <c r="D1472" s="143" t="str">
        <f t="shared" si="3"/>
        <v>88</v>
      </c>
      <c r="E1472" s="141">
        <v>0.0</v>
      </c>
      <c r="F1472" s="141">
        <v>38.41199999999999</v>
      </c>
      <c r="G1472" s="141">
        <v>0.0</v>
      </c>
      <c r="H1472" s="141">
        <v>0.0</v>
      </c>
      <c r="I1472" s="141">
        <v>0.0</v>
      </c>
      <c r="J1472" s="141">
        <v>38.41199999999999</v>
      </c>
    </row>
    <row r="1473" ht="14.25" customHeight="1">
      <c r="A1473" s="140" t="s">
        <v>1652</v>
      </c>
      <c r="B1473" s="143">
        <f t="shared" si="1"/>
        <v>10</v>
      </c>
      <c r="C1473" s="143" t="str">
        <f t="shared" si="2"/>
        <v>7</v>
      </c>
      <c r="D1473" s="143" t="str">
        <f t="shared" si="3"/>
        <v>87</v>
      </c>
      <c r="E1473" s="141">
        <v>0.0</v>
      </c>
      <c r="F1473" s="141">
        <v>163.00799999999998</v>
      </c>
      <c r="G1473" s="141">
        <v>0.0</v>
      </c>
      <c r="H1473" s="141">
        <v>0.0</v>
      </c>
      <c r="I1473" s="141">
        <v>0.0</v>
      </c>
      <c r="J1473" s="141">
        <v>163.00799999999998</v>
      </c>
    </row>
    <row r="1474" ht="14.25" customHeight="1">
      <c r="A1474" s="140" t="s">
        <v>1653</v>
      </c>
      <c r="B1474" s="143">
        <f t="shared" si="1"/>
        <v>10</v>
      </c>
      <c r="C1474" s="143" t="str">
        <f t="shared" si="2"/>
        <v>8</v>
      </c>
      <c r="D1474" s="143" t="str">
        <f t="shared" si="3"/>
        <v>18</v>
      </c>
      <c r="E1474" s="141">
        <v>0.0</v>
      </c>
      <c r="F1474" s="141">
        <v>879.504</v>
      </c>
      <c r="G1474" s="141">
        <v>0.0</v>
      </c>
      <c r="H1474" s="141">
        <v>0.0</v>
      </c>
      <c r="I1474" s="141">
        <v>0.0</v>
      </c>
      <c r="J1474" s="141">
        <v>879.504</v>
      </c>
    </row>
    <row r="1475" ht="14.25" customHeight="1">
      <c r="A1475" s="140" t="s">
        <v>1654</v>
      </c>
      <c r="B1475" s="143">
        <f t="shared" si="1"/>
        <v>10</v>
      </c>
      <c r="C1475" s="143" t="str">
        <f t="shared" si="2"/>
        <v>7</v>
      </c>
      <c r="D1475" s="143" t="str">
        <f t="shared" si="3"/>
        <v>47</v>
      </c>
      <c r="E1475" s="141">
        <v>0.0</v>
      </c>
      <c r="F1475" s="141">
        <v>246.88800000000003</v>
      </c>
      <c r="G1475" s="141">
        <v>0.0</v>
      </c>
      <c r="H1475" s="141">
        <v>0.0</v>
      </c>
      <c r="I1475" s="141">
        <v>0.0</v>
      </c>
      <c r="J1475" s="141">
        <v>246.88800000000003</v>
      </c>
    </row>
    <row r="1476" ht="14.25" customHeight="1">
      <c r="A1476" s="140" t="s">
        <v>1655</v>
      </c>
      <c r="B1476" s="143">
        <f t="shared" si="1"/>
        <v>10</v>
      </c>
      <c r="C1476" s="143" t="str">
        <f t="shared" si="2"/>
        <v>7</v>
      </c>
      <c r="D1476" s="143" t="str">
        <f t="shared" si="3"/>
        <v>07</v>
      </c>
      <c r="E1476" s="141">
        <v>0.0</v>
      </c>
      <c r="F1476" s="141">
        <v>460.12800000000004</v>
      </c>
      <c r="G1476" s="141">
        <v>0.0</v>
      </c>
      <c r="H1476" s="141">
        <v>0.0</v>
      </c>
      <c r="I1476" s="141">
        <v>0.0</v>
      </c>
      <c r="J1476" s="141">
        <v>460.12800000000004</v>
      </c>
    </row>
    <row r="1477" ht="14.25" customHeight="1">
      <c r="A1477" s="140" t="s">
        <v>1656</v>
      </c>
      <c r="B1477" s="143">
        <f t="shared" si="1"/>
        <v>10</v>
      </c>
      <c r="C1477" s="143" t="str">
        <f t="shared" si="2"/>
        <v>0</v>
      </c>
      <c r="D1477" s="143" t="str">
        <f t="shared" si="3"/>
        <v>90</v>
      </c>
      <c r="E1477" s="141">
        <v>0.0</v>
      </c>
      <c r="F1477" s="141">
        <v>151.848</v>
      </c>
      <c r="G1477" s="141">
        <v>0.0</v>
      </c>
      <c r="H1477" s="141">
        <v>0.0</v>
      </c>
      <c r="I1477" s="141">
        <v>0.0</v>
      </c>
      <c r="J1477" s="141">
        <v>151.848</v>
      </c>
    </row>
    <row r="1478" ht="14.25" customHeight="1">
      <c r="A1478" s="140" t="s">
        <v>1657</v>
      </c>
      <c r="B1478" s="143">
        <f t="shared" si="1"/>
        <v>10</v>
      </c>
      <c r="C1478" s="143" t="str">
        <f t="shared" si="2"/>
        <v>1</v>
      </c>
      <c r="D1478" s="143" t="str">
        <f t="shared" si="3"/>
        <v>91</v>
      </c>
      <c r="E1478" s="141">
        <v>0.0</v>
      </c>
      <c r="F1478" s="141">
        <v>384.948</v>
      </c>
      <c r="G1478" s="141">
        <v>0.0</v>
      </c>
      <c r="H1478" s="141">
        <v>0.0</v>
      </c>
      <c r="I1478" s="141">
        <v>0.0</v>
      </c>
      <c r="J1478" s="141">
        <v>384.948</v>
      </c>
    </row>
    <row r="1479" ht="14.25" customHeight="1">
      <c r="A1479" s="140" t="s">
        <v>1658</v>
      </c>
      <c r="B1479" s="143">
        <f t="shared" si="1"/>
        <v>10</v>
      </c>
      <c r="C1479" s="143" t="str">
        <f t="shared" si="2"/>
        <v>8</v>
      </c>
      <c r="D1479" s="143" t="str">
        <f t="shared" si="3"/>
        <v>98</v>
      </c>
      <c r="E1479" s="141">
        <v>0.0</v>
      </c>
      <c r="F1479" s="141">
        <v>30.599999999999998</v>
      </c>
      <c r="G1479" s="141">
        <v>0.0</v>
      </c>
      <c r="H1479" s="141">
        <v>0.0</v>
      </c>
      <c r="I1479" s="141">
        <v>0.0</v>
      </c>
      <c r="J1479" s="141">
        <v>30.599999999999998</v>
      </c>
    </row>
    <row r="1480" ht="14.25" customHeight="1">
      <c r="A1480" s="140" t="s">
        <v>1659</v>
      </c>
      <c r="B1480" s="143">
        <f t="shared" si="1"/>
        <v>4</v>
      </c>
      <c r="C1480" s="143" t="str">
        <f t="shared" si="2"/>
        <v>1</v>
      </c>
      <c r="D1480" s="143" t="str">
        <f t="shared" si="3"/>
        <v>61</v>
      </c>
      <c r="E1480" s="141">
        <v>0.0</v>
      </c>
      <c r="F1480" s="141">
        <v>44025.407999999996</v>
      </c>
      <c r="G1480" s="141">
        <v>0.0</v>
      </c>
      <c r="H1480" s="141">
        <v>0.0</v>
      </c>
      <c r="I1480" s="141">
        <v>0.0</v>
      </c>
      <c r="J1480" s="141">
        <v>44025.407999999996</v>
      </c>
    </row>
    <row r="1481" ht="14.25" customHeight="1">
      <c r="A1481" s="140" t="s">
        <v>1660</v>
      </c>
      <c r="B1481" s="143">
        <f t="shared" si="1"/>
        <v>10</v>
      </c>
      <c r="C1481" s="143" t="str">
        <f t="shared" si="2"/>
        <v>0</v>
      </c>
      <c r="D1481" s="143" t="str">
        <f t="shared" si="3"/>
        <v>70</v>
      </c>
      <c r="E1481" s="141">
        <v>0.0</v>
      </c>
      <c r="F1481" s="141">
        <v>997.1999999999999</v>
      </c>
      <c r="G1481" s="141">
        <v>0.0</v>
      </c>
      <c r="H1481" s="141">
        <v>0.0</v>
      </c>
      <c r="I1481" s="141">
        <v>0.0</v>
      </c>
      <c r="J1481" s="141">
        <v>997.1999999999999</v>
      </c>
    </row>
    <row r="1482" ht="14.25" customHeight="1">
      <c r="A1482" s="140" t="s">
        <v>1661</v>
      </c>
      <c r="B1482" s="143">
        <f t="shared" si="1"/>
        <v>10</v>
      </c>
      <c r="C1482" s="143" t="str">
        <f t="shared" si="2"/>
        <v>3</v>
      </c>
      <c r="D1482" s="143" t="str">
        <f t="shared" si="3"/>
        <v>73</v>
      </c>
      <c r="E1482" s="141">
        <v>0.0</v>
      </c>
      <c r="F1482" s="141">
        <v>2461.2</v>
      </c>
      <c r="G1482" s="141">
        <v>0.0</v>
      </c>
      <c r="H1482" s="141">
        <v>0.0</v>
      </c>
      <c r="I1482" s="141">
        <v>0.0</v>
      </c>
      <c r="J1482" s="141">
        <v>2461.2</v>
      </c>
    </row>
    <row r="1483" ht="14.25" customHeight="1">
      <c r="A1483" s="140" t="s">
        <v>1662</v>
      </c>
      <c r="B1483" s="143">
        <f t="shared" si="1"/>
        <v>10</v>
      </c>
      <c r="C1483" s="143" t="str">
        <f t="shared" si="2"/>
        <v>4</v>
      </c>
      <c r="D1483" s="143" t="str">
        <f t="shared" si="3"/>
        <v>74</v>
      </c>
      <c r="E1483" s="141">
        <v>0.0</v>
      </c>
      <c r="F1483" s="141">
        <v>854.4000000000001</v>
      </c>
      <c r="G1483" s="141">
        <v>0.0</v>
      </c>
      <c r="H1483" s="141">
        <v>0.0</v>
      </c>
      <c r="I1483" s="141">
        <v>0.0</v>
      </c>
      <c r="J1483" s="141">
        <v>854.4000000000001</v>
      </c>
    </row>
    <row r="1484" ht="14.25" customHeight="1">
      <c r="A1484" s="140" t="s">
        <v>1663</v>
      </c>
      <c r="B1484" s="143">
        <f t="shared" si="1"/>
        <v>10</v>
      </c>
      <c r="C1484" s="143" t="str">
        <f t="shared" si="2"/>
        <v>5</v>
      </c>
      <c r="D1484" s="143" t="str">
        <f t="shared" si="3"/>
        <v>75</v>
      </c>
      <c r="E1484" s="141">
        <v>0.0</v>
      </c>
      <c r="F1484" s="141">
        <v>284.15999999999997</v>
      </c>
      <c r="G1484" s="141">
        <v>0.0</v>
      </c>
      <c r="H1484" s="141">
        <v>0.0</v>
      </c>
      <c r="I1484" s="141">
        <v>0.0</v>
      </c>
      <c r="J1484" s="141">
        <v>284.15999999999997</v>
      </c>
    </row>
    <row r="1485" ht="14.25" customHeight="1">
      <c r="A1485" s="140" t="s">
        <v>1664</v>
      </c>
      <c r="B1485" s="143">
        <f t="shared" si="1"/>
        <v>10</v>
      </c>
      <c r="C1485" s="143" t="str">
        <f t="shared" si="2"/>
        <v>8</v>
      </c>
      <c r="D1485" s="143" t="str">
        <f t="shared" si="3"/>
        <v>88</v>
      </c>
      <c r="E1485" s="141">
        <v>0.0</v>
      </c>
      <c r="F1485" s="141">
        <v>1436.4</v>
      </c>
      <c r="G1485" s="141">
        <v>0.0</v>
      </c>
      <c r="H1485" s="141">
        <v>0.0</v>
      </c>
      <c r="I1485" s="141">
        <v>0.0</v>
      </c>
      <c r="J1485" s="141">
        <v>1436.4</v>
      </c>
    </row>
    <row r="1486" ht="14.25" customHeight="1">
      <c r="A1486" s="140" t="s">
        <v>1665</v>
      </c>
      <c r="B1486" s="143">
        <f t="shared" si="1"/>
        <v>10</v>
      </c>
      <c r="C1486" s="143" t="str">
        <f t="shared" si="2"/>
        <v>9</v>
      </c>
      <c r="D1486" s="143" t="str">
        <f t="shared" si="3"/>
        <v>89</v>
      </c>
      <c r="E1486" s="141">
        <v>0.0</v>
      </c>
      <c r="F1486" s="141">
        <v>8616.119999999999</v>
      </c>
      <c r="G1486" s="141">
        <v>0.0</v>
      </c>
      <c r="H1486" s="141">
        <v>0.0</v>
      </c>
      <c r="I1486" s="141">
        <v>0.0</v>
      </c>
      <c r="J1486" s="141">
        <v>8616.119999999999</v>
      </c>
    </row>
    <row r="1487" ht="14.25" customHeight="1">
      <c r="A1487" s="140" t="s">
        <v>1666</v>
      </c>
      <c r="B1487" s="143">
        <f t="shared" si="1"/>
        <v>10</v>
      </c>
      <c r="C1487" s="143" t="str">
        <f t="shared" si="2"/>
        <v>0</v>
      </c>
      <c r="D1487" s="143" t="str">
        <f t="shared" si="3"/>
        <v>00</v>
      </c>
      <c r="E1487" s="141">
        <v>0.0</v>
      </c>
      <c r="F1487" s="141">
        <v>1342.368</v>
      </c>
      <c r="G1487" s="141">
        <v>0.0</v>
      </c>
      <c r="H1487" s="141">
        <v>0.0</v>
      </c>
      <c r="I1487" s="141">
        <v>0.0</v>
      </c>
      <c r="J1487" s="141">
        <v>1342.368</v>
      </c>
    </row>
    <row r="1488" ht="14.25" customHeight="1">
      <c r="A1488" s="140" t="s">
        <v>1667</v>
      </c>
      <c r="B1488" s="143">
        <f t="shared" si="1"/>
        <v>10</v>
      </c>
      <c r="C1488" s="143" t="str">
        <f t="shared" si="2"/>
        <v>4</v>
      </c>
      <c r="D1488" s="143" t="str">
        <f t="shared" si="3"/>
        <v>24</v>
      </c>
      <c r="E1488" s="141">
        <v>0.0</v>
      </c>
      <c r="F1488" s="141">
        <v>1565.0880000000002</v>
      </c>
      <c r="G1488" s="141">
        <v>0.0</v>
      </c>
      <c r="H1488" s="141">
        <v>0.0</v>
      </c>
      <c r="I1488" s="141">
        <v>0.0</v>
      </c>
      <c r="J1488" s="141">
        <v>1565.0880000000002</v>
      </c>
    </row>
    <row r="1489" ht="14.25" customHeight="1">
      <c r="A1489" s="140" t="s">
        <v>1668</v>
      </c>
      <c r="B1489" s="143">
        <f t="shared" si="1"/>
        <v>10</v>
      </c>
      <c r="C1489" s="143" t="str">
        <f t="shared" si="2"/>
        <v>8</v>
      </c>
      <c r="D1489" s="143" t="str">
        <f t="shared" si="3"/>
        <v>78</v>
      </c>
      <c r="E1489" s="141">
        <v>0.0</v>
      </c>
      <c r="F1489" s="141">
        <v>1607.796</v>
      </c>
      <c r="G1489" s="141">
        <v>0.0</v>
      </c>
      <c r="H1489" s="141">
        <v>0.0</v>
      </c>
      <c r="I1489" s="141">
        <v>0.0</v>
      </c>
      <c r="J1489" s="141">
        <v>1607.796</v>
      </c>
    </row>
    <row r="1490" ht="14.25" customHeight="1">
      <c r="A1490" s="140" t="s">
        <v>1669</v>
      </c>
      <c r="B1490" s="143">
        <f t="shared" si="1"/>
        <v>10</v>
      </c>
      <c r="C1490" s="143" t="str">
        <f t="shared" si="2"/>
        <v>9</v>
      </c>
      <c r="D1490" s="143" t="str">
        <f t="shared" si="3"/>
        <v>79</v>
      </c>
      <c r="E1490" s="141">
        <v>0.0</v>
      </c>
      <c r="F1490" s="141">
        <v>683.3879999999999</v>
      </c>
      <c r="G1490" s="141">
        <v>0.0</v>
      </c>
      <c r="H1490" s="141">
        <v>0.0</v>
      </c>
      <c r="I1490" s="141">
        <v>0.0</v>
      </c>
      <c r="J1490" s="141">
        <v>683.3879999999999</v>
      </c>
    </row>
    <row r="1491" ht="14.25" customHeight="1">
      <c r="A1491" s="140" t="s">
        <v>1670</v>
      </c>
      <c r="B1491" s="143">
        <f t="shared" si="1"/>
        <v>10</v>
      </c>
      <c r="C1491" s="143" t="str">
        <f t="shared" si="2"/>
        <v>0</v>
      </c>
      <c r="D1491" s="143" t="str">
        <f t="shared" si="3"/>
        <v>80</v>
      </c>
      <c r="E1491" s="141">
        <v>0.0</v>
      </c>
      <c r="F1491" s="141">
        <v>1586.4360000000001</v>
      </c>
      <c r="G1491" s="141">
        <v>0.0</v>
      </c>
      <c r="H1491" s="141">
        <v>0.0</v>
      </c>
      <c r="I1491" s="141">
        <v>0.0</v>
      </c>
      <c r="J1491" s="141">
        <v>1586.4360000000001</v>
      </c>
    </row>
    <row r="1492" ht="14.25" customHeight="1">
      <c r="A1492" s="140" t="s">
        <v>1671</v>
      </c>
      <c r="B1492" s="143">
        <f t="shared" si="1"/>
        <v>10</v>
      </c>
      <c r="C1492" s="143" t="str">
        <f t="shared" si="2"/>
        <v>1</v>
      </c>
      <c r="D1492" s="143" t="str">
        <f t="shared" si="3"/>
        <v>81</v>
      </c>
      <c r="E1492" s="141">
        <v>0.0</v>
      </c>
      <c r="F1492" s="141">
        <v>229.76399999999998</v>
      </c>
      <c r="G1492" s="141">
        <v>0.0</v>
      </c>
      <c r="H1492" s="141">
        <v>0.0</v>
      </c>
      <c r="I1492" s="141">
        <v>0.0</v>
      </c>
      <c r="J1492" s="141">
        <v>229.76399999999998</v>
      </c>
    </row>
    <row r="1493" ht="14.25" customHeight="1">
      <c r="A1493" s="140" t="s">
        <v>1672</v>
      </c>
      <c r="B1493" s="143">
        <f t="shared" si="1"/>
        <v>10</v>
      </c>
      <c r="C1493" s="143" t="str">
        <f t="shared" si="2"/>
        <v>2</v>
      </c>
      <c r="D1493" s="143" t="str">
        <f t="shared" si="3"/>
        <v>82</v>
      </c>
      <c r="E1493" s="141">
        <v>0.0</v>
      </c>
      <c r="F1493" s="141">
        <v>2808.312</v>
      </c>
      <c r="G1493" s="141">
        <v>0.0</v>
      </c>
      <c r="H1493" s="141">
        <v>0.0</v>
      </c>
      <c r="I1493" s="141">
        <v>0.0</v>
      </c>
      <c r="J1493" s="141">
        <v>2808.312</v>
      </c>
    </row>
    <row r="1494" ht="14.25" customHeight="1">
      <c r="A1494" s="140" t="s">
        <v>1673</v>
      </c>
      <c r="B1494" s="143">
        <f t="shared" si="1"/>
        <v>10</v>
      </c>
      <c r="C1494" s="143" t="str">
        <f t="shared" si="2"/>
        <v>3</v>
      </c>
      <c r="D1494" s="143" t="str">
        <f t="shared" si="3"/>
        <v>83</v>
      </c>
      <c r="E1494" s="141">
        <v>0.0</v>
      </c>
      <c r="F1494" s="141">
        <v>74.244</v>
      </c>
      <c r="G1494" s="141">
        <v>0.0</v>
      </c>
      <c r="H1494" s="141">
        <v>0.0</v>
      </c>
      <c r="I1494" s="141">
        <v>0.0</v>
      </c>
      <c r="J1494" s="141">
        <v>74.244</v>
      </c>
    </row>
    <row r="1495" ht="14.25" customHeight="1">
      <c r="A1495" s="140" t="s">
        <v>1674</v>
      </c>
      <c r="B1495" s="143">
        <f t="shared" si="1"/>
        <v>10</v>
      </c>
      <c r="C1495" s="143" t="str">
        <f t="shared" si="2"/>
        <v>4</v>
      </c>
      <c r="D1495" s="143" t="str">
        <f t="shared" si="3"/>
        <v>84</v>
      </c>
      <c r="E1495" s="141">
        <v>0.0</v>
      </c>
      <c r="F1495" s="141">
        <v>1149.924</v>
      </c>
      <c r="G1495" s="141">
        <v>0.0</v>
      </c>
      <c r="H1495" s="141">
        <v>0.0</v>
      </c>
      <c r="I1495" s="141">
        <v>0.0</v>
      </c>
      <c r="J1495" s="141">
        <v>1149.924</v>
      </c>
    </row>
    <row r="1496" ht="14.25" customHeight="1">
      <c r="A1496" s="140" t="s">
        <v>1675</v>
      </c>
      <c r="B1496" s="143">
        <f t="shared" si="1"/>
        <v>10</v>
      </c>
      <c r="C1496" s="143" t="str">
        <f t="shared" si="2"/>
        <v>5</v>
      </c>
      <c r="D1496" s="143" t="str">
        <f t="shared" si="3"/>
        <v>85</v>
      </c>
      <c r="E1496" s="141">
        <v>0.0</v>
      </c>
      <c r="F1496" s="141">
        <v>167.832</v>
      </c>
      <c r="G1496" s="141">
        <v>0.0</v>
      </c>
      <c r="H1496" s="141">
        <v>0.0</v>
      </c>
      <c r="I1496" s="141">
        <v>0.0</v>
      </c>
      <c r="J1496" s="141">
        <v>167.832</v>
      </c>
    </row>
    <row r="1497" ht="14.25" customHeight="1">
      <c r="A1497" s="140" t="s">
        <v>1676</v>
      </c>
      <c r="B1497" s="143">
        <f t="shared" si="1"/>
        <v>10</v>
      </c>
      <c r="C1497" s="143" t="str">
        <f t="shared" si="2"/>
        <v>6</v>
      </c>
      <c r="D1497" s="143" t="str">
        <f t="shared" si="3"/>
        <v>86</v>
      </c>
      <c r="E1497" s="141">
        <v>0.0</v>
      </c>
      <c r="F1497" s="141">
        <v>383.34000000000003</v>
      </c>
      <c r="G1497" s="141">
        <v>0.0</v>
      </c>
      <c r="H1497" s="141">
        <v>0.0</v>
      </c>
      <c r="I1497" s="141">
        <v>0.0</v>
      </c>
      <c r="J1497" s="141">
        <v>383.34000000000003</v>
      </c>
    </row>
    <row r="1498" ht="14.25" customHeight="1">
      <c r="A1498" s="140" t="s">
        <v>1677</v>
      </c>
      <c r="B1498" s="143">
        <f t="shared" si="1"/>
        <v>10</v>
      </c>
      <c r="C1498" s="143" t="str">
        <f t="shared" si="2"/>
        <v>7</v>
      </c>
      <c r="D1498" s="143" t="str">
        <f t="shared" si="3"/>
        <v>87</v>
      </c>
      <c r="E1498" s="141">
        <v>0.0</v>
      </c>
      <c r="F1498" s="141">
        <v>898.632</v>
      </c>
      <c r="G1498" s="141">
        <v>0.0</v>
      </c>
      <c r="H1498" s="141">
        <v>0.0</v>
      </c>
      <c r="I1498" s="141">
        <v>0.0</v>
      </c>
      <c r="J1498" s="141">
        <v>898.632</v>
      </c>
    </row>
    <row r="1499" ht="14.25" customHeight="1">
      <c r="A1499" s="140" t="s">
        <v>1678</v>
      </c>
      <c r="B1499" s="143">
        <f t="shared" si="1"/>
        <v>10</v>
      </c>
      <c r="C1499" s="143" t="str">
        <f t="shared" si="2"/>
        <v>8</v>
      </c>
      <c r="D1499" s="143" t="str">
        <f t="shared" si="3"/>
        <v>88</v>
      </c>
      <c r="E1499" s="141">
        <v>0.0</v>
      </c>
      <c r="F1499" s="141">
        <v>1421.6999999999998</v>
      </c>
      <c r="G1499" s="141">
        <v>0.0</v>
      </c>
      <c r="H1499" s="141">
        <v>0.0</v>
      </c>
      <c r="I1499" s="141">
        <v>0.0</v>
      </c>
      <c r="J1499" s="141">
        <v>1421.6999999999998</v>
      </c>
    </row>
    <row r="1500" ht="14.25" customHeight="1">
      <c r="A1500" s="140" t="s">
        <v>1679</v>
      </c>
      <c r="B1500" s="143">
        <f t="shared" si="1"/>
        <v>10</v>
      </c>
      <c r="C1500" s="143" t="str">
        <f t="shared" si="2"/>
        <v>9</v>
      </c>
      <c r="D1500" s="143" t="str">
        <f t="shared" si="3"/>
        <v>89</v>
      </c>
      <c r="E1500" s="141">
        <v>0.0</v>
      </c>
      <c r="F1500" s="141">
        <v>514.128</v>
      </c>
      <c r="G1500" s="141">
        <v>0.0</v>
      </c>
      <c r="H1500" s="141">
        <v>0.0</v>
      </c>
      <c r="I1500" s="141">
        <v>0.0</v>
      </c>
      <c r="J1500" s="141">
        <v>514.128</v>
      </c>
    </row>
    <row r="1501" ht="14.25" customHeight="1">
      <c r="A1501" s="140" t="s">
        <v>1680</v>
      </c>
      <c r="B1501" s="143">
        <f t="shared" si="1"/>
        <v>10</v>
      </c>
      <c r="C1501" s="143" t="str">
        <f t="shared" si="2"/>
        <v>0</v>
      </c>
      <c r="D1501" s="143" t="str">
        <f t="shared" si="3"/>
        <v>90</v>
      </c>
      <c r="E1501" s="141">
        <v>0.0</v>
      </c>
      <c r="F1501" s="141">
        <v>1209.096</v>
      </c>
      <c r="G1501" s="141">
        <v>0.0</v>
      </c>
      <c r="H1501" s="141">
        <v>0.0</v>
      </c>
      <c r="I1501" s="141">
        <v>0.0</v>
      </c>
      <c r="J1501" s="141">
        <v>1209.096</v>
      </c>
    </row>
    <row r="1502" ht="14.25" customHeight="1">
      <c r="A1502" s="140" t="s">
        <v>1681</v>
      </c>
      <c r="B1502" s="143">
        <f t="shared" si="1"/>
        <v>10</v>
      </c>
      <c r="C1502" s="143" t="str">
        <f t="shared" si="2"/>
        <v>1</v>
      </c>
      <c r="D1502" s="143" t="str">
        <f t="shared" si="3"/>
        <v>91</v>
      </c>
      <c r="E1502" s="141">
        <v>0.0</v>
      </c>
      <c r="F1502" s="141">
        <v>440.84400000000005</v>
      </c>
      <c r="G1502" s="141">
        <v>0.0</v>
      </c>
      <c r="H1502" s="141">
        <v>0.0</v>
      </c>
      <c r="I1502" s="141">
        <v>0.0</v>
      </c>
      <c r="J1502" s="141">
        <v>440.84400000000005</v>
      </c>
    </row>
    <row r="1503" ht="14.25" customHeight="1">
      <c r="A1503" s="140" t="s">
        <v>1682</v>
      </c>
      <c r="B1503" s="143">
        <f t="shared" si="1"/>
        <v>10</v>
      </c>
      <c r="C1503" s="143" t="str">
        <f t="shared" si="2"/>
        <v>2</v>
      </c>
      <c r="D1503" s="143" t="str">
        <f t="shared" si="3"/>
        <v>92</v>
      </c>
      <c r="E1503" s="141">
        <v>0.0</v>
      </c>
      <c r="F1503" s="141">
        <v>339.12</v>
      </c>
      <c r="G1503" s="141">
        <v>0.0</v>
      </c>
      <c r="H1503" s="141">
        <v>0.0</v>
      </c>
      <c r="I1503" s="141">
        <v>0.0</v>
      </c>
      <c r="J1503" s="141">
        <v>339.12</v>
      </c>
    </row>
    <row r="1504" ht="14.25" customHeight="1">
      <c r="A1504" s="140" t="s">
        <v>1683</v>
      </c>
      <c r="B1504" s="143">
        <f t="shared" si="1"/>
        <v>10</v>
      </c>
      <c r="C1504" s="143" t="str">
        <f t="shared" si="2"/>
        <v>4</v>
      </c>
      <c r="D1504" s="143" t="str">
        <f t="shared" si="3"/>
        <v>44</v>
      </c>
      <c r="E1504" s="141">
        <v>0.0</v>
      </c>
      <c r="F1504" s="141">
        <v>36.624</v>
      </c>
      <c r="G1504" s="141">
        <v>0.0</v>
      </c>
      <c r="H1504" s="141">
        <v>0.0</v>
      </c>
      <c r="I1504" s="141">
        <v>0.0</v>
      </c>
      <c r="J1504" s="141">
        <v>36.624</v>
      </c>
    </row>
    <row r="1505" ht="14.25" customHeight="1">
      <c r="A1505" s="140" t="s">
        <v>1684</v>
      </c>
      <c r="B1505" s="143">
        <f t="shared" si="1"/>
        <v>10</v>
      </c>
      <c r="C1505" s="143" t="str">
        <f t="shared" si="2"/>
        <v>1</v>
      </c>
      <c r="D1505" s="143" t="str">
        <f t="shared" si="3"/>
        <v>21</v>
      </c>
      <c r="E1505" s="141">
        <v>0.0</v>
      </c>
      <c r="F1505" s="141">
        <v>17.183999999999997</v>
      </c>
      <c r="G1505" s="141">
        <v>0.0</v>
      </c>
      <c r="H1505" s="141">
        <v>0.0</v>
      </c>
      <c r="I1505" s="141">
        <v>0.0</v>
      </c>
      <c r="J1505" s="141">
        <v>17.183999999999997</v>
      </c>
    </row>
    <row r="1506" ht="14.25" customHeight="1">
      <c r="A1506" s="140" t="s">
        <v>1685</v>
      </c>
      <c r="B1506" s="143">
        <f t="shared" si="1"/>
        <v>10</v>
      </c>
      <c r="C1506" s="143" t="str">
        <f t="shared" si="2"/>
        <v>7</v>
      </c>
      <c r="D1506" s="143" t="str">
        <f t="shared" si="3"/>
        <v>07</v>
      </c>
      <c r="E1506" s="141">
        <v>0.0</v>
      </c>
      <c r="F1506" s="141">
        <v>13.607999999999999</v>
      </c>
      <c r="G1506" s="141">
        <v>0.0</v>
      </c>
      <c r="H1506" s="141">
        <v>0.0</v>
      </c>
      <c r="I1506" s="141">
        <v>0.0</v>
      </c>
      <c r="J1506" s="141">
        <v>13.607999999999999</v>
      </c>
    </row>
    <row r="1507" ht="14.25" customHeight="1">
      <c r="A1507" s="140" t="s">
        <v>1686</v>
      </c>
      <c r="B1507" s="143">
        <f t="shared" si="1"/>
        <v>10</v>
      </c>
      <c r="C1507" s="143" t="str">
        <f t="shared" si="2"/>
        <v>1</v>
      </c>
      <c r="D1507" s="143" t="str">
        <f t="shared" si="3"/>
        <v>21</v>
      </c>
      <c r="E1507" s="141">
        <v>0.0</v>
      </c>
      <c r="F1507" s="141">
        <v>24.299999999999997</v>
      </c>
      <c r="G1507" s="141">
        <v>0.0</v>
      </c>
      <c r="H1507" s="141">
        <v>0.0</v>
      </c>
      <c r="I1507" s="141">
        <v>0.0</v>
      </c>
      <c r="J1507" s="141">
        <v>24.299999999999997</v>
      </c>
    </row>
    <row r="1508" ht="14.25" customHeight="1">
      <c r="A1508" s="140" t="s">
        <v>1687</v>
      </c>
      <c r="B1508" s="143">
        <f t="shared" si="1"/>
        <v>10</v>
      </c>
      <c r="C1508" s="143" t="str">
        <f t="shared" si="2"/>
        <v>5</v>
      </c>
      <c r="D1508" s="143" t="str">
        <f t="shared" si="3"/>
        <v>35</v>
      </c>
      <c r="E1508" s="141">
        <v>0.0</v>
      </c>
      <c r="F1508" s="141">
        <v>0.0</v>
      </c>
      <c r="G1508" s="141">
        <v>0.0</v>
      </c>
      <c r="H1508" s="141">
        <v>0.0</v>
      </c>
      <c r="I1508" s="141">
        <v>0.0</v>
      </c>
      <c r="J1508" s="141">
        <v>0.0</v>
      </c>
    </row>
    <row r="1509" ht="14.25" customHeight="1">
      <c r="A1509" s="140" t="s">
        <v>1688</v>
      </c>
      <c r="B1509" s="143">
        <f t="shared" si="1"/>
        <v>10</v>
      </c>
      <c r="C1509" s="143" t="str">
        <f t="shared" si="2"/>
        <v>8</v>
      </c>
      <c r="D1509" s="143" t="str">
        <f t="shared" si="3"/>
        <v>48</v>
      </c>
      <c r="E1509" s="141">
        <v>0.0</v>
      </c>
      <c r="F1509" s="141">
        <v>397.22399999999993</v>
      </c>
      <c r="G1509" s="141">
        <v>0.0</v>
      </c>
      <c r="H1509" s="141">
        <v>0.0</v>
      </c>
      <c r="I1509" s="141">
        <v>0.0</v>
      </c>
      <c r="J1509" s="141">
        <v>397.22399999999993</v>
      </c>
    </row>
    <row r="1510" ht="14.25" customHeight="1">
      <c r="A1510" s="140" t="s">
        <v>1689</v>
      </c>
      <c r="B1510" s="143">
        <f t="shared" si="1"/>
        <v>10</v>
      </c>
      <c r="C1510" s="143" t="str">
        <f t="shared" si="2"/>
        <v>9</v>
      </c>
      <c r="D1510" s="143" t="str">
        <f t="shared" si="3"/>
        <v>49</v>
      </c>
      <c r="E1510" s="141">
        <v>0.0</v>
      </c>
      <c r="F1510" s="141">
        <v>55.931999999999995</v>
      </c>
      <c r="G1510" s="141">
        <v>0.0</v>
      </c>
      <c r="H1510" s="141">
        <v>0.0</v>
      </c>
      <c r="I1510" s="141">
        <v>0.0</v>
      </c>
      <c r="J1510" s="141">
        <v>55.931999999999995</v>
      </c>
    </row>
    <row r="1511" ht="14.25" customHeight="1">
      <c r="A1511" s="140" t="s">
        <v>1690</v>
      </c>
      <c r="B1511" s="143">
        <f t="shared" si="1"/>
        <v>10</v>
      </c>
      <c r="C1511" s="143" t="str">
        <f t="shared" si="2"/>
        <v>0</v>
      </c>
      <c r="D1511" s="143" t="str">
        <f t="shared" si="3"/>
        <v>50</v>
      </c>
      <c r="E1511" s="141">
        <v>0.0</v>
      </c>
      <c r="F1511" s="141">
        <v>140.952</v>
      </c>
      <c r="G1511" s="141">
        <v>0.0</v>
      </c>
      <c r="H1511" s="141">
        <v>0.0</v>
      </c>
      <c r="I1511" s="141">
        <v>0.0</v>
      </c>
      <c r="J1511" s="141">
        <v>140.952</v>
      </c>
    </row>
    <row r="1512" ht="14.25" customHeight="1">
      <c r="A1512" s="140" t="s">
        <v>1691</v>
      </c>
      <c r="B1512" s="143">
        <f t="shared" si="1"/>
        <v>10</v>
      </c>
      <c r="C1512" s="143" t="str">
        <f t="shared" si="2"/>
        <v>5</v>
      </c>
      <c r="D1512" s="143" t="str">
        <f t="shared" si="3"/>
        <v>75</v>
      </c>
      <c r="E1512" s="141">
        <v>0.0</v>
      </c>
      <c r="F1512" s="141">
        <v>1143.828</v>
      </c>
      <c r="G1512" s="141">
        <v>0.0</v>
      </c>
      <c r="H1512" s="141">
        <v>0.0</v>
      </c>
      <c r="I1512" s="141">
        <v>0.0</v>
      </c>
      <c r="J1512" s="141">
        <v>1143.828</v>
      </c>
    </row>
    <row r="1513" ht="14.25" customHeight="1">
      <c r="A1513" s="140" t="s">
        <v>1692</v>
      </c>
      <c r="B1513" s="143">
        <f t="shared" si="1"/>
        <v>10</v>
      </c>
      <c r="C1513" s="143" t="str">
        <f t="shared" si="2"/>
        <v>5</v>
      </c>
      <c r="D1513" s="143" t="str">
        <f t="shared" si="3"/>
        <v>25</v>
      </c>
      <c r="E1513" s="141">
        <v>0.0</v>
      </c>
      <c r="F1513" s="141">
        <v>842.04</v>
      </c>
      <c r="G1513" s="141">
        <v>0.0</v>
      </c>
      <c r="H1513" s="141">
        <v>0.0</v>
      </c>
      <c r="I1513" s="141">
        <v>0.0</v>
      </c>
      <c r="J1513" s="141">
        <v>842.04</v>
      </c>
    </row>
    <row r="1514" ht="14.25" customHeight="1">
      <c r="A1514" s="140" t="s">
        <v>1693</v>
      </c>
      <c r="B1514" s="143">
        <f t="shared" si="1"/>
        <v>10</v>
      </c>
      <c r="C1514" s="143" t="str">
        <f t="shared" si="2"/>
        <v>3</v>
      </c>
      <c r="D1514" s="143" t="str">
        <f t="shared" si="3"/>
        <v>43</v>
      </c>
      <c r="E1514" s="141">
        <v>0.0</v>
      </c>
      <c r="F1514" s="141">
        <v>30.504000000000005</v>
      </c>
      <c r="G1514" s="141">
        <v>0.0</v>
      </c>
      <c r="H1514" s="141">
        <v>0.0</v>
      </c>
      <c r="I1514" s="141">
        <v>0.0</v>
      </c>
      <c r="J1514" s="141">
        <v>30.504000000000005</v>
      </c>
    </row>
    <row r="1515" ht="14.25" customHeight="1">
      <c r="A1515" s="140" t="s">
        <v>1694</v>
      </c>
      <c r="B1515" s="143">
        <f t="shared" si="1"/>
        <v>10</v>
      </c>
      <c r="C1515" s="143" t="str">
        <f t="shared" si="2"/>
        <v>3</v>
      </c>
      <c r="D1515" s="143" t="str">
        <f t="shared" si="3"/>
        <v>03</v>
      </c>
      <c r="E1515" s="141">
        <v>0.0</v>
      </c>
      <c r="F1515" s="141">
        <v>17.183999999999997</v>
      </c>
      <c r="G1515" s="141">
        <v>0.0</v>
      </c>
      <c r="H1515" s="141">
        <v>0.0</v>
      </c>
      <c r="I1515" s="141">
        <v>0.0</v>
      </c>
      <c r="J1515" s="141">
        <v>17.183999999999997</v>
      </c>
    </row>
    <row r="1516" ht="14.25" customHeight="1">
      <c r="A1516" s="140" t="s">
        <v>1695</v>
      </c>
      <c r="B1516" s="143">
        <f t="shared" si="1"/>
        <v>10</v>
      </c>
      <c r="C1516" s="143" t="str">
        <f t="shared" si="2"/>
        <v>4</v>
      </c>
      <c r="D1516" s="143" t="str">
        <f t="shared" si="3"/>
        <v>04</v>
      </c>
      <c r="E1516" s="141">
        <v>0.0</v>
      </c>
      <c r="F1516" s="141">
        <v>55.52400000000001</v>
      </c>
      <c r="G1516" s="141">
        <v>0.0</v>
      </c>
      <c r="H1516" s="141">
        <v>0.0</v>
      </c>
      <c r="I1516" s="141">
        <v>0.0</v>
      </c>
      <c r="J1516" s="141">
        <v>55.52400000000001</v>
      </c>
    </row>
    <row r="1517" ht="14.25" customHeight="1">
      <c r="A1517" s="140" t="s">
        <v>1696</v>
      </c>
      <c r="B1517" s="143">
        <f t="shared" si="1"/>
        <v>10</v>
      </c>
      <c r="C1517" s="143" t="str">
        <f t="shared" si="2"/>
        <v>5</v>
      </c>
      <c r="D1517" s="143" t="str">
        <f t="shared" si="3"/>
        <v>05</v>
      </c>
      <c r="E1517" s="141">
        <v>0.0</v>
      </c>
      <c r="F1517" s="141">
        <v>111.05999999999999</v>
      </c>
      <c r="G1517" s="141">
        <v>0.0</v>
      </c>
      <c r="H1517" s="141">
        <v>0.0</v>
      </c>
      <c r="I1517" s="141">
        <v>0.0</v>
      </c>
      <c r="J1517" s="141">
        <v>111.05999999999999</v>
      </c>
    </row>
    <row r="1518" ht="14.25" customHeight="1">
      <c r="A1518" s="140" t="s">
        <v>1697</v>
      </c>
      <c r="B1518" s="143">
        <f t="shared" si="1"/>
        <v>10</v>
      </c>
      <c r="C1518" s="143" t="str">
        <f t="shared" si="2"/>
        <v>5</v>
      </c>
      <c r="D1518" s="143" t="str">
        <f t="shared" si="3"/>
        <v>45</v>
      </c>
      <c r="E1518" s="141">
        <v>0.0</v>
      </c>
      <c r="F1518" s="141">
        <v>142.38</v>
      </c>
      <c r="G1518" s="141">
        <v>0.0</v>
      </c>
      <c r="H1518" s="141">
        <v>0.0</v>
      </c>
      <c r="I1518" s="141">
        <v>0.0</v>
      </c>
      <c r="J1518" s="141">
        <v>142.38</v>
      </c>
    </row>
    <row r="1519" ht="14.25" customHeight="1">
      <c r="A1519" s="140" t="s">
        <v>1698</v>
      </c>
      <c r="B1519" s="143">
        <f t="shared" si="1"/>
        <v>10</v>
      </c>
      <c r="C1519" s="143" t="str">
        <f t="shared" si="2"/>
        <v>5</v>
      </c>
      <c r="D1519" s="143" t="str">
        <f t="shared" si="3"/>
        <v>25</v>
      </c>
      <c r="E1519" s="141">
        <v>0.0</v>
      </c>
      <c r="F1519" s="141">
        <v>20.844</v>
      </c>
      <c r="G1519" s="141">
        <v>0.0</v>
      </c>
      <c r="H1519" s="141">
        <v>0.0</v>
      </c>
      <c r="I1519" s="141">
        <v>0.0</v>
      </c>
      <c r="J1519" s="141">
        <v>20.844</v>
      </c>
    </row>
    <row r="1520" ht="14.25" customHeight="1">
      <c r="A1520" s="140" t="s">
        <v>1699</v>
      </c>
      <c r="B1520" s="143">
        <f t="shared" si="1"/>
        <v>10</v>
      </c>
      <c r="C1520" s="143" t="str">
        <f t="shared" si="2"/>
        <v>4</v>
      </c>
      <c r="D1520" s="143" t="str">
        <f t="shared" si="3"/>
        <v>54</v>
      </c>
      <c r="E1520" s="141">
        <v>0.0</v>
      </c>
      <c r="F1520" s="141">
        <v>541.02</v>
      </c>
      <c r="G1520" s="141">
        <v>0.0</v>
      </c>
      <c r="H1520" s="141">
        <v>0.0</v>
      </c>
      <c r="I1520" s="141">
        <v>0.0</v>
      </c>
      <c r="J1520" s="141">
        <v>541.02</v>
      </c>
    </row>
    <row r="1521" ht="14.25" customHeight="1">
      <c r="A1521" s="140" t="s">
        <v>1700</v>
      </c>
      <c r="B1521" s="143">
        <f t="shared" si="1"/>
        <v>10</v>
      </c>
      <c r="C1521" s="143" t="str">
        <f t="shared" si="2"/>
        <v>5</v>
      </c>
      <c r="D1521" s="143" t="str">
        <f t="shared" si="3"/>
        <v>55</v>
      </c>
      <c r="E1521" s="141">
        <v>0.0</v>
      </c>
      <c r="F1521" s="141">
        <v>154.98000000000002</v>
      </c>
      <c r="G1521" s="141">
        <v>0.0</v>
      </c>
      <c r="H1521" s="141">
        <v>0.0</v>
      </c>
      <c r="I1521" s="141">
        <v>0.0</v>
      </c>
      <c r="J1521" s="141">
        <v>154.98000000000002</v>
      </c>
    </row>
    <row r="1522" ht="14.25" customHeight="1">
      <c r="A1522" s="140" t="s">
        <v>1701</v>
      </c>
      <c r="B1522" s="143">
        <f t="shared" si="1"/>
        <v>10</v>
      </c>
      <c r="C1522" s="143" t="str">
        <f t="shared" si="2"/>
        <v>6</v>
      </c>
      <c r="D1522" s="143" t="str">
        <f t="shared" si="3"/>
        <v>56</v>
      </c>
      <c r="E1522" s="141">
        <v>0.0</v>
      </c>
      <c r="F1522" s="141">
        <v>14.232</v>
      </c>
      <c r="G1522" s="141">
        <v>0.0</v>
      </c>
      <c r="H1522" s="141">
        <v>0.0</v>
      </c>
      <c r="I1522" s="141">
        <v>0.0</v>
      </c>
      <c r="J1522" s="141">
        <v>14.232</v>
      </c>
    </row>
    <row r="1523" ht="14.25" customHeight="1">
      <c r="A1523" s="140" t="s">
        <v>1702</v>
      </c>
      <c r="B1523" s="143">
        <f t="shared" si="1"/>
        <v>10</v>
      </c>
      <c r="C1523" s="143" t="str">
        <f t="shared" si="2"/>
        <v>9</v>
      </c>
      <c r="D1523" s="143" t="str">
        <f t="shared" si="3"/>
        <v>89</v>
      </c>
      <c r="E1523" s="141">
        <v>0.0</v>
      </c>
      <c r="F1523" s="141">
        <v>75.252</v>
      </c>
      <c r="G1523" s="141">
        <v>0.0</v>
      </c>
      <c r="H1523" s="141">
        <v>0.0</v>
      </c>
      <c r="I1523" s="141">
        <v>0.0</v>
      </c>
      <c r="J1523" s="141">
        <v>75.252</v>
      </c>
    </row>
    <row r="1524" ht="14.25" customHeight="1">
      <c r="A1524" s="140" t="s">
        <v>1703</v>
      </c>
      <c r="B1524" s="143">
        <f t="shared" si="1"/>
        <v>10</v>
      </c>
      <c r="C1524" s="143" t="str">
        <f t="shared" si="2"/>
        <v>0</v>
      </c>
      <c r="D1524" s="143" t="str">
        <f t="shared" si="3"/>
        <v>90</v>
      </c>
      <c r="E1524" s="141">
        <v>0.0</v>
      </c>
      <c r="F1524" s="141">
        <v>33.56399999999999</v>
      </c>
      <c r="G1524" s="141">
        <v>0.0</v>
      </c>
      <c r="H1524" s="141">
        <v>0.0</v>
      </c>
      <c r="I1524" s="141">
        <v>0.0</v>
      </c>
      <c r="J1524" s="141">
        <v>33.56399999999999</v>
      </c>
    </row>
    <row r="1525" ht="14.25" customHeight="1">
      <c r="A1525" s="140" t="s">
        <v>1704</v>
      </c>
      <c r="B1525" s="143">
        <f t="shared" si="1"/>
        <v>10</v>
      </c>
      <c r="C1525" s="143" t="str">
        <f t="shared" si="2"/>
        <v>1</v>
      </c>
      <c r="D1525" s="143" t="str">
        <f t="shared" si="3"/>
        <v>91</v>
      </c>
      <c r="E1525" s="141">
        <v>0.0</v>
      </c>
      <c r="F1525" s="141">
        <v>16.776000000000003</v>
      </c>
      <c r="G1525" s="141">
        <v>0.0</v>
      </c>
      <c r="H1525" s="141">
        <v>0.0</v>
      </c>
      <c r="I1525" s="141">
        <v>0.0</v>
      </c>
      <c r="J1525" s="141">
        <v>16.776000000000003</v>
      </c>
    </row>
    <row r="1526" ht="14.25" customHeight="1">
      <c r="A1526" s="140" t="s">
        <v>1705</v>
      </c>
      <c r="B1526" s="143">
        <f t="shared" si="1"/>
        <v>10</v>
      </c>
      <c r="C1526" s="143" t="str">
        <f t="shared" si="2"/>
        <v>4</v>
      </c>
      <c r="D1526" s="143" t="str">
        <f t="shared" si="3"/>
        <v>24</v>
      </c>
      <c r="E1526" s="141">
        <v>0.0</v>
      </c>
      <c r="F1526" s="141">
        <v>51.864000000000004</v>
      </c>
      <c r="G1526" s="141">
        <v>0.0</v>
      </c>
      <c r="H1526" s="141">
        <v>0.0</v>
      </c>
      <c r="I1526" s="141">
        <v>0.0</v>
      </c>
      <c r="J1526" s="141">
        <v>51.864000000000004</v>
      </c>
    </row>
    <row r="1527" ht="14.25" customHeight="1">
      <c r="A1527" s="140" t="s">
        <v>1706</v>
      </c>
      <c r="B1527" s="143">
        <f t="shared" si="1"/>
        <v>10</v>
      </c>
      <c r="C1527" s="143" t="str">
        <f t="shared" si="2"/>
        <v>4</v>
      </c>
      <c r="D1527" s="143" t="str">
        <f t="shared" si="3"/>
        <v>04</v>
      </c>
      <c r="E1527" s="141">
        <v>0.0</v>
      </c>
      <c r="F1527" s="141">
        <v>28.476000000000003</v>
      </c>
      <c r="G1527" s="141">
        <v>0.0</v>
      </c>
      <c r="H1527" s="141">
        <v>0.0</v>
      </c>
      <c r="I1527" s="141">
        <v>0.0</v>
      </c>
      <c r="J1527" s="141">
        <v>28.476000000000003</v>
      </c>
    </row>
    <row r="1528" ht="14.25" customHeight="1">
      <c r="A1528" s="140" t="s">
        <v>1707</v>
      </c>
      <c r="B1528" s="143">
        <f t="shared" si="1"/>
        <v>10</v>
      </c>
      <c r="C1528" s="143" t="str">
        <f t="shared" si="2"/>
        <v>5</v>
      </c>
      <c r="D1528" s="143" t="str">
        <f t="shared" si="3"/>
        <v>05</v>
      </c>
      <c r="E1528" s="141">
        <v>0.0</v>
      </c>
      <c r="F1528" s="141">
        <v>17.292</v>
      </c>
      <c r="G1528" s="141">
        <v>0.0</v>
      </c>
      <c r="H1528" s="141">
        <v>0.0</v>
      </c>
      <c r="I1528" s="141">
        <v>0.0</v>
      </c>
      <c r="J1528" s="141">
        <v>17.292</v>
      </c>
    </row>
    <row r="1529" ht="14.25" customHeight="1">
      <c r="A1529" s="140" t="s">
        <v>1708</v>
      </c>
      <c r="B1529" s="143">
        <f t="shared" si="1"/>
        <v>10</v>
      </c>
      <c r="C1529" s="143" t="str">
        <f t="shared" si="2"/>
        <v>2</v>
      </c>
      <c r="D1529" s="143" t="str">
        <f t="shared" si="3"/>
        <v>22</v>
      </c>
      <c r="E1529" s="141">
        <v>0.0</v>
      </c>
      <c r="F1529" s="141">
        <v>142.38</v>
      </c>
      <c r="G1529" s="141">
        <v>0.0</v>
      </c>
      <c r="H1529" s="141">
        <v>0.0</v>
      </c>
      <c r="I1529" s="141">
        <v>0.0</v>
      </c>
      <c r="J1529" s="141">
        <v>142.38</v>
      </c>
    </row>
    <row r="1530" ht="14.25" customHeight="1">
      <c r="A1530" s="140" t="s">
        <v>1709</v>
      </c>
      <c r="B1530" s="143">
        <f t="shared" si="1"/>
        <v>10</v>
      </c>
      <c r="C1530" s="143" t="str">
        <f t="shared" si="2"/>
        <v>5</v>
      </c>
      <c r="D1530" s="143" t="str">
        <f t="shared" si="3"/>
        <v>65</v>
      </c>
      <c r="E1530" s="141">
        <v>0.0</v>
      </c>
      <c r="F1530" s="141">
        <v>406.77600000000007</v>
      </c>
      <c r="G1530" s="141">
        <v>0.0</v>
      </c>
      <c r="H1530" s="141">
        <v>0.0</v>
      </c>
      <c r="I1530" s="141">
        <v>0.0</v>
      </c>
      <c r="J1530" s="141">
        <v>406.77600000000007</v>
      </c>
    </row>
    <row r="1531" ht="14.25" customHeight="1">
      <c r="A1531" s="140" t="s">
        <v>1710</v>
      </c>
      <c r="B1531" s="143">
        <f t="shared" si="1"/>
        <v>10</v>
      </c>
      <c r="C1531" s="143" t="str">
        <f t="shared" si="2"/>
        <v>5</v>
      </c>
      <c r="D1531" s="143" t="str">
        <f t="shared" si="3"/>
        <v>05</v>
      </c>
      <c r="E1531" s="141">
        <v>0.0</v>
      </c>
      <c r="F1531" s="141">
        <v>915.252</v>
      </c>
      <c r="G1531" s="141">
        <v>0.0</v>
      </c>
      <c r="H1531" s="141">
        <v>0.0</v>
      </c>
      <c r="I1531" s="141">
        <v>0.0</v>
      </c>
      <c r="J1531" s="141">
        <v>915.252</v>
      </c>
    </row>
    <row r="1532" ht="14.25" customHeight="1">
      <c r="A1532" s="140" t="s">
        <v>1711</v>
      </c>
      <c r="B1532" s="143">
        <f t="shared" si="1"/>
        <v>10</v>
      </c>
      <c r="C1532" s="143" t="str">
        <f t="shared" si="2"/>
        <v>6</v>
      </c>
      <c r="D1532" s="143" t="str">
        <f t="shared" si="3"/>
        <v>06</v>
      </c>
      <c r="E1532" s="141">
        <v>0.0</v>
      </c>
      <c r="F1532" s="141">
        <v>71.184</v>
      </c>
      <c r="G1532" s="141">
        <v>0.0</v>
      </c>
      <c r="H1532" s="141">
        <v>0.0</v>
      </c>
      <c r="I1532" s="141">
        <v>0.0</v>
      </c>
      <c r="J1532" s="141">
        <v>71.184</v>
      </c>
    </row>
    <row r="1533" ht="14.25" customHeight="1">
      <c r="A1533" s="140" t="s">
        <v>1712</v>
      </c>
      <c r="B1533" s="143">
        <f t="shared" si="1"/>
        <v>10</v>
      </c>
      <c r="C1533" s="143" t="str">
        <f t="shared" si="2"/>
        <v>0</v>
      </c>
      <c r="D1533" s="143" t="str">
        <f t="shared" si="3"/>
        <v>80</v>
      </c>
      <c r="E1533" s="141">
        <v>0.0</v>
      </c>
      <c r="F1533" s="141">
        <v>262.776</v>
      </c>
      <c r="G1533" s="141">
        <v>0.0</v>
      </c>
      <c r="H1533" s="141">
        <v>0.0</v>
      </c>
      <c r="I1533" s="141">
        <v>0.0</v>
      </c>
      <c r="J1533" s="141">
        <v>262.776</v>
      </c>
    </row>
    <row r="1534" ht="14.25" customHeight="1">
      <c r="A1534" s="140" t="s">
        <v>1713</v>
      </c>
      <c r="B1534" s="143">
        <f t="shared" si="1"/>
        <v>10</v>
      </c>
      <c r="C1534" s="143" t="str">
        <f t="shared" si="2"/>
        <v>8</v>
      </c>
      <c r="D1534" s="143" t="str">
        <f t="shared" si="3"/>
        <v>58</v>
      </c>
      <c r="E1534" s="141">
        <v>0.0</v>
      </c>
      <c r="F1534" s="141">
        <v>22.752000000000002</v>
      </c>
      <c r="G1534" s="141">
        <v>0.0</v>
      </c>
      <c r="H1534" s="141">
        <v>0.0</v>
      </c>
      <c r="I1534" s="141">
        <v>0.0</v>
      </c>
      <c r="J1534" s="141">
        <v>22.752000000000002</v>
      </c>
    </row>
    <row r="1535" ht="14.25" customHeight="1">
      <c r="A1535" s="140" t="s">
        <v>1714</v>
      </c>
      <c r="B1535" s="143">
        <f t="shared" si="1"/>
        <v>10</v>
      </c>
      <c r="C1535" s="143" t="str">
        <f t="shared" si="2"/>
        <v>9</v>
      </c>
      <c r="D1535" s="143" t="str">
        <f t="shared" si="3"/>
        <v>19</v>
      </c>
      <c r="E1535" s="141">
        <v>0.0</v>
      </c>
      <c r="F1535" s="141">
        <v>1272.408</v>
      </c>
      <c r="G1535" s="141">
        <v>0.0</v>
      </c>
      <c r="H1535" s="141">
        <v>0.0</v>
      </c>
      <c r="I1535" s="141">
        <v>0.0</v>
      </c>
      <c r="J1535" s="141">
        <v>1272.408</v>
      </c>
    </row>
    <row r="1536" ht="14.25" customHeight="1">
      <c r="A1536" s="140" t="s">
        <v>1715</v>
      </c>
      <c r="B1536" s="143">
        <f t="shared" si="1"/>
        <v>10</v>
      </c>
      <c r="C1536" s="143" t="str">
        <f t="shared" si="2"/>
        <v>2</v>
      </c>
      <c r="D1536" s="143" t="str">
        <f t="shared" si="3"/>
        <v>42</v>
      </c>
      <c r="E1536" s="141">
        <v>0.0</v>
      </c>
      <c r="F1536" s="141">
        <v>182.28000000000003</v>
      </c>
      <c r="G1536" s="141">
        <v>0.0</v>
      </c>
      <c r="H1536" s="141">
        <v>0.0</v>
      </c>
      <c r="I1536" s="141">
        <v>0.0</v>
      </c>
      <c r="J1536" s="141">
        <v>182.28000000000003</v>
      </c>
    </row>
    <row r="1537" ht="14.25" customHeight="1">
      <c r="A1537" s="140" t="s">
        <v>1716</v>
      </c>
      <c r="B1537" s="143">
        <f t="shared" si="1"/>
        <v>10</v>
      </c>
      <c r="C1537" s="143" t="str">
        <f t="shared" si="2"/>
        <v>3</v>
      </c>
      <c r="D1537" s="143" t="str">
        <f t="shared" si="3"/>
        <v>43</v>
      </c>
      <c r="E1537" s="141">
        <v>0.0</v>
      </c>
      <c r="F1537" s="141">
        <v>151.776</v>
      </c>
      <c r="G1537" s="141">
        <v>0.0</v>
      </c>
      <c r="H1537" s="141">
        <v>0.0</v>
      </c>
      <c r="I1537" s="141">
        <v>0.0</v>
      </c>
      <c r="J1537" s="141">
        <v>151.776</v>
      </c>
    </row>
    <row r="1538" ht="14.25" customHeight="1">
      <c r="A1538" s="140" t="s">
        <v>1717</v>
      </c>
      <c r="B1538" s="143">
        <f t="shared" si="1"/>
        <v>10</v>
      </c>
      <c r="C1538" s="143" t="str">
        <f t="shared" si="2"/>
        <v>5</v>
      </c>
      <c r="D1538" s="143" t="str">
        <f t="shared" si="3"/>
        <v>35</v>
      </c>
      <c r="E1538" s="141">
        <v>0.0</v>
      </c>
      <c r="F1538" s="141">
        <v>1117.9080000000001</v>
      </c>
      <c r="G1538" s="141">
        <v>0.0</v>
      </c>
      <c r="H1538" s="141">
        <v>0.0</v>
      </c>
      <c r="I1538" s="141">
        <v>0.0</v>
      </c>
      <c r="J1538" s="141">
        <v>1117.9080000000001</v>
      </c>
    </row>
    <row r="1539" ht="14.25" customHeight="1">
      <c r="A1539" s="140" t="s">
        <v>1718</v>
      </c>
      <c r="B1539" s="143">
        <f t="shared" si="1"/>
        <v>10</v>
      </c>
      <c r="C1539" s="143" t="str">
        <f t="shared" si="2"/>
        <v>6</v>
      </c>
      <c r="D1539" s="143" t="str">
        <f t="shared" si="3"/>
        <v>36</v>
      </c>
      <c r="E1539" s="141">
        <v>0.0</v>
      </c>
      <c r="F1539" s="141">
        <v>35.592</v>
      </c>
      <c r="G1539" s="141">
        <v>0.0</v>
      </c>
      <c r="H1539" s="141">
        <v>0.0</v>
      </c>
      <c r="I1539" s="141">
        <v>0.0</v>
      </c>
      <c r="J1539" s="141">
        <v>35.592</v>
      </c>
    </row>
    <row r="1540" ht="14.25" customHeight="1">
      <c r="A1540" s="140" t="s">
        <v>1719</v>
      </c>
      <c r="B1540" s="143">
        <f t="shared" si="1"/>
        <v>10</v>
      </c>
      <c r="C1540" s="143" t="str">
        <f t="shared" si="2"/>
        <v>7</v>
      </c>
      <c r="D1540" s="143" t="str">
        <f t="shared" si="3"/>
        <v>37</v>
      </c>
      <c r="E1540" s="141">
        <v>0.0</v>
      </c>
      <c r="F1540" s="141">
        <v>47.79599999999999</v>
      </c>
      <c r="G1540" s="141">
        <v>0.0</v>
      </c>
      <c r="H1540" s="141">
        <v>0.0</v>
      </c>
      <c r="I1540" s="141">
        <v>0.0</v>
      </c>
      <c r="J1540" s="141">
        <v>47.79599999999999</v>
      </c>
    </row>
    <row r="1541" ht="14.25" customHeight="1">
      <c r="A1541" s="140" t="s">
        <v>1720</v>
      </c>
      <c r="B1541" s="143">
        <f t="shared" si="1"/>
        <v>10</v>
      </c>
      <c r="C1541" s="143" t="str">
        <f t="shared" si="2"/>
        <v>7</v>
      </c>
      <c r="D1541" s="143" t="str">
        <f t="shared" si="3"/>
        <v>67</v>
      </c>
      <c r="E1541" s="141">
        <v>0.0</v>
      </c>
      <c r="F1541" s="141">
        <v>50.844</v>
      </c>
      <c r="G1541" s="141">
        <v>0.0</v>
      </c>
      <c r="H1541" s="141">
        <v>0.0</v>
      </c>
      <c r="I1541" s="141">
        <v>0.0</v>
      </c>
      <c r="J1541" s="141">
        <v>50.844</v>
      </c>
    </row>
    <row r="1542" ht="14.25" customHeight="1">
      <c r="A1542" s="140" t="s">
        <v>1721</v>
      </c>
      <c r="B1542" s="143">
        <f t="shared" si="1"/>
        <v>10</v>
      </c>
      <c r="C1542" s="143" t="str">
        <f t="shared" si="2"/>
        <v>8</v>
      </c>
      <c r="D1542" s="143" t="str">
        <f t="shared" si="3"/>
        <v>68</v>
      </c>
      <c r="E1542" s="141">
        <v>0.0</v>
      </c>
      <c r="F1542" s="141">
        <v>86.436</v>
      </c>
      <c r="G1542" s="141">
        <v>0.0</v>
      </c>
      <c r="H1542" s="141">
        <v>0.0</v>
      </c>
      <c r="I1542" s="141">
        <v>0.0</v>
      </c>
      <c r="J1542" s="141">
        <v>86.436</v>
      </c>
    </row>
    <row r="1543" ht="14.25" customHeight="1">
      <c r="A1543" s="140" t="s">
        <v>1722</v>
      </c>
      <c r="B1543" s="143">
        <f t="shared" si="1"/>
        <v>10</v>
      </c>
      <c r="C1543" s="143" t="str">
        <f t="shared" si="2"/>
        <v>5</v>
      </c>
      <c r="D1543" s="143" t="str">
        <f t="shared" si="3"/>
        <v>65</v>
      </c>
      <c r="E1543" s="141">
        <v>0.0</v>
      </c>
      <c r="F1543" s="141">
        <v>426.4200000000001</v>
      </c>
      <c r="G1543" s="141">
        <v>0.0</v>
      </c>
      <c r="H1543" s="141">
        <v>0.0</v>
      </c>
      <c r="I1543" s="141">
        <v>0.0</v>
      </c>
      <c r="J1543" s="141">
        <v>426.4200000000001</v>
      </c>
    </row>
    <row r="1544" ht="14.25" customHeight="1">
      <c r="A1544" s="140" t="s">
        <v>1723</v>
      </c>
      <c r="B1544" s="143">
        <f t="shared" si="1"/>
        <v>10</v>
      </c>
      <c r="C1544" s="143" t="str">
        <f t="shared" si="2"/>
        <v>7</v>
      </c>
      <c r="D1544" s="143" t="str">
        <f t="shared" si="3"/>
        <v>57</v>
      </c>
      <c r="E1544" s="141">
        <v>0.0</v>
      </c>
      <c r="F1544" s="141">
        <v>2.388</v>
      </c>
      <c r="G1544" s="141">
        <v>0.0</v>
      </c>
      <c r="H1544" s="141">
        <v>0.0</v>
      </c>
      <c r="I1544" s="141">
        <v>0.0</v>
      </c>
      <c r="J1544" s="141">
        <v>2.388</v>
      </c>
    </row>
    <row r="1545" ht="14.25" customHeight="1">
      <c r="A1545" s="140" t="s">
        <v>1724</v>
      </c>
      <c r="B1545" s="143">
        <f t="shared" si="1"/>
        <v>10</v>
      </c>
      <c r="C1545" s="143" t="str">
        <f t="shared" si="2"/>
        <v>5</v>
      </c>
      <c r="D1545" s="143" t="str">
        <f t="shared" si="3"/>
        <v>35</v>
      </c>
      <c r="E1545" s="141">
        <v>0.0</v>
      </c>
      <c r="F1545" s="141">
        <v>19.32</v>
      </c>
      <c r="G1545" s="141">
        <v>0.0</v>
      </c>
      <c r="H1545" s="141">
        <v>0.0</v>
      </c>
      <c r="I1545" s="141">
        <v>0.0</v>
      </c>
      <c r="J1545" s="141">
        <v>19.32</v>
      </c>
    </row>
    <row r="1546" ht="14.25" customHeight="1">
      <c r="A1546" s="140" t="s">
        <v>1725</v>
      </c>
      <c r="B1546" s="143">
        <f t="shared" si="1"/>
        <v>10</v>
      </c>
      <c r="C1546" s="143" t="str">
        <f t="shared" si="2"/>
        <v>6</v>
      </c>
      <c r="D1546" s="143" t="str">
        <f t="shared" si="3"/>
        <v>36</v>
      </c>
      <c r="E1546" s="141">
        <v>0.0</v>
      </c>
      <c r="F1546" s="141">
        <v>9.156</v>
      </c>
      <c r="G1546" s="141">
        <v>0.0</v>
      </c>
      <c r="H1546" s="141">
        <v>0.0</v>
      </c>
      <c r="I1546" s="141">
        <v>0.0</v>
      </c>
      <c r="J1546" s="141">
        <v>9.156</v>
      </c>
    </row>
    <row r="1547" ht="14.25" customHeight="1">
      <c r="A1547" s="140" t="s">
        <v>1726</v>
      </c>
      <c r="B1547" s="143">
        <f t="shared" si="1"/>
        <v>10</v>
      </c>
      <c r="C1547" s="143" t="str">
        <f t="shared" si="2"/>
        <v>1</v>
      </c>
      <c r="D1547" s="143" t="str">
        <f t="shared" si="3"/>
        <v>21</v>
      </c>
      <c r="E1547" s="141">
        <v>0.0</v>
      </c>
      <c r="F1547" s="141">
        <v>527.424</v>
      </c>
      <c r="G1547" s="141">
        <v>0.0</v>
      </c>
      <c r="H1547" s="141">
        <v>0.0</v>
      </c>
      <c r="I1547" s="141">
        <v>0.0</v>
      </c>
      <c r="J1547" s="141">
        <v>527.424</v>
      </c>
    </row>
    <row r="1548" ht="14.25" customHeight="1">
      <c r="A1548" s="140" t="s">
        <v>1727</v>
      </c>
      <c r="B1548" s="143">
        <f t="shared" si="1"/>
        <v>10</v>
      </c>
      <c r="C1548" s="143" t="str">
        <f t="shared" si="2"/>
        <v>5</v>
      </c>
      <c r="D1548" s="143" t="str">
        <f t="shared" si="3"/>
        <v>15</v>
      </c>
      <c r="E1548" s="141">
        <v>0.0</v>
      </c>
      <c r="F1548" s="141">
        <v>249.15599999999998</v>
      </c>
      <c r="G1548" s="141">
        <v>0.0</v>
      </c>
      <c r="H1548" s="141">
        <v>0.0</v>
      </c>
      <c r="I1548" s="141">
        <v>0.0</v>
      </c>
      <c r="J1548" s="141">
        <v>249.15599999999998</v>
      </c>
    </row>
    <row r="1549" ht="14.25" customHeight="1">
      <c r="A1549" s="140" t="s">
        <v>1728</v>
      </c>
      <c r="B1549" s="143">
        <f t="shared" si="1"/>
        <v>10</v>
      </c>
      <c r="C1549" s="143" t="str">
        <f t="shared" si="2"/>
        <v>6</v>
      </c>
      <c r="D1549" s="143" t="str">
        <f t="shared" si="3"/>
        <v>86</v>
      </c>
      <c r="E1549" s="141">
        <v>0.0</v>
      </c>
      <c r="F1549" s="141">
        <v>640.6679999999999</v>
      </c>
      <c r="G1549" s="141">
        <v>0.0</v>
      </c>
      <c r="H1549" s="141">
        <v>0.0</v>
      </c>
      <c r="I1549" s="141">
        <v>0.0</v>
      </c>
      <c r="J1549" s="141">
        <v>640.6679999999999</v>
      </c>
    </row>
    <row r="1550" ht="14.25" customHeight="1">
      <c r="A1550" s="140" t="s">
        <v>1729</v>
      </c>
      <c r="B1550" s="143">
        <f t="shared" si="1"/>
        <v>10</v>
      </c>
      <c r="C1550" s="143" t="str">
        <f t="shared" si="2"/>
        <v>1</v>
      </c>
      <c r="D1550" s="143" t="str">
        <f t="shared" si="3"/>
        <v>21</v>
      </c>
      <c r="E1550" s="141">
        <v>0.0</v>
      </c>
      <c r="F1550" s="141">
        <v>991.4639999999999</v>
      </c>
      <c r="G1550" s="141">
        <v>0.0</v>
      </c>
      <c r="H1550" s="141">
        <v>0.0</v>
      </c>
      <c r="I1550" s="141">
        <v>0.0</v>
      </c>
      <c r="J1550" s="141">
        <v>991.4639999999999</v>
      </c>
    </row>
    <row r="1551" ht="14.25" customHeight="1">
      <c r="A1551" s="140" t="s">
        <v>1730</v>
      </c>
      <c r="B1551" s="143">
        <f t="shared" si="1"/>
        <v>10</v>
      </c>
      <c r="C1551" s="143" t="str">
        <f t="shared" si="2"/>
        <v>8</v>
      </c>
      <c r="D1551" s="143" t="str">
        <f t="shared" si="3"/>
        <v>58</v>
      </c>
      <c r="E1551" s="141">
        <v>0.0</v>
      </c>
      <c r="F1551" s="141">
        <v>361.03200000000004</v>
      </c>
      <c r="G1551" s="141">
        <v>0.0</v>
      </c>
      <c r="H1551" s="141">
        <v>0.0</v>
      </c>
      <c r="I1551" s="141">
        <v>0.0</v>
      </c>
      <c r="J1551" s="141">
        <v>361.03200000000004</v>
      </c>
    </row>
    <row r="1552" ht="14.25" customHeight="1">
      <c r="A1552" s="140" t="s">
        <v>1731</v>
      </c>
      <c r="B1552" s="143">
        <f t="shared" si="1"/>
        <v>10</v>
      </c>
      <c r="C1552" s="143" t="str">
        <f t="shared" si="2"/>
        <v>9</v>
      </c>
      <c r="D1552" s="143" t="str">
        <f t="shared" si="3"/>
        <v>59</v>
      </c>
      <c r="E1552" s="141">
        <v>0.0</v>
      </c>
      <c r="F1552" s="141">
        <v>287.84400000000005</v>
      </c>
      <c r="G1552" s="141">
        <v>0.0</v>
      </c>
      <c r="H1552" s="141">
        <v>0.0</v>
      </c>
      <c r="I1552" s="141">
        <v>0.0</v>
      </c>
      <c r="J1552" s="141">
        <v>287.84400000000005</v>
      </c>
    </row>
    <row r="1553" ht="14.25" customHeight="1">
      <c r="A1553" s="140" t="s">
        <v>1732</v>
      </c>
      <c r="B1553" s="143">
        <f t="shared" si="1"/>
        <v>10</v>
      </c>
      <c r="C1553" s="143" t="str">
        <f t="shared" si="2"/>
        <v>2</v>
      </c>
      <c r="D1553" s="143" t="str">
        <f t="shared" si="3"/>
        <v>62</v>
      </c>
      <c r="E1553" s="141">
        <v>0.0</v>
      </c>
      <c r="F1553" s="141">
        <v>282.37199999999996</v>
      </c>
      <c r="G1553" s="141">
        <v>0.0</v>
      </c>
      <c r="H1553" s="141">
        <v>0.0</v>
      </c>
      <c r="I1553" s="141">
        <v>0.0</v>
      </c>
      <c r="J1553" s="141">
        <v>282.37199999999996</v>
      </c>
    </row>
    <row r="1554" ht="14.25" customHeight="1">
      <c r="A1554" s="140" t="s">
        <v>1733</v>
      </c>
      <c r="B1554" s="143">
        <f t="shared" si="1"/>
        <v>10</v>
      </c>
      <c r="C1554" s="143" t="str">
        <f t="shared" si="2"/>
        <v>0</v>
      </c>
      <c r="D1554" s="143" t="str">
        <f t="shared" si="3"/>
        <v>50</v>
      </c>
      <c r="E1554" s="141">
        <v>0.0</v>
      </c>
      <c r="F1554" s="141">
        <v>407.86799999999994</v>
      </c>
      <c r="G1554" s="141">
        <v>0.0</v>
      </c>
      <c r="H1554" s="141">
        <v>0.0</v>
      </c>
      <c r="I1554" s="141">
        <v>0.0</v>
      </c>
      <c r="J1554" s="141">
        <v>407.86799999999994</v>
      </c>
    </row>
    <row r="1555" ht="14.25" customHeight="1">
      <c r="A1555" s="140" t="s">
        <v>1734</v>
      </c>
      <c r="B1555" s="143">
        <f t="shared" si="1"/>
        <v>4</v>
      </c>
      <c r="C1555" s="143" t="str">
        <f t="shared" si="2"/>
        <v>0</v>
      </c>
      <c r="D1555" s="143" t="str">
        <f t="shared" si="3"/>
        <v>70</v>
      </c>
      <c r="E1555" s="141">
        <v>0.0</v>
      </c>
      <c r="F1555" s="141">
        <v>44234.687999999995</v>
      </c>
      <c r="G1555" s="141">
        <v>0.0</v>
      </c>
      <c r="H1555" s="141">
        <v>0.0</v>
      </c>
      <c r="I1555" s="141">
        <v>0.0</v>
      </c>
      <c r="J1555" s="141">
        <v>44234.687999999995</v>
      </c>
    </row>
    <row r="1556" ht="14.25" customHeight="1">
      <c r="A1556" s="140" t="s">
        <v>1735</v>
      </c>
      <c r="B1556" s="143">
        <f t="shared" si="1"/>
        <v>10</v>
      </c>
      <c r="C1556" s="143" t="str">
        <f t="shared" si="2"/>
        <v>4</v>
      </c>
      <c r="D1556" s="143" t="str">
        <f t="shared" si="3"/>
        <v>24</v>
      </c>
      <c r="E1556" s="141">
        <v>0.0</v>
      </c>
      <c r="F1556" s="141">
        <v>559.02</v>
      </c>
      <c r="G1556" s="141">
        <v>0.0</v>
      </c>
      <c r="H1556" s="141">
        <v>0.0</v>
      </c>
      <c r="I1556" s="141">
        <v>0.0</v>
      </c>
      <c r="J1556" s="141">
        <v>559.02</v>
      </c>
    </row>
    <row r="1557" ht="14.25" customHeight="1">
      <c r="A1557" s="140" t="s">
        <v>1736</v>
      </c>
      <c r="B1557" s="143">
        <f t="shared" si="1"/>
        <v>10</v>
      </c>
      <c r="C1557" s="143" t="str">
        <f t="shared" si="2"/>
        <v>5</v>
      </c>
      <c r="D1557" s="143" t="str">
        <f t="shared" si="3"/>
        <v>25</v>
      </c>
      <c r="E1557" s="141">
        <v>0.0</v>
      </c>
      <c r="F1557" s="141">
        <v>1432.8000000000002</v>
      </c>
      <c r="G1557" s="141">
        <v>0.0</v>
      </c>
      <c r="H1557" s="141">
        <v>0.0</v>
      </c>
      <c r="I1557" s="141">
        <v>0.0</v>
      </c>
      <c r="J1557" s="141">
        <v>1432.8000000000002</v>
      </c>
    </row>
    <row r="1558" ht="14.25" customHeight="1">
      <c r="A1558" s="140" t="s">
        <v>1737</v>
      </c>
      <c r="B1558" s="143">
        <f t="shared" si="1"/>
        <v>10</v>
      </c>
      <c r="C1558" s="143" t="str">
        <f t="shared" si="2"/>
        <v>6</v>
      </c>
      <c r="D1558" s="143" t="str">
        <f t="shared" si="3"/>
        <v>26</v>
      </c>
      <c r="E1558" s="141">
        <v>0.0</v>
      </c>
      <c r="F1558" s="141">
        <v>620.0640000000001</v>
      </c>
      <c r="G1558" s="141">
        <v>0.0</v>
      </c>
      <c r="H1558" s="141">
        <v>0.0</v>
      </c>
      <c r="I1558" s="141">
        <v>0.0</v>
      </c>
      <c r="J1558" s="141">
        <v>620.0640000000001</v>
      </c>
    </row>
    <row r="1559" ht="14.25" customHeight="1">
      <c r="A1559" s="140" t="s">
        <v>1738</v>
      </c>
      <c r="B1559" s="143">
        <f t="shared" si="1"/>
        <v>10</v>
      </c>
      <c r="C1559" s="143" t="str">
        <f t="shared" si="2"/>
        <v>7</v>
      </c>
      <c r="D1559" s="143" t="str">
        <f t="shared" si="3"/>
        <v>27</v>
      </c>
      <c r="E1559" s="141">
        <v>0.0</v>
      </c>
      <c r="F1559" s="141">
        <v>1109.4479999999999</v>
      </c>
      <c r="G1559" s="141">
        <v>0.0</v>
      </c>
      <c r="H1559" s="141">
        <v>0.0</v>
      </c>
      <c r="I1559" s="141">
        <v>0.0</v>
      </c>
      <c r="J1559" s="141">
        <v>1109.4479999999999</v>
      </c>
    </row>
    <row r="1560" ht="14.25" customHeight="1">
      <c r="A1560" s="140" t="s">
        <v>1739</v>
      </c>
      <c r="B1560" s="143">
        <f t="shared" si="1"/>
        <v>10</v>
      </c>
      <c r="C1560" s="143" t="str">
        <f t="shared" si="2"/>
        <v>8</v>
      </c>
      <c r="D1560" s="143" t="str">
        <f t="shared" si="3"/>
        <v>28</v>
      </c>
      <c r="E1560" s="141">
        <v>0.0</v>
      </c>
      <c r="F1560" s="141">
        <v>338.4</v>
      </c>
      <c r="G1560" s="141">
        <v>0.0</v>
      </c>
      <c r="H1560" s="141">
        <v>0.0</v>
      </c>
      <c r="I1560" s="141">
        <v>0.0</v>
      </c>
      <c r="J1560" s="141">
        <v>338.4</v>
      </c>
    </row>
    <row r="1561" ht="14.25" customHeight="1">
      <c r="A1561" s="140" t="s">
        <v>1740</v>
      </c>
      <c r="B1561" s="143">
        <f t="shared" si="1"/>
        <v>10</v>
      </c>
      <c r="C1561" s="143" t="str">
        <f t="shared" si="2"/>
        <v>9</v>
      </c>
      <c r="D1561" s="143" t="str">
        <f t="shared" si="3"/>
        <v>29</v>
      </c>
      <c r="E1561" s="141">
        <v>0.0</v>
      </c>
      <c r="F1561" s="141">
        <v>476.784</v>
      </c>
      <c r="G1561" s="141">
        <v>0.0</v>
      </c>
      <c r="H1561" s="141">
        <v>0.0</v>
      </c>
      <c r="I1561" s="141">
        <v>0.0</v>
      </c>
      <c r="J1561" s="141">
        <v>476.784</v>
      </c>
    </row>
    <row r="1562" ht="14.25" customHeight="1">
      <c r="A1562" s="140" t="s">
        <v>1741</v>
      </c>
      <c r="B1562" s="143">
        <f t="shared" si="1"/>
        <v>10</v>
      </c>
      <c r="C1562" s="143" t="str">
        <f t="shared" si="2"/>
        <v>3</v>
      </c>
      <c r="D1562" s="143" t="str">
        <f t="shared" si="3"/>
        <v>33</v>
      </c>
      <c r="E1562" s="141">
        <v>0.0</v>
      </c>
      <c r="F1562" s="141">
        <v>1074.9479999999999</v>
      </c>
      <c r="G1562" s="141">
        <v>0.0</v>
      </c>
      <c r="H1562" s="141">
        <v>0.0</v>
      </c>
      <c r="I1562" s="141">
        <v>0.0</v>
      </c>
      <c r="J1562" s="141">
        <v>1074.9479999999999</v>
      </c>
    </row>
    <row r="1563" ht="14.25" customHeight="1">
      <c r="A1563" s="140" t="s">
        <v>1742</v>
      </c>
      <c r="B1563" s="143">
        <f t="shared" si="1"/>
        <v>10</v>
      </c>
      <c r="C1563" s="143" t="str">
        <f t="shared" si="2"/>
        <v>6</v>
      </c>
      <c r="D1563" s="143" t="str">
        <f t="shared" si="3"/>
        <v>36</v>
      </c>
      <c r="E1563" s="141">
        <v>0.0</v>
      </c>
      <c r="F1563" s="141">
        <v>314.5799999999999</v>
      </c>
      <c r="G1563" s="141">
        <v>0.0</v>
      </c>
      <c r="H1563" s="141">
        <v>0.0</v>
      </c>
      <c r="I1563" s="141">
        <v>0.0</v>
      </c>
      <c r="J1563" s="141">
        <v>314.5799999999999</v>
      </c>
    </row>
    <row r="1564" ht="14.25" customHeight="1">
      <c r="A1564" s="140" t="s">
        <v>1743</v>
      </c>
      <c r="B1564" s="143">
        <f t="shared" si="1"/>
        <v>10</v>
      </c>
      <c r="C1564" s="143" t="str">
        <f t="shared" si="2"/>
        <v>9</v>
      </c>
      <c r="D1564" s="143" t="str">
        <f t="shared" si="3"/>
        <v>39</v>
      </c>
      <c r="E1564" s="141">
        <v>0.0</v>
      </c>
      <c r="F1564" s="141">
        <v>310.14</v>
      </c>
      <c r="G1564" s="141">
        <v>0.0</v>
      </c>
      <c r="H1564" s="141">
        <v>0.0</v>
      </c>
      <c r="I1564" s="141">
        <v>0.0</v>
      </c>
      <c r="J1564" s="141">
        <v>310.14</v>
      </c>
    </row>
    <row r="1565" ht="14.25" customHeight="1">
      <c r="A1565" s="140" t="s">
        <v>1744</v>
      </c>
      <c r="B1565" s="143">
        <f t="shared" si="1"/>
        <v>10</v>
      </c>
      <c r="C1565" s="143" t="str">
        <f t="shared" si="2"/>
        <v>1</v>
      </c>
      <c r="D1565" s="143" t="str">
        <f t="shared" si="3"/>
        <v>41</v>
      </c>
      <c r="E1565" s="141">
        <v>0.0</v>
      </c>
      <c r="F1565" s="141">
        <v>365.4</v>
      </c>
      <c r="G1565" s="141">
        <v>0.0</v>
      </c>
      <c r="H1565" s="141">
        <v>0.0</v>
      </c>
      <c r="I1565" s="141">
        <v>0.0</v>
      </c>
      <c r="J1565" s="141">
        <v>365.4</v>
      </c>
    </row>
    <row r="1566" ht="14.25" customHeight="1">
      <c r="A1566" s="140" t="s">
        <v>1745</v>
      </c>
      <c r="B1566" s="143">
        <f t="shared" si="1"/>
        <v>10</v>
      </c>
      <c r="C1566" s="143" t="str">
        <f t="shared" si="2"/>
        <v>4</v>
      </c>
      <c r="D1566" s="143" t="str">
        <f t="shared" si="3"/>
        <v>44</v>
      </c>
      <c r="E1566" s="141">
        <v>0.0</v>
      </c>
      <c r="F1566" s="141">
        <v>252.60000000000002</v>
      </c>
      <c r="G1566" s="141">
        <v>0.0</v>
      </c>
      <c r="H1566" s="141">
        <v>0.0</v>
      </c>
      <c r="I1566" s="141">
        <v>0.0</v>
      </c>
      <c r="J1566" s="141">
        <v>252.60000000000002</v>
      </c>
    </row>
    <row r="1567" ht="14.25" customHeight="1">
      <c r="A1567" s="140" t="s">
        <v>1746</v>
      </c>
      <c r="B1567" s="143">
        <f t="shared" si="1"/>
        <v>10</v>
      </c>
      <c r="C1567" s="143" t="str">
        <f t="shared" si="2"/>
        <v>7</v>
      </c>
      <c r="D1567" s="143" t="str">
        <f t="shared" si="3"/>
        <v>47</v>
      </c>
      <c r="E1567" s="141">
        <v>0.0</v>
      </c>
      <c r="F1567" s="141">
        <v>2823.684</v>
      </c>
      <c r="G1567" s="141">
        <v>0.0</v>
      </c>
      <c r="H1567" s="141">
        <v>0.0</v>
      </c>
      <c r="I1567" s="141">
        <v>0.0</v>
      </c>
      <c r="J1567" s="141">
        <v>2823.684</v>
      </c>
    </row>
    <row r="1568" ht="14.25" customHeight="1">
      <c r="A1568" s="140" t="s">
        <v>1747</v>
      </c>
      <c r="B1568" s="143">
        <f t="shared" si="1"/>
        <v>10</v>
      </c>
      <c r="C1568" s="143" t="str">
        <f t="shared" si="2"/>
        <v>8</v>
      </c>
      <c r="D1568" s="143" t="str">
        <f t="shared" si="3"/>
        <v>48</v>
      </c>
      <c r="E1568" s="141">
        <v>0.0</v>
      </c>
      <c r="F1568" s="141">
        <v>601.6679999999999</v>
      </c>
      <c r="G1568" s="141">
        <v>0.0</v>
      </c>
      <c r="H1568" s="141">
        <v>0.0</v>
      </c>
      <c r="I1568" s="141">
        <v>0.0</v>
      </c>
      <c r="J1568" s="141">
        <v>601.6679999999999</v>
      </c>
    </row>
    <row r="1569" ht="14.25" customHeight="1">
      <c r="A1569" s="140" t="s">
        <v>1748</v>
      </c>
      <c r="B1569" s="143">
        <f t="shared" si="1"/>
        <v>10</v>
      </c>
      <c r="C1569" s="143" t="str">
        <f t="shared" si="2"/>
        <v>9</v>
      </c>
      <c r="D1569" s="143" t="str">
        <f t="shared" si="3"/>
        <v>49</v>
      </c>
      <c r="E1569" s="141">
        <v>0.0</v>
      </c>
      <c r="F1569" s="141">
        <v>471.948</v>
      </c>
      <c r="G1569" s="141">
        <v>0.0</v>
      </c>
      <c r="H1569" s="141">
        <v>0.0</v>
      </c>
      <c r="I1569" s="141">
        <v>0.0</v>
      </c>
      <c r="J1569" s="141">
        <v>471.948</v>
      </c>
    </row>
    <row r="1570" ht="14.25" customHeight="1">
      <c r="A1570" s="140" t="s">
        <v>1749</v>
      </c>
      <c r="B1570" s="143">
        <f t="shared" si="1"/>
        <v>10</v>
      </c>
      <c r="C1570" s="143" t="str">
        <f t="shared" si="2"/>
        <v>0</v>
      </c>
      <c r="D1570" s="143" t="str">
        <f t="shared" si="3"/>
        <v>50</v>
      </c>
      <c r="E1570" s="141">
        <v>0.0</v>
      </c>
      <c r="F1570" s="141">
        <v>700.98</v>
      </c>
      <c r="G1570" s="141">
        <v>0.0</v>
      </c>
      <c r="H1570" s="141">
        <v>0.0</v>
      </c>
      <c r="I1570" s="141">
        <v>0.0</v>
      </c>
      <c r="J1570" s="141">
        <v>700.98</v>
      </c>
    </row>
    <row r="1571" ht="14.25" customHeight="1">
      <c r="A1571" s="140" t="s">
        <v>1750</v>
      </c>
      <c r="B1571" s="143">
        <f t="shared" si="1"/>
        <v>10</v>
      </c>
      <c r="C1571" s="143" t="str">
        <f t="shared" si="2"/>
        <v>1</v>
      </c>
      <c r="D1571" s="143" t="str">
        <f t="shared" si="3"/>
        <v>51</v>
      </c>
      <c r="E1571" s="141">
        <v>0.0</v>
      </c>
      <c r="F1571" s="141">
        <v>446.23199999999997</v>
      </c>
      <c r="G1571" s="141">
        <v>0.0</v>
      </c>
      <c r="H1571" s="141">
        <v>0.0</v>
      </c>
      <c r="I1571" s="141">
        <v>0.0</v>
      </c>
      <c r="J1571" s="141">
        <v>446.23199999999997</v>
      </c>
    </row>
    <row r="1572" ht="14.25" customHeight="1">
      <c r="A1572" s="140" t="s">
        <v>1751</v>
      </c>
      <c r="B1572" s="143">
        <f t="shared" si="1"/>
        <v>10</v>
      </c>
      <c r="C1572" s="143" t="str">
        <f t="shared" si="2"/>
        <v>2</v>
      </c>
      <c r="D1572" s="143" t="str">
        <f t="shared" si="3"/>
        <v>52</v>
      </c>
      <c r="E1572" s="141">
        <v>0.0</v>
      </c>
      <c r="F1572" s="141">
        <v>401.72399999999993</v>
      </c>
      <c r="G1572" s="141">
        <v>0.0</v>
      </c>
      <c r="H1572" s="141">
        <v>0.0</v>
      </c>
      <c r="I1572" s="141">
        <v>0.0</v>
      </c>
      <c r="J1572" s="141">
        <v>401.72399999999993</v>
      </c>
    </row>
    <row r="1573" ht="14.25" customHeight="1">
      <c r="A1573" s="140" t="s">
        <v>1752</v>
      </c>
      <c r="B1573" s="143">
        <f t="shared" si="1"/>
        <v>10</v>
      </c>
      <c r="C1573" s="143" t="str">
        <f t="shared" si="2"/>
        <v>3</v>
      </c>
      <c r="D1573" s="143" t="str">
        <f t="shared" si="3"/>
        <v>53</v>
      </c>
      <c r="E1573" s="141">
        <v>0.0</v>
      </c>
      <c r="F1573" s="141">
        <v>118.78799999999998</v>
      </c>
      <c r="G1573" s="141">
        <v>0.0</v>
      </c>
      <c r="H1573" s="141">
        <v>0.0</v>
      </c>
      <c r="I1573" s="141">
        <v>0.0</v>
      </c>
      <c r="J1573" s="141">
        <v>118.78799999999998</v>
      </c>
    </row>
    <row r="1574" ht="14.25" customHeight="1">
      <c r="A1574" s="140" t="s">
        <v>1753</v>
      </c>
      <c r="B1574" s="143">
        <f t="shared" si="1"/>
        <v>10</v>
      </c>
      <c r="C1574" s="143" t="str">
        <f t="shared" si="2"/>
        <v>1</v>
      </c>
      <c r="D1574" s="143" t="str">
        <f t="shared" si="3"/>
        <v>21</v>
      </c>
      <c r="E1574" s="141">
        <v>0.0</v>
      </c>
      <c r="F1574" s="141">
        <v>2880.0</v>
      </c>
      <c r="G1574" s="141">
        <v>0.0</v>
      </c>
      <c r="H1574" s="141">
        <v>0.0</v>
      </c>
      <c r="I1574" s="141">
        <v>0.0</v>
      </c>
      <c r="J1574" s="141">
        <v>2880.0</v>
      </c>
    </row>
    <row r="1575" ht="14.25" customHeight="1">
      <c r="A1575" s="140" t="s">
        <v>1754</v>
      </c>
      <c r="B1575" s="143">
        <f t="shared" si="1"/>
        <v>10</v>
      </c>
      <c r="C1575" s="143" t="str">
        <f t="shared" si="2"/>
        <v>2</v>
      </c>
      <c r="D1575" s="143" t="str">
        <f t="shared" si="3"/>
        <v>22</v>
      </c>
      <c r="E1575" s="141">
        <v>0.0</v>
      </c>
      <c r="F1575" s="141">
        <v>180.0</v>
      </c>
      <c r="G1575" s="141">
        <v>0.0</v>
      </c>
      <c r="H1575" s="141">
        <v>0.0</v>
      </c>
      <c r="I1575" s="141">
        <v>0.0</v>
      </c>
      <c r="J1575" s="141">
        <v>180.0</v>
      </c>
    </row>
    <row r="1576" ht="14.25" customHeight="1">
      <c r="A1576" s="140" t="s">
        <v>1755</v>
      </c>
      <c r="B1576" s="143">
        <f t="shared" si="1"/>
        <v>10</v>
      </c>
      <c r="C1576" s="143" t="str">
        <f t="shared" si="2"/>
        <v>5</v>
      </c>
      <c r="D1576" s="143" t="str">
        <f t="shared" si="3"/>
        <v>45</v>
      </c>
      <c r="E1576" s="141">
        <v>0.0</v>
      </c>
      <c r="F1576" s="141">
        <v>125.112</v>
      </c>
      <c r="G1576" s="141">
        <v>0.0</v>
      </c>
      <c r="H1576" s="141">
        <v>0.0</v>
      </c>
      <c r="I1576" s="141">
        <v>0.0</v>
      </c>
      <c r="J1576" s="141">
        <v>125.112</v>
      </c>
    </row>
    <row r="1577" ht="14.25" customHeight="1">
      <c r="A1577" s="140" t="s">
        <v>1756</v>
      </c>
      <c r="B1577" s="143">
        <f t="shared" si="1"/>
        <v>10</v>
      </c>
      <c r="C1577" s="143" t="str">
        <f t="shared" si="2"/>
        <v>7</v>
      </c>
      <c r="D1577" s="143" t="str">
        <f t="shared" si="3"/>
        <v>57</v>
      </c>
      <c r="E1577" s="141">
        <v>0.0</v>
      </c>
      <c r="F1577" s="141">
        <v>314.18399999999997</v>
      </c>
      <c r="G1577" s="141">
        <v>0.0</v>
      </c>
      <c r="H1577" s="141">
        <v>0.0</v>
      </c>
      <c r="I1577" s="141">
        <v>0.0</v>
      </c>
      <c r="J1577" s="141">
        <v>314.18399999999997</v>
      </c>
    </row>
    <row r="1578" ht="14.25" customHeight="1">
      <c r="A1578" s="140" t="s">
        <v>1757</v>
      </c>
      <c r="B1578" s="143">
        <f t="shared" si="1"/>
        <v>10</v>
      </c>
      <c r="C1578" s="143" t="str">
        <f t="shared" si="2"/>
        <v>8</v>
      </c>
      <c r="D1578" s="143" t="str">
        <f t="shared" si="3"/>
        <v>58</v>
      </c>
      <c r="E1578" s="141">
        <v>0.0</v>
      </c>
      <c r="F1578" s="141">
        <v>34.872</v>
      </c>
      <c r="G1578" s="141">
        <v>0.0</v>
      </c>
      <c r="H1578" s="141">
        <v>0.0</v>
      </c>
      <c r="I1578" s="141">
        <v>0.0</v>
      </c>
      <c r="J1578" s="141">
        <v>34.872</v>
      </c>
    </row>
    <row r="1579" ht="14.25" customHeight="1">
      <c r="A1579" s="140" t="s">
        <v>1758</v>
      </c>
      <c r="B1579" s="143">
        <f t="shared" si="1"/>
        <v>10</v>
      </c>
      <c r="C1579" s="143" t="str">
        <f t="shared" si="2"/>
        <v>5</v>
      </c>
      <c r="D1579" s="143" t="str">
        <f t="shared" si="3"/>
        <v>75</v>
      </c>
      <c r="E1579" s="141">
        <v>0.0</v>
      </c>
      <c r="F1579" s="141">
        <v>390.504</v>
      </c>
      <c r="G1579" s="141">
        <v>0.0</v>
      </c>
      <c r="H1579" s="141">
        <v>0.0</v>
      </c>
      <c r="I1579" s="141">
        <v>0.0</v>
      </c>
      <c r="J1579" s="141">
        <v>390.504</v>
      </c>
    </row>
    <row r="1580" ht="14.25" customHeight="1">
      <c r="A1580" s="140" t="s">
        <v>1759</v>
      </c>
      <c r="B1580" s="143">
        <f t="shared" si="1"/>
        <v>10</v>
      </c>
      <c r="C1580" s="143" t="str">
        <f t="shared" si="2"/>
        <v>2</v>
      </c>
      <c r="D1580" s="143" t="str">
        <f t="shared" si="3"/>
        <v>82</v>
      </c>
      <c r="E1580" s="141">
        <v>0.0</v>
      </c>
      <c r="F1580" s="141">
        <v>147.45600000000002</v>
      </c>
      <c r="G1580" s="141">
        <v>0.0</v>
      </c>
      <c r="H1580" s="141">
        <v>0.0</v>
      </c>
      <c r="I1580" s="141">
        <v>0.0</v>
      </c>
      <c r="J1580" s="141">
        <v>147.45600000000002</v>
      </c>
    </row>
    <row r="1581" ht="14.25" customHeight="1">
      <c r="A1581" s="140" t="s">
        <v>1760</v>
      </c>
      <c r="B1581" s="143">
        <f t="shared" si="1"/>
        <v>10</v>
      </c>
      <c r="C1581" s="143" t="str">
        <f t="shared" si="2"/>
        <v>4</v>
      </c>
      <c r="D1581" s="143" t="str">
        <f t="shared" si="3"/>
        <v>34</v>
      </c>
      <c r="E1581" s="141">
        <v>0.0</v>
      </c>
      <c r="F1581" s="141">
        <v>22986.78</v>
      </c>
      <c r="G1581" s="141">
        <v>0.0</v>
      </c>
      <c r="H1581" s="141">
        <v>0.0</v>
      </c>
      <c r="I1581" s="141">
        <v>0.0</v>
      </c>
      <c r="J1581" s="141">
        <v>22986.78</v>
      </c>
    </row>
    <row r="1582" ht="14.25" customHeight="1">
      <c r="A1582" s="140" t="s">
        <v>1761</v>
      </c>
      <c r="B1582" s="143">
        <f t="shared" si="1"/>
        <v>10</v>
      </c>
      <c r="C1582" s="143" t="str">
        <f t="shared" si="2"/>
        <v>7</v>
      </c>
      <c r="D1582" s="143" t="str">
        <f t="shared" si="3"/>
        <v>07</v>
      </c>
      <c r="E1582" s="141">
        <v>0.0</v>
      </c>
      <c r="F1582" s="141">
        <v>267.76800000000003</v>
      </c>
      <c r="G1582" s="141">
        <v>0.0</v>
      </c>
      <c r="H1582" s="141">
        <v>0.0</v>
      </c>
      <c r="I1582" s="141">
        <v>0.0</v>
      </c>
      <c r="J1582" s="141">
        <v>267.76800000000003</v>
      </c>
    </row>
    <row r="1583" ht="14.25" customHeight="1">
      <c r="A1583" s="140" t="s">
        <v>1762</v>
      </c>
      <c r="B1583" s="143">
        <f t="shared" si="1"/>
        <v>10</v>
      </c>
      <c r="C1583" s="143" t="str">
        <f t="shared" si="2"/>
        <v>6</v>
      </c>
      <c r="D1583" s="143" t="str">
        <f t="shared" si="3"/>
        <v>26</v>
      </c>
      <c r="E1583" s="141">
        <v>0.0</v>
      </c>
      <c r="F1583" s="141">
        <v>361.22399999999993</v>
      </c>
      <c r="G1583" s="141">
        <v>0.0</v>
      </c>
      <c r="H1583" s="141">
        <v>0.0</v>
      </c>
      <c r="I1583" s="141">
        <v>0.0</v>
      </c>
      <c r="J1583" s="141">
        <v>361.22399999999993</v>
      </c>
    </row>
    <row r="1584" ht="14.25" customHeight="1">
      <c r="A1584" s="140" t="s">
        <v>1763</v>
      </c>
      <c r="B1584" s="143">
        <f t="shared" si="1"/>
        <v>10</v>
      </c>
      <c r="C1584" s="143" t="str">
        <f t="shared" si="2"/>
        <v>7</v>
      </c>
      <c r="D1584" s="143" t="str">
        <f t="shared" si="3"/>
        <v>27</v>
      </c>
      <c r="E1584" s="141">
        <v>0.0</v>
      </c>
      <c r="F1584" s="141">
        <v>247.752</v>
      </c>
      <c r="G1584" s="141">
        <v>0.0</v>
      </c>
      <c r="H1584" s="141">
        <v>0.0</v>
      </c>
      <c r="I1584" s="141">
        <v>0.0</v>
      </c>
      <c r="J1584" s="141">
        <v>247.752</v>
      </c>
    </row>
    <row r="1585" ht="14.25" customHeight="1">
      <c r="A1585" s="140" t="s">
        <v>1764</v>
      </c>
      <c r="B1585" s="143">
        <f t="shared" si="1"/>
        <v>10</v>
      </c>
      <c r="C1585" s="143" t="str">
        <f t="shared" si="2"/>
        <v>8</v>
      </c>
      <c r="D1585" s="143" t="str">
        <f t="shared" si="3"/>
        <v>28</v>
      </c>
      <c r="E1585" s="141">
        <v>0.0</v>
      </c>
      <c r="F1585" s="141">
        <v>298.956</v>
      </c>
      <c r="G1585" s="141">
        <v>0.0</v>
      </c>
      <c r="H1585" s="141">
        <v>0.0</v>
      </c>
      <c r="I1585" s="141">
        <v>0.0</v>
      </c>
      <c r="J1585" s="141">
        <v>298.956</v>
      </c>
    </row>
    <row r="1586" ht="14.25" customHeight="1">
      <c r="A1586" s="140" t="s">
        <v>1765</v>
      </c>
      <c r="B1586" s="143">
        <f t="shared" si="1"/>
        <v>10</v>
      </c>
      <c r="C1586" s="143" t="str">
        <f t="shared" si="2"/>
        <v>1</v>
      </c>
      <c r="D1586" s="143" t="str">
        <f t="shared" si="3"/>
        <v>41</v>
      </c>
      <c r="E1586" s="141">
        <v>0.0</v>
      </c>
      <c r="F1586" s="141">
        <v>96.0</v>
      </c>
      <c r="G1586" s="141">
        <v>0.0</v>
      </c>
      <c r="H1586" s="141">
        <v>0.0</v>
      </c>
      <c r="I1586" s="141">
        <v>0.0</v>
      </c>
      <c r="J1586" s="141">
        <v>96.0</v>
      </c>
    </row>
    <row r="1587" ht="14.25" customHeight="1">
      <c r="A1587" s="140" t="s">
        <v>1766</v>
      </c>
      <c r="B1587" s="143">
        <f t="shared" si="1"/>
        <v>10</v>
      </c>
      <c r="C1587" s="143" t="str">
        <f t="shared" si="2"/>
        <v>2</v>
      </c>
      <c r="D1587" s="143" t="str">
        <f t="shared" si="3"/>
        <v>42</v>
      </c>
      <c r="E1587" s="141">
        <v>0.0</v>
      </c>
      <c r="F1587" s="141">
        <v>64.80000000000001</v>
      </c>
      <c r="G1587" s="141">
        <v>0.0</v>
      </c>
      <c r="H1587" s="141">
        <v>0.0</v>
      </c>
      <c r="I1587" s="141">
        <v>0.0</v>
      </c>
      <c r="J1587" s="141">
        <v>64.80000000000001</v>
      </c>
    </row>
    <row r="1588" ht="14.25" customHeight="1">
      <c r="A1588" s="140" t="s">
        <v>1767</v>
      </c>
      <c r="B1588" s="143">
        <f t="shared" si="1"/>
        <v>10</v>
      </c>
      <c r="C1588" s="143" t="str">
        <f t="shared" si="2"/>
        <v>3</v>
      </c>
      <c r="D1588" s="143" t="str">
        <f t="shared" si="3"/>
        <v>43</v>
      </c>
      <c r="E1588" s="141">
        <v>0.0</v>
      </c>
      <c r="F1588" s="141">
        <v>24.299999999999997</v>
      </c>
      <c r="G1588" s="141">
        <v>0.0</v>
      </c>
      <c r="H1588" s="141">
        <v>0.0</v>
      </c>
      <c r="I1588" s="141">
        <v>0.0</v>
      </c>
      <c r="J1588" s="141">
        <v>24.299999999999997</v>
      </c>
    </row>
    <row r="1589" ht="14.25" customHeight="1">
      <c r="A1589" s="140" t="s">
        <v>1768</v>
      </c>
      <c r="B1589" s="143">
        <f t="shared" si="1"/>
        <v>10</v>
      </c>
      <c r="C1589" s="143" t="str">
        <f t="shared" si="2"/>
        <v>8</v>
      </c>
      <c r="D1589" s="143" t="str">
        <f t="shared" si="3"/>
        <v>88</v>
      </c>
      <c r="E1589" s="141">
        <v>0.0</v>
      </c>
      <c r="F1589" s="141">
        <v>36.120000000000005</v>
      </c>
      <c r="G1589" s="141">
        <v>0.0</v>
      </c>
      <c r="H1589" s="141">
        <v>0.0</v>
      </c>
      <c r="I1589" s="141">
        <v>0.0</v>
      </c>
      <c r="J1589" s="141">
        <v>36.120000000000005</v>
      </c>
    </row>
    <row r="1590" ht="14.25" customHeight="1">
      <c r="A1590" s="140" t="s">
        <v>1769</v>
      </c>
      <c r="B1590" s="143">
        <f t="shared" si="1"/>
        <v>10</v>
      </c>
      <c r="C1590" s="143" t="str">
        <f t="shared" si="2"/>
        <v>8</v>
      </c>
      <c r="D1590" s="143" t="str">
        <f t="shared" si="3"/>
        <v>08</v>
      </c>
      <c r="E1590" s="141">
        <v>0.0</v>
      </c>
      <c r="F1590" s="141">
        <v>105.09599999999999</v>
      </c>
      <c r="G1590" s="141">
        <v>0.0</v>
      </c>
      <c r="H1590" s="141">
        <v>0.0</v>
      </c>
      <c r="I1590" s="141">
        <v>0.0</v>
      </c>
      <c r="J1590" s="141">
        <v>105.09599999999999</v>
      </c>
    </row>
    <row r="1591" ht="14.25" customHeight="1">
      <c r="A1591" s="140" t="s">
        <v>1770</v>
      </c>
      <c r="B1591" s="143">
        <f t="shared" si="1"/>
        <v>10</v>
      </c>
      <c r="C1591" s="143" t="str">
        <f t="shared" si="2"/>
        <v>9</v>
      </c>
      <c r="D1591" s="143" t="str">
        <f t="shared" si="3"/>
        <v>09</v>
      </c>
      <c r="E1591" s="141">
        <v>0.0</v>
      </c>
      <c r="F1591" s="141">
        <v>69.156</v>
      </c>
      <c r="G1591" s="141">
        <v>0.0</v>
      </c>
      <c r="H1591" s="141">
        <v>0.0</v>
      </c>
      <c r="I1591" s="141">
        <v>0.0</v>
      </c>
      <c r="J1591" s="141">
        <v>69.156</v>
      </c>
    </row>
    <row r="1592" ht="14.25" customHeight="1">
      <c r="A1592" s="140" t="s">
        <v>1771</v>
      </c>
      <c r="B1592" s="143">
        <f t="shared" si="1"/>
        <v>10</v>
      </c>
      <c r="C1592" s="143" t="str">
        <f t="shared" si="2"/>
        <v>8</v>
      </c>
      <c r="D1592" s="143" t="str">
        <f t="shared" si="3"/>
        <v>18</v>
      </c>
      <c r="E1592" s="141">
        <v>0.0</v>
      </c>
      <c r="F1592" s="141">
        <v>152.54399999999998</v>
      </c>
      <c r="G1592" s="141">
        <v>0.0</v>
      </c>
      <c r="H1592" s="141">
        <v>0.0</v>
      </c>
      <c r="I1592" s="141">
        <v>0.0</v>
      </c>
      <c r="J1592" s="141">
        <v>152.54399999999998</v>
      </c>
    </row>
    <row r="1593" ht="14.25" customHeight="1">
      <c r="A1593" s="140" t="s">
        <v>1772</v>
      </c>
      <c r="B1593" s="143">
        <f t="shared" si="1"/>
        <v>10</v>
      </c>
      <c r="C1593" s="143" t="str">
        <f t="shared" si="2"/>
        <v>1</v>
      </c>
      <c r="D1593" s="143" t="str">
        <f t="shared" si="3"/>
        <v>51</v>
      </c>
      <c r="E1593" s="141">
        <v>0.0</v>
      </c>
      <c r="F1593" s="141">
        <v>513.768</v>
      </c>
      <c r="G1593" s="141">
        <v>0.0</v>
      </c>
      <c r="H1593" s="141">
        <v>0.0</v>
      </c>
      <c r="I1593" s="141">
        <v>0.0</v>
      </c>
      <c r="J1593" s="141">
        <v>513.768</v>
      </c>
    </row>
    <row r="1594" ht="14.25" customHeight="1">
      <c r="A1594" s="140" t="s">
        <v>1773</v>
      </c>
      <c r="B1594" s="143">
        <f t="shared" si="1"/>
        <v>10</v>
      </c>
      <c r="C1594" s="143" t="str">
        <f t="shared" si="2"/>
        <v>2</v>
      </c>
      <c r="D1594" s="143" t="str">
        <f t="shared" si="3"/>
        <v>52</v>
      </c>
      <c r="E1594" s="141">
        <v>0.0</v>
      </c>
      <c r="F1594" s="141">
        <v>245.016</v>
      </c>
      <c r="G1594" s="141">
        <v>0.0</v>
      </c>
      <c r="H1594" s="141">
        <v>0.0</v>
      </c>
      <c r="I1594" s="141">
        <v>0.0</v>
      </c>
      <c r="J1594" s="141">
        <v>245.016</v>
      </c>
    </row>
    <row r="1595" ht="14.25" customHeight="1">
      <c r="A1595" s="140" t="s">
        <v>1774</v>
      </c>
      <c r="B1595" s="143">
        <f t="shared" si="1"/>
        <v>10</v>
      </c>
      <c r="C1595" s="143" t="str">
        <f t="shared" si="2"/>
        <v>3</v>
      </c>
      <c r="D1595" s="143" t="str">
        <f t="shared" si="3"/>
        <v>53</v>
      </c>
      <c r="E1595" s="141">
        <v>0.0</v>
      </c>
      <c r="F1595" s="141">
        <v>218.652</v>
      </c>
      <c r="G1595" s="141">
        <v>0.0</v>
      </c>
      <c r="H1595" s="141">
        <v>0.0</v>
      </c>
      <c r="I1595" s="141">
        <v>0.0</v>
      </c>
      <c r="J1595" s="141">
        <v>218.652</v>
      </c>
    </row>
    <row r="1596" ht="14.25" customHeight="1">
      <c r="A1596" s="140" t="s">
        <v>1775</v>
      </c>
      <c r="B1596" s="143">
        <f t="shared" si="1"/>
        <v>10</v>
      </c>
      <c r="C1596" s="143" t="str">
        <f t="shared" si="2"/>
        <v>4</v>
      </c>
      <c r="D1596" s="143" t="str">
        <f t="shared" si="3"/>
        <v>24</v>
      </c>
      <c r="E1596" s="141">
        <v>0.0</v>
      </c>
      <c r="F1596" s="141">
        <v>109.30799999999999</v>
      </c>
      <c r="G1596" s="141">
        <v>0.0</v>
      </c>
      <c r="H1596" s="141">
        <v>0.0</v>
      </c>
      <c r="I1596" s="141">
        <v>0.0</v>
      </c>
      <c r="J1596" s="141">
        <v>109.30799999999999</v>
      </c>
    </row>
    <row r="1597" ht="14.25" customHeight="1">
      <c r="A1597" s="140" t="s">
        <v>1776</v>
      </c>
      <c r="B1597" s="143">
        <f t="shared" si="1"/>
        <v>10</v>
      </c>
      <c r="C1597" s="143" t="str">
        <f t="shared" si="2"/>
        <v>5</v>
      </c>
      <c r="D1597" s="143" t="str">
        <f t="shared" si="3"/>
        <v>25</v>
      </c>
      <c r="E1597" s="141">
        <v>0.0</v>
      </c>
      <c r="F1597" s="141">
        <v>182.19600000000003</v>
      </c>
      <c r="G1597" s="141">
        <v>0.0</v>
      </c>
      <c r="H1597" s="141">
        <v>0.0</v>
      </c>
      <c r="I1597" s="141">
        <v>0.0</v>
      </c>
      <c r="J1597" s="141">
        <v>182.19600000000003</v>
      </c>
    </row>
    <row r="1598" ht="14.25" customHeight="1">
      <c r="A1598" s="140" t="s">
        <v>1777</v>
      </c>
      <c r="B1598" s="143">
        <f t="shared" si="1"/>
        <v>10</v>
      </c>
      <c r="C1598" s="143" t="str">
        <f t="shared" si="2"/>
        <v>8</v>
      </c>
      <c r="D1598" s="143" t="str">
        <f t="shared" si="3"/>
        <v>38</v>
      </c>
      <c r="E1598" s="141">
        <v>0.0</v>
      </c>
      <c r="F1598" s="141">
        <v>515.2560000000001</v>
      </c>
      <c r="G1598" s="141">
        <v>0.0</v>
      </c>
      <c r="H1598" s="141">
        <v>0.0</v>
      </c>
      <c r="I1598" s="141">
        <v>0.0</v>
      </c>
      <c r="J1598" s="141">
        <v>515.2560000000001</v>
      </c>
    </row>
    <row r="1599" ht="14.25" customHeight="1">
      <c r="A1599" s="140" t="s">
        <v>1778</v>
      </c>
      <c r="B1599" s="143">
        <f t="shared" si="1"/>
        <v>10</v>
      </c>
      <c r="C1599" s="143" t="str">
        <f t="shared" si="2"/>
        <v>7</v>
      </c>
      <c r="D1599" s="143" t="str">
        <f t="shared" si="3"/>
        <v>47</v>
      </c>
      <c r="E1599" s="141">
        <v>0.0</v>
      </c>
      <c r="F1599" s="141">
        <v>314.89200000000005</v>
      </c>
      <c r="G1599" s="141">
        <v>0.0</v>
      </c>
      <c r="H1599" s="141">
        <v>0.0</v>
      </c>
      <c r="I1599" s="141">
        <v>0.0</v>
      </c>
      <c r="J1599" s="141">
        <v>314.89200000000005</v>
      </c>
    </row>
    <row r="1600" ht="14.25" customHeight="1">
      <c r="A1600" s="140" t="s">
        <v>1779</v>
      </c>
      <c r="B1600" s="143">
        <f t="shared" si="1"/>
        <v>10</v>
      </c>
      <c r="C1600" s="143" t="str">
        <f t="shared" si="2"/>
        <v>8</v>
      </c>
      <c r="D1600" s="143" t="str">
        <f t="shared" si="3"/>
        <v>48</v>
      </c>
      <c r="E1600" s="141">
        <v>0.0</v>
      </c>
      <c r="F1600" s="141">
        <v>154.356</v>
      </c>
      <c r="G1600" s="141">
        <v>0.0</v>
      </c>
      <c r="H1600" s="141">
        <v>0.0</v>
      </c>
      <c r="I1600" s="141">
        <v>0.0</v>
      </c>
      <c r="J1600" s="141">
        <v>154.356</v>
      </c>
    </row>
    <row r="1601" ht="14.25" customHeight="1">
      <c r="A1601" s="140" t="s">
        <v>1780</v>
      </c>
      <c r="B1601" s="143">
        <f t="shared" si="1"/>
        <v>10</v>
      </c>
      <c r="C1601" s="143" t="str">
        <f t="shared" si="2"/>
        <v>9</v>
      </c>
      <c r="D1601" s="143" t="str">
        <f t="shared" si="3"/>
        <v>49</v>
      </c>
      <c r="E1601" s="141">
        <v>0.0</v>
      </c>
      <c r="F1601" s="141">
        <v>234.624</v>
      </c>
      <c r="G1601" s="141">
        <v>0.0</v>
      </c>
      <c r="H1601" s="141">
        <v>0.0</v>
      </c>
      <c r="I1601" s="141">
        <v>0.0</v>
      </c>
      <c r="J1601" s="141">
        <v>234.624</v>
      </c>
    </row>
    <row r="1602" ht="14.25" customHeight="1">
      <c r="A1602" s="140" t="s">
        <v>1781</v>
      </c>
      <c r="B1602" s="143">
        <f t="shared" si="1"/>
        <v>10</v>
      </c>
      <c r="C1602" s="143" t="str">
        <f t="shared" si="2"/>
        <v>1</v>
      </c>
      <c r="D1602" s="143" t="str">
        <f t="shared" si="3"/>
        <v>01</v>
      </c>
      <c r="E1602" s="141">
        <v>0.0</v>
      </c>
      <c r="F1602" s="141">
        <v>43.391999999999996</v>
      </c>
      <c r="G1602" s="141">
        <v>0.0</v>
      </c>
      <c r="H1602" s="141">
        <v>0.0</v>
      </c>
      <c r="I1602" s="141">
        <v>0.0</v>
      </c>
      <c r="J1602" s="141">
        <v>43.391999999999996</v>
      </c>
    </row>
    <row r="1603" ht="14.25" customHeight="1">
      <c r="A1603" s="140" t="s">
        <v>1782</v>
      </c>
      <c r="B1603" s="143">
        <f t="shared" si="1"/>
        <v>10</v>
      </c>
      <c r="C1603" s="143" t="str">
        <f t="shared" si="2"/>
        <v>2</v>
      </c>
      <c r="D1603" s="143" t="str">
        <f t="shared" si="3"/>
        <v>02</v>
      </c>
      <c r="E1603" s="141">
        <v>0.0</v>
      </c>
      <c r="F1603" s="141">
        <v>96.0</v>
      </c>
      <c r="G1603" s="141">
        <v>0.0</v>
      </c>
      <c r="H1603" s="141">
        <v>0.0</v>
      </c>
      <c r="I1603" s="141">
        <v>0.0</v>
      </c>
      <c r="J1603" s="141">
        <v>96.0</v>
      </c>
    </row>
    <row r="1604" ht="14.25" customHeight="1">
      <c r="A1604" s="140" t="s">
        <v>1783</v>
      </c>
      <c r="B1604" s="143">
        <f t="shared" si="1"/>
        <v>10</v>
      </c>
      <c r="C1604" s="143" t="str">
        <f t="shared" si="2"/>
        <v>7</v>
      </c>
      <c r="D1604" s="143" t="str">
        <f t="shared" si="3"/>
        <v>77</v>
      </c>
      <c r="E1604" s="141">
        <v>0.0</v>
      </c>
      <c r="F1604" s="141">
        <v>177.97199999999998</v>
      </c>
      <c r="G1604" s="141">
        <v>0.0</v>
      </c>
      <c r="H1604" s="141">
        <v>0.0</v>
      </c>
      <c r="I1604" s="141">
        <v>0.0</v>
      </c>
      <c r="J1604" s="141">
        <v>177.97199999999998</v>
      </c>
    </row>
    <row r="1605" ht="14.25" customHeight="1">
      <c r="A1605" s="140" t="s">
        <v>1784</v>
      </c>
      <c r="B1605" s="143">
        <f t="shared" si="1"/>
        <v>10</v>
      </c>
      <c r="C1605" s="143" t="str">
        <f t="shared" si="2"/>
        <v>8</v>
      </c>
      <c r="D1605" s="143" t="str">
        <f t="shared" si="3"/>
        <v>78</v>
      </c>
      <c r="E1605" s="141">
        <v>0.0</v>
      </c>
      <c r="F1605" s="141">
        <v>47.459999999999994</v>
      </c>
      <c r="G1605" s="141">
        <v>0.0</v>
      </c>
      <c r="H1605" s="141">
        <v>0.0</v>
      </c>
      <c r="I1605" s="141">
        <v>0.0</v>
      </c>
      <c r="J1605" s="141">
        <v>47.459999999999994</v>
      </c>
    </row>
    <row r="1606" ht="14.25" customHeight="1">
      <c r="A1606" s="140" t="s">
        <v>1785</v>
      </c>
      <c r="B1606" s="143">
        <f t="shared" si="1"/>
        <v>10</v>
      </c>
      <c r="C1606" s="143" t="str">
        <f t="shared" si="2"/>
        <v>0</v>
      </c>
      <c r="D1606" s="143" t="str">
        <f t="shared" si="3"/>
        <v>80</v>
      </c>
      <c r="E1606" s="141">
        <v>0.0</v>
      </c>
      <c r="F1606" s="141">
        <v>16.02</v>
      </c>
      <c r="G1606" s="141">
        <v>0.0</v>
      </c>
      <c r="H1606" s="141">
        <v>0.0</v>
      </c>
      <c r="I1606" s="141">
        <v>0.0</v>
      </c>
      <c r="J1606" s="141">
        <v>16.02</v>
      </c>
    </row>
    <row r="1607" ht="14.25" customHeight="1">
      <c r="A1607" s="140" t="s">
        <v>1786</v>
      </c>
      <c r="B1607" s="143">
        <f t="shared" si="1"/>
        <v>10</v>
      </c>
      <c r="C1607" s="143" t="str">
        <f t="shared" si="2"/>
        <v>9</v>
      </c>
      <c r="D1607" s="143" t="str">
        <f t="shared" si="3"/>
        <v>49</v>
      </c>
      <c r="E1607" s="141">
        <v>0.0</v>
      </c>
      <c r="F1607" s="141">
        <v>29.495999999999995</v>
      </c>
      <c r="G1607" s="141">
        <v>0.0</v>
      </c>
      <c r="H1607" s="141">
        <v>0.0</v>
      </c>
      <c r="I1607" s="141">
        <v>0.0</v>
      </c>
      <c r="J1607" s="141">
        <v>29.495999999999995</v>
      </c>
    </row>
    <row r="1608" ht="14.25" customHeight="1">
      <c r="A1608" s="140" t="s">
        <v>1787</v>
      </c>
      <c r="B1608" s="143">
        <f t="shared" si="1"/>
        <v>10</v>
      </c>
      <c r="C1608" s="143" t="str">
        <f t="shared" si="2"/>
        <v>0</v>
      </c>
      <c r="D1608" s="143" t="str">
        <f t="shared" si="3"/>
        <v>50</v>
      </c>
      <c r="E1608" s="141">
        <v>0.0</v>
      </c>
      <c r="F1608" s="141">
        <v>16.944</v>
      </c>
      <c r="G1608" s="141">
        <v>0.0</v>
      </c>
      <c r="H1608" s="141">
        <v>0.0</v>
      </c>
      <c r="I1608" s="141">
        <v>0.0</v>
      </c>
      <c r="J1608" s="141">
        <v>16.944</v>
      </c>
    </row>
    <row r="1609" ht="14.25" customHeight="1">
      <c r="A1609" s="140" t="s">
        <v>1788</v>
      </c>
      <c r="B1609" s="143">
        <f t="shared" si="1"/>
        <v>10</v>
      </c>
      <c r="C1609" s="143" t="str">
        <f t="shared" si="2"/>
        <v>2</v>
      </c>
      <c r="D1609" s="143" t="str">
        <f t="shared" si="3"/>
        <v>82</v>
      </c>
      <c r="E1609" s="141">
        <v>0.0</v>
      </c>
      <c r="F1609" s="141">
        <v>19.836</v>
      </c>
      <c r="G1609" s="141">
        <v>0.0</v>
      </c>
      <c r="H1609" s="141">
        <v>0.0</v>
      </c>
      <c r="I1609" s="141">
        <v>0.0</v>
      </c>
      <c r="J1609" s="141">
        <v>19.836</v>
      </c>
    </row>
    <row r="1610" ht="14.25" customHeight="1">
      <c r="A1610" s="140" t="s">
        <v>1789</v>
      </c>
      <c r="B1610" s="143">
        <f t="shared" si="1"/>
        <v>10</v>
      </c>
      <c r="C1610" s="143" t="str">
        <f t="shared" si="2"/>
        <v>7</v>
      </c>
      <c r="D1610" s="143" t="str">
        <f t="shared" si="3"/>
        <v>57</v>
      </c>
      <c r="E1610" s="141">
        <v>0.0</v>
      </c>
      <c r="F1610" s="141">
        <v>67.72800000000001</v>
      </c>
      <c r="G1610" s="141">
        <v>0.0</v>
      </c>
      <c r="H1610" s="141">
        <v>0.0</v>
      </c>
      <c r="I1610" s="141">
        <v>0.0</v>
      </c>
      <c r="J1610" s="141">
        <v>67.72800000000001</v>
      </c>
    </row>
    <row r="1611" ht="14.25" customHeight="1">
      <c r="A1611" s="140" t="s">
        <v>1790</v>
      </c>
      <c r="B1611" s="143">
        <f t="shared" si="1"/>
        <v>10</v>
      </c>
      <c r="C1611" s="143" t="str">
        <f t="shared" si="2"/>
        <v>1</v>
      </c>
      <c r="D1611" s="143" t="str">
        <f t="shared" si="3"/>
        <v>81</v>
      </c>
      <c r="E1611" s="141">
        <v>0.0</v>
      </c>
      <c r="F1611" s="141">
        <v>16.799999999999997</v>
      </c>
      <c r="G1611" s="141">
        <v>0.0</v>
      </c>
      <c r="H1611" s="141">
        <v>0.0</v>
      </c>
      <c r="I1611" s="141">
        <v>0.0</v>
      </c>
      <c r="J1611" s="141">
        <v>16.799999999999997</v>
      </c>
    </row>
    <row r="1612" ht="14.25" customHeight="1">
      <c r="A1612" s="140" t="s">
        <v>1791</v>
      </c>
      <c r="B1612" s="143">
        <f t="shared" si="1"/>
        <v>10</v>
      </c>
      <c r="C1612" s="143" t="str">
        <f t="shared" si="2"/>
        <v>6</v>
      </c>
      <c r="D1612" s="143" t="str">
        <f t="shared" si="3"/>
        <v>06</v>
      </c>
      <c r="E1612" s="141">
        <v>0.0</v>
      </c>
      <c r="F1612" s="141">
        <v>13.14</v>
      </c>
      <c r="G1612" s="141">
        <v>0.0</v>
      </c>
      <c r="H1612" s="141">
        <v>0.0</v>
      </c>
      <c r="I1612" s="141">
        <v>0.0</v>
      </c>
      <c r="J1612" s="141">
        <v>13.14</v>
      </c>
    </row>
    <row r="1613" ht="14.25" customHeight="1">
      <c r="A1613" s="140" t="s">
        <v>1792</v>
      </c>
      <c r="B1613" s="143">
        <f t="shared" si="1"/>
        <v>4</v>
      </c>
      <c r="C1613" s="143" t="str">
        <f t="shared" si="2"/>
        <v>0</v>
      </c>
      <c r="D1613" s="143" t="str">
        <f t="shared" si="3"/>
        <v>80</v>
      </c>
      <c r="E1613" s="141">
        <v>0.0</v>
      </c>
      <c r="F1613" s="141">
        <v>74688.552</v>
      </c>
      <c r="G1613" s="141">
        <v>0.0</v>
      </c>
      <c r="H1613" s="141">
        <v>0.0</v>
      </c>
      <c r="I1613" s="141">
        <v>0.0</v>
      </c>
      <c r="J1613" s="141">
        <v>74688.552</v>
      </c>
    </row>
    <row r="1614" ht="14.25" customHeight="1">
      <c r="A1614" s="140" t="s">
        <v>1793</v>
      </c>
      <c r="B1614" s="143">
        <f t="shared" si="1"/>
        <v>10</v>
      </c>
      <c r="C1614" s="143" t="str">
        <f t="shared" si="2"/>
        <v>2</v>
      </c>
      <c r="D1614" s="143" t="str">
        <f t="shared" si="3"/>
        <v>62</v>
      </c>
      <c r="E1614" s="141">
        <v>0.0</v>
      </c>
      <c r="F1614" s="141">
        <v>0.0</v>
      </c>
      <c r="G1614" s="141">
        <v>0.0</v>
      </c>
      <c r="H1614" s="141">
        <v>0.0</v>
      </c>
      <c r="I1614" s="141">
        <v>0.0</v>
      </c>
      <c r="J1614" s="141">
        <v>0.0</v>
      </c>
    </row>
    <row r="1615" ht="14.25" customHeight="1">
      <c r="A1615" s="140" t="s">
        <v>1794</v>
      </c>
      <c r="B1615" s="143">
        <f t="shared" si="1"/>
        <v>10</v>
      </c>
      <c r="C1615" s="143" t="str">
        <f t="shared" si="2"/>
        <v>2</v>
      </c>
      <c r="D1615" s="143" t="str">
        <f t="shared" si="3"/>
        <v>02</v>
      </c>
      <c r="E1615" s="141">
        <v>0.0</v>
      </c>
      <c r="F1615" s="141">
        <v>32400.0</v>
      </c>
      <c r="G1615" s="141">
        <v>0.0</v>
      </c>
      <c r="H1615" s="141">
        <v>0.0</v>
      </c>
      <c r="I1615" s="141">
        <v>0.0</v>
      </c>
      <c r="J1615" s="141">
        <v>32400.0</v>
      </c>
    </row>
    <row r="1616" ht="14.25" customHeight="1">
      <c r="A1616" s="140" t="s">
        <v>1795</v>
      </c>
      <c r="B1616" s="143">
        <f t="shared" si="1"/>
        <v>10</v>
      </c>
      <c r="C1616" s="143" t="str">
        <f t="shared" si="2"/>
        <v>3</v>
      </c>
      <c r="D1616" s="143" t="str">
        <f t="shared" si="3"/>
        <v>03</v>
      </c>
      <c r="E1616" s="141">
        <v>0.0</v>
      </c>
      <c r="F1616" s="141">
        <v>16800.0</v>
      </c>
      <c r="G1616" s="141">
        <v>0.0</v>
      </c>
      <c r="H1616" s="141">
        <v>0.0</v>
      </c>
      <c r="I1616" s="141">
        <v>0.0</v>
      </c>
      <c r="J1616" s="141">
        <v>16800.0</v>
      </c>
    </row>
    <row r="1617" ht="14.25" customHeight="1">
      <c r="A1617" s="140" t="s">
        <v>1796</v>
      </c>
      <c r="B1617" s="143">
        <f t="shared" si="1"/>
        <v>10</v>
      </c>
      <c r="C1617" s="143" t="str">
        <f t="shared" si="2"/>
        <v>7</v>
      </c>
      <c r="D1617" s="143" t="str">
        <f t="shared" si="3"/>
        <v>67</v>
      </c>
      <c r="E1617" s="141">
        <v>0.0</v>
      </c>
      <c r="F1617" s="141">
        <v>3458.472</v>
      </c>
      <c r="G1617" s="141">
        <v>0.0</v>
      </c>
      <c r="H1617" s="141">
        <v>0.0</v>
      </c>
      <c r="I1617" s="141">
        <v>0.0</v>
      </c>
      <c r="J1617" s="141">
        <v>3458.472</v>
      </c>
    </row>
    <row r="1618" ht="14.25" customHeight="1">
      <c r="A1618" s="140" t="s">
        <v>1797</v>
      </c>
      <c r="B1618" s="143">
        <f t="shared" si="1"/>
        <v>10</v>
      </c>
      <c r="C1618" s="143" t="str">
        <f t="shared" si="2"/>
        <v>9</v>
      </c>
      <c r="D1618" s="143" t="str">
        <f t="shared" si="3"/>
        <v>79</v>
      </c>
      <c r="E1618" s="141">
        <v>0.0</v>
      </c>
      <c r="F1618" s="141">
        <v>4816.008</v>
      </c>
      <c r="G1618" s="141">
        <v>0.0</v>
      </c>
      <c r="H1618" s="141">
        <v>0.0</v>
      </c>
      <c r="I1618" s="141">
        <v>0.0</v>
      </c>
      <c r="J1618" s="141">
        <v>4816.008</v>
      </c>
    </row>
    <row r="1619" ht="14.25" customHeight="1">
      <c r="A1619" s="140" t="s">
        <v>1798</v>
      </c>
      <c r="B1619" s="143">
        <f t="shared" si="1"/>
        <v>10</v>
      </c>
      <c r="C1619" s="143" t="str">
        <f t="shared" si="2"/>
        <v>9</v>
      </c>
      <c r="D1619" s="143" t="str">
        <f t="shared" si="3"/>
        <v>69</v>
      </c>
      <c r="E1619" s="141">
        <v>0.0</v>
      </c>
      <c r="F1619" s="141">
        <v>17214.072</v>
      </c>
      <c r="G1619" s="141">
        <v>0.0</v>
      </c>
      <c r="H1619" s="141">
        <v>0.0</v>
      </c>
      <c r="I1619" s="141">
        <v>0.0</v>
      </c>
      <c r="J1619" s="141">
        <v>17214.072</v>
      </c>
    </row>
    <row r="1620" ht="14.25" customHeight="1">
      <c r="A1620" s="140" t="s">
        <v>1799</v>
      </c>
      <c r="B1620" s="143">
        <f t="shared" si="1"/>
        <v>4</v>
      </c>
      <c r="C1620" s="143" t="str">
        <f t="shared" si="2"/>
        <v>0</v>
      </c>
      <c r="D1620" s="143" t="str">
        <f t="shared" si="3"/>
        <v>00</v>
      </c>
      <c r="E1620" s="141">
        <v>0.0</v>
      </c>
      <c r="F1620" s="141">
        <v>0.0</v>
      </c>
      <c r="G1620" s="141">
        <v>0.0</v>
      </c>
      <c r="H1620" s="141">
        <v>0.0</v>
      </c>
      <c r="I1620" s="141">
        <v>0.0</v>
      </c>
      <c r="J1620" s="141">
        <v>0.0</v>
      </c>
    </row>
    <row r="1621" ht="14.25" customHeight="1">
      <c r="A1621" s="140" t="s">
        <v>1800</v>
      </c>
      <c r="B1621" s="143">
        <f t="shared" si="1"/>
        <v>4</v>
      </c>
      <c r="C1621" s="143" t="str">
        <f t="shared" si="2"/>
        <v>0</v>
      </c>
      <c r="D1621" s="143" t="str">
        <f t="shared" si="3"/>
        <v>40</v>
      </c>
      <c r="E1621" s="141">
        <v>0.0</v>
      </c>
      <c r="F1621" s="141">
        <v>0.0</v>
      </c>
      <c r="G1621" s="141">
        <v>0.0</v>
      </c>
      <c r="H1621" s="141">
        <v>0.0</v>
      </c>
      <c r="I1621" s="141">
        <v>0.0</v>
      </c>
      <c r="J1621" s="141">
        <v>0.0</v>
      </c>
    </row>
    <row r="1622" ht="14.25" customHeight="1">
      <c r="A1622" s="140" t="s">
        <v>1801</v>
      </c>
      <c r="B1622" s="143">
        <f t="shared" si="1"/>
        <v>4</v>
      </c>
      <c r="C1622" s="143" t="str">
        <f t="shared" si="2"/>
        <v>0</v>
      </c>
      <c r="D1622" s="143" t="str">
        <f t="shared" si="3"/>
        <v>00</v>
      </c>
      <c r="E1622" s="141">
        <v>0.0</v>
      </c>
      <c r="F1622" s="141">
        <v>0.0</v>
      </c>
      <c r="G1622" s="141">
        <v>16800.0</v>
      </c>
      <c r="H1622" s="141">
        <v>0.0</v>
      </c>
      <c r="I1622" s="141">
        <v>16800.0</v>
      </c>
      <c r="J1622" s="141">
        <v>0.0</v>
      </c>
    </row>
    <row r="1623" ht="14.25" customHeight="1">
      <c r="A1623" s="140" t="s">
        <v>1802</v>
      </c>
      <c r="B1623" s="143">
        <f t="shared" si="1"/>
        <v>4</v>
      </c>
      <c r="C1623" s="143" t="str">
        <f t="shared" si="2"/>
        <v>0</v>
      </c>
      <c r="D1623" s="143" t="str">
        <f t="shared" si="3"/>
        <v>30</v>
      </c>
      <c r="E1623" s="141">
        <v>0.0</v>
      </c>
      <c r="F1623" s="141">
        <v>0.0</v>
      </c>
      <c r="G1623" s="141">
        <v>16800.0</v>
      </c>
      <c r="H1623" s="141">
        <v>0.0</v>
      </c>
      <c r="I1623" s="141">
        <v>16800.0</v>
      </c>
      <c r="J1623" s="141">
        <v>0.0</v>
      </c>
    </row>
    <row r="1624" ht="14.25" customHeight="1">
      <c r="A1624" s="140" t="s">
        <v>1803</v>
      </c>
      <c r="B1624" s="143">
        <f t="shared" si="1"/>
        <v>6</v>
      </c>
      <c r="C1624" s="143" t="str">
        <f t="shared" si="2"/>
        <v>1</v>
      </c>
      <c r="D1624" s="143" t="str">
        <f t="shared" si="3"/>
        <v> 1</v>
      </c>
      <c r="E1624" s="141">
        <v>0.0</v>
      </c>
      <c r="F1624" s="141">
        <v>0.0</v>
      </c>
      <c r="G1624" s="141">
        <v>16800.0</v>
      </c>
      <c r="H1624" s="141">
        <v>0.0</v>
      </c>
      <c r="I1624" s="141">
        <v>16800.0</v>
      </c>
      <c r="J1624" s="141">
        <v>0.0</v>
      </c>
    </row>
    <row r="1625" ht="14.25" customHeight="1">
      <c r="A1625" s="140" t="s">
        <v>1804</v>
      </c>
      <c r="B1625" s="143">
        <f t="shared" si="1"/>
        <v>4</v>
      </c>
      <c r="C1625" s="143" t="str">
        <f t="shared" si="2"/>
        <v>0</v>
      </c>
      <c r="D1625" s="143" t="str">
        <f t="shared" si="3"/>
        <v>00</v>
      </c>
      <c r="E1625" s="141">
        <v>2673.0240000000003</v>
      </c>
      <c r="F1625" s="141">
        <v>0.0</v>
      </c>
      <c r="G1625" s="141">
        <v>0.0</v>
      </c>
      <c r="H1625" s="141">
        <v>0.0</v>
      </c>
      <c r="I1625" s="141">
        <v>2673.0240000000003</v>
      </c>
      <c r="J1625" s="141">
        <v>0.0</v>
      </c>
    </row>
    <row r="1626" ht="14.25" customHeight="1">
      <c r="A1626" s="140" t="s">
        <v>1805</v>
      </c>
      <c r="B1626" s="143">
        <f t="shared" si="1"/>
        <v>4</v>
      </c>
      <c r="C1626" s="143" t="str">
        <f t="shared" si="2"/>
        <v>0</v>
      </c>
      <c r="D1626" s="143" t="str">
        <f t="shared" si="3"/>
        <v>10</v>
      </c>
      <c r="E1626" s="141">
        <v>2673.0240000000003</v>
      </c>
      <c r="F1626" s="141">
        <v>0.0</v>
      </c>
      <c r="G1626" s="141">
        <v>0.0</v>
      </c>
      <c r="H1626" s="141">
        <v>0.0</v>
      </c>
      <c r="I1626" s="141">
        <v>2673.0240000000003</v>
      </c>
      <c r="J1626" s="141">
        <v>0.0</v>
      </c>
    </row>
    <row r="1627" ht="14.25" customHeight="1">
      <c r="A1627" s="140" t="s">
        <v>1806</v>
      </c>
      <c r="B1627" s="143">
        <f t="shared" si="1"/>
        <v>10</v>
      </c>
      <c r="C1627" s="143" t="str">
        <f t="shared" si="2"/>
        <v>6</v>
      </c>
      <c r="D1627" s="143" t="str">
        <f t="shared" si="3"/>
        <v>26</v>
      </c>
      <c r="E1627" s="141">
        <v>2673.0240000000003</v>
      </c>
      <c r="F1627" s="141">
        <v>0.0</v>
      </c>
      <c r="G1627" s="141">
        <v>0.0</v>
      </c>
      <c r="H1627" s="141">
        <v>0.0</v>
      </c>
      <c r="I1627" s="141">
        <v>2673.0240000000003</v>
      </c>
      <c r="J1627" s="141">
        <v>0.0</v>
      </c>
    </row>
    <row r="1628" ht="14.25" customHeight="1">
      <c r="A1628" s="140" t="s">
        <v>1807</v>
      </c>
      <c r="B1628" s="143">
        <f t="shared" si="1"/>
        <v>4</v>
      </c>
      <c r="C1628" s="143" t="str">
        <f t="shared" si="2"/>
        <v>0</v>
      </c>
      <c r="D1628" s="143" t="str">
        <f t="shared" si="3"/>
        <v>00</v>
      </c>
      <c r="E1628" s="141">
        <v>0.0</v>
      </c>
      <c r="F1628" s="141">
        <v>2425.4759999999997</v>
      </c>
      <c r="G1628" s="141">
        <v>0.0</v>
      </c>
      <c r="H1628" s="141">
        <v>0.0</v>
      </c>
      <c r="I1628" s="141">
        <v>0.0</v>
      </c>
      <c r="J1628" s="141">
        <v>2425.4759999999997</v>
      </c>
    </row>
    <row r="1629" ht="14.25" customHeight="1">
      <c r="A1629" s="140" t="s">
        <v>1808</v>
      </c>
      <c r="B1629" s="143">
        <f t="shared" si="1"/>
        <v>4</v>
      </c>
      <c r="C1629" s="143" t="str">
        <f t="shared" si="2"/>
        <v>0</v>
      </c>
      <c r="D1629" s="143" t="str">
        <f t="shared" si="3"/>
        <v>10</v>
      </c>
      <c r="E1629" s="141">
        <v>0.0</v>
      </c>
      <c r="F1629" s="141">
        <v>2425.4759999999997</v>
      </c>
      <c r="G1629" s="141">
        <v>0.0</v>
      </c>
      <c r="H1629" s="141">
        <v>0.0</v>
      </c>
      <c r="I1629" s="141">
        <v>0.0</v>
      </c>
      <c r="J1629" s="141">
        <v>2425.4759999999997</v>
      </c>
    </row>
    <row r="1630" ht="14.25" customHeight="1">
      <c r="A1630" s="140" t="s">
        <v>1809</v>
      </c>
      <c r="B1630" s="143">
        <f t="shared" si="1"/>
        <v>10</v>
      </c>
      <c r="C1630" s="143" t="str">
        <f t="shared" si="2"/>
        <v>6</v>
      </c>
      <c r="D1630" s="143" t="str">
        <f t="shared" si="3"/>
        <v>26</v>
      </c>
      <c r="E1630" s="141">
        <v>0.0</v>
      </c>
      <c r="F1630" s="141">
        <v>2425.4759999999997</v>
      </c>
      <c r="G1630" s="141">
        <v>0.0</v>
      </c>
      <c r="H1630" s="141">
        <v>0.0</v>
      </c>
      <c r="I1630" s="141">
        <v>0.0</v>
      </c>
      <c r="J1630" s="141">
        <v>2425.4759999999997</v>
      </c>
    </row>
    <row r="1631" ht="14.25" customHeight="1">
      <c r="A1631" s="140" t="s">
        <v>1810</v>
      </c>
      <c r="B1631" s="143">
        <f t="shared" si="1"/>
        <v>4</v>
      </c>
      <c r="C1631" s="143" t="str">
        <f t="shared" si="2"/>
        <v>0</v>
      </c>
      <c r="D1631" s="143" t="str">
        <f t="shared" si="3"/>
        <v>00</v>
      </c>
      <c r="E1631" s="141">
        <v>0.0</v>
      </c>
      <c r="F1631" s="141">
        <v>9524959.02</v>
      </c>
      <c r="G1631" s="141">
        <v>5378401.140000001</v>
      </c>
      <c r="H1631" s="141">
        <v>4265005.824</v>
      </c>
      <c r="I1631" s="141">
        <v>0.0</v>
      </c>
      <c r="J1631" s="141">
        <v>8411563.704</v>
      </c>
    </row>
    <row r="1632" ht="14.25" customHeight="1">
      <c r="A1632" s="140" t="s">
        <v>1811</v>
      </c>
      <c r="B1632" s="143">
        <f t="shared" si="1"/>
        <v>4</v>
      </c>
      <c r="C1632" s="143" t="str">
        <f t="shared" si="2"/>
        <v>0</v>
      </c>
      <c r="D1632" s="143" t="str">
        <f t="shared" si="3"/>
        <v>00</v>
      </c>
      <c r="E1632" s="141">
        <v>0.0</v>
      </c>
      <c r="F1632" s="141">
        <v>641304.372</v>
      </c>
      <c r="G1632" s="141">
        <v>2918085.648</v>
      </c>
      <c r="H1632" s="141">
        <v>2069599.08</v>
      </c>
      <c r="I1632" s="141">
        <v>207182.19599999997</v>
      </c>
      <c r="J1632" s="141">
        <v>0.0</v>
      </c>
    </row>
    <row r="1633" ht="14.25" customHeight="1">
      <c r="A1633" s="140" t="s">
        <v>1812</v>
      </c>
      <c r="B1633" s="143">
        <f t="shared" si="1"/>
        <v>4</v>
      </c>
      <c r="C1633" s="143" t="str">
        <f t="shared" si="2"/>
        <v>0</v>
      </c>
      <c r="D1633" s="143" t="str">
        <f t="shared" si="3"/>
        <v>10</v>
      </c>
      <c r="E1633" s="141">
        <v>0.0</v>
      </c>
      <c r="F1633" s="141">
        <v>580927.9199999999</v>
      </c>
      <c r="G1633" s="141">
        <v>2719294.92</v>
      </c>
      <c r="H1633" s="141">
        <v>1876970.6279999998</v>
      </c>
      <c r="I1633" s="141">
        <v>261396.37199999997</v>
      </c>
      <c r="J1633" s="141">
        <v>0.0</v>
      </c>
    </row>
    <row r="1634" ht="14.25" customHeight="1">
      <c r="A1634" s="140" t="s">
        <v>1813</v>
      </c>
      <c r="B1634" s="143">
        <f t="shared" si="1"/>
        <v>7</v>
      </c>
      <c r="C1634" s="143" t="str">
        <f t="shared" si="2"/>
        <v>1</v>
      </c>
      <c r="D1634" s="143" t="str">
        <f t="shared" si="3"/>
        <v>01</v>
      </c>
      <c r="E1634" s="141">
        <v>0.0</v>
      </c>
      <c r="F1634" s="141">
        <v>343116.828</v>
      </c>
      <c r="G1634" s="141">
        <v>1913400.0</v>
      </c>
      <c r="H1634" s="141">
        <v>1191990.636</v>
      </c>
      <c r="I1634" s="141">
        <v>378292.5360000001</v>
      </c>
      <c r="J1634" s="141">
        <v>0.0</v>
      </c>
    </row>
    <row r="1635" ht="14.25" customHeight="1">
      <c r="A1635" s="140" t="s">
        <v>1814</v>
      </c>
      <c r="B1635" s="143">
        <f t="shared" si="1"/>
        <v>12</v>
      </c>
      <c r="C1635" s="143" t="str">
        <f t="shared" si="2"/>
        <v>7</v>
      </c>
      <c r="D1635" s="143" t="str">
        <f t="shared" si="3"/>
        <v>97</v>
      </c>
      <c r="E1635" s="141">
        <v>0.0</v>
      </c>
      <c r="F1635" s="141">
        <v>266159.208</v>
      </c>
      <c r="G1635" s="141">
        <v>1913400.0</v>
      </c>
      <c r="H1635" s="141">
        <v>1191990.636</v>
      </c>
      <c r="I1635" s="141">
        <v>455250.15599999996</v>
      </c>
      <c r="J1635" s="141">
        <v>0.0</v>
      </c>
    </row>
    <row r="1636" ht="14.25" customHeight="1">
      <c r="A1636" s="140" t="s">
        <v>1815</v>
      </c>
      <c r="B1636" s="143">
        <f t="shared" si="1"/>
        <v>12</v>
      </c>
      <c r="C1636" s="143" t="str">
        <f t="shared" si="2"/>
        <v>5</v>
      </c>
      <c r="D1636" s="143" t="str">
        <f t="shared" si="3"/>
        <v>55</v>
      </c>
      <c r="E1636" s="141">
        <v>0.0</v>
      </c>
      <c r="F1636" s="141">
        <v>264.0</v>
      </c>
      <c r="G1636" s="141">
        <v>0.0</v>
      </c>
      <c r="H1636" s="141">
        <v>0.0</v>
      </c>
      <c r="I1636" s="141">
        <v>0.0</v>
      </c>
      <c r="J1636" s="141">
        <v>264.0</v>
      </c>
    </row>
    <row r="1637" ht="14.25" customHeight="1">
      <c r="A1637" s="140" t="s">
        <v>1816</v>
      </c>
      <c r="B1637" s="143">
        <f t="shared" si="1"/>
        <v>10</v>
      </c>
      <c r="C1637" s="143" t="str">
        <f t="shared" si="2"/>
        <v>3</v>
      </c>
      <c r="D1637" s="143" t="str">
        <f t="shared" si="3"/>
        <v>23</v>
      </c>
      <c r="E1637" s="141">
        <v>0.0</v>
      </c>
      <c r="F1637" s="141">
        <v>66428.676</v>
      </c>
      <c r="G1637" s="141">
        <v>0.0</v>
      </c>
      <c r="H1637" s="141">
        <v>0.0</v>
      </c>
      <c r="I1637" s="141">
        <v>0.0</v>
      </c>
      <c r="J1637" s="141">
        <v>66428.676</v>
      </c>
    </row>
    <row r="1638" ht="14.25" customHeight="1">
      <c r="A1638" s="140" t="s">
        <v>1817</v>
      </c>
      <c r="B1638" s="143">
        <f t="shared" si="1"/>
        <v>11</v>
      </c>
      <c r="C1638" s="143" t="str">
        <f t="shared" si="2"/>
        <v>1</v>
      </c>
      <c r="D1638" s="143" t="str">
        <f t="shared" si="3"/>
        <v>21</v>
      </c>
      <c r="E1638" s="141">
        <v>0.0</v>
      </c>
      <c r="F1638" s="141">
        <v>8951.604</v>
      </c>
      <c r="G1638" s="141">
        <v>0.0</v>
      </c>
      <c r="H1638" s="141">
        <v>0.0</v>
      </c>
      <c r="I1638" s="141">
        <v>0.0</v>
      </c>
      <c r="J1638" s="141">
        <v>8951.604</v>
      </c>
    </row>
    <row r="1639" ht="14.25" customHeight="1">
      <c r="A1639" s="140" t="s">
        <v>1818</v>
      </c>
      <c r="B1639" s="143">
        <f t="shared" si="1"/>
        <v>11</v>
      </c>
      <c r="C1639" s="143" t="str">
        <f t="shared" si="2"/>
        <v>4</v>
      </c>
      <c r="D1639" s="143" t="str">
        <f t="shared" si="3"/>
        <v>24</v>
      </c>
      <c r="E1639" s="141">
        <v>0.0</v>
      </c>
      <c r="F1639" s="141">
        <v>738.816</v>
      </c>
      <c r="G1639" s="141">
        <v>0.0</v>
      </c>
      <c r="H1639" s="141">
        <v>0.0</v>
      </c>
      <c r="I1639" s="141">
        <v>0.0</v>
      </c>
      <c r="J1639" s="141">
        <v>738.816</v>
      </c>
    </row>
    <row r="1640" ht="14.25" customHeight="1">
      <c r="A1640" s="140" t="s">
        <v>1819</v>
      </c>
      <c r="B1640" s="143">
        <f t="shared" si="1"/>
        <v>11</v>
      </c>
      <c r="C1640" s="143" t="str">
        <f t="shared" si="2"/>
        <v>8</v>
      </c>
      <c r="D1640" s="143" t="str">
        <f t="shared" si="3"/>
        <v>88</v>
      </c>
      <c r="E1640" s="141">
        <v>0.0</v>
      </c>
      <c r="F1640" s="141">
        <v>574.5239999999999</v>
      </c>
      <c r="G1640" s="141">
        <v>0.0</v>
      </c>
      <c r="H1640" s="141">
        <v>0.0</v>
      </c>
      <c r="I1640" s="141">
        <v>0.0</v>
      </c>
      <c r="J1640" s="141">
        <v>574.5239999999999</v>
      </c>
    </row>
    <row r="1641" ht="14.25" customHeight="1">
      <c r="A1641" s="140" t="s">
        <v>1820</v>
      </c>
      <c r="B1641" s="143">
        <f t="shared" si="1"/>
        <v>11</v>
      </c>
      <c r="C1641" s="143" t="str">
        <f t="shared" si="2"/>
        <v>9</v>
      </c>
      <c r="D1641" s="143" t="str">
        <f t="shared" si="3"/>
        <v>09</v>
      </c>
      <c r="E1641" s="141">
        <v>0.0</v>
      </c>
      <c r="F1641" s="141">
        <v>0.0</v>
      </c>
      <c r="G1641" s="141">
        <v>0.0</v>
      </c>
      <c r="H1641" s="141">
        <v>0.0</v>
      </c>
      <c r="I1641" s="141">
        <v>0.0</v>
      </c>
      <c r="J1641" s="141">
        <v>0.0</v>
      </c>
    </row>
    <row r="1642" ht="14.25" customHeight="1">
      <c r="A1642" s="140" t="s">
        <v>1821</v>
      </c>
      <c r="B1642" s="143">
        <f t="shared" si="1"/>
        <v>7</v>
      </c>
      <c r="C1642" s="143" t="str">
        <f t="shared" si="2"/>
        <v>2</v>
      </c>
      <c r="D1642" s="143" t="str">
        <f t="shared" si="3"/>
        <v>02</v>
      </c>
      <c r="E1642" s="141">
        <v>0.0</v>
      </c>
      <c r="F1642" s="141">
        <v>99708.0</v>
      </c>
      <c r="G1642" s="141">
        <v>64308.0</v>
      </c>
      <c r="H1642" s="141">
        <v>39528.0</v>
      </c>
      <c r="I1642" s="141">
        <v>0.0</v>
      </c>
      <c r="J1642" s="141">
        <v>74928.0</v>
      </c>
    </row>
    <row r="1643" ht="14.25" customHeight="1">
      <c r="A1643" s="140" t="s">
        <v>1822</v>
      </c>
      <c r="B1643" s="143">
        <f t="shared" si="1"/>
        <v>12</v>
      </c>
      <c r="C1643" s="143" t="str">
        <f t="shared" si="2"/>
        <v>6</v>
      </c>
      <c r="D1643" s="143" t="str">
        <f t="shared" si="3"/>
        <v>66</v>
      </c>
      <c r="E1643" s="141">
        <v>0.0</v>
      </c>
      <c r="F1643" s="141">
        <v>0.0</v>
      </c>
      <c r="G1643" s="141">
        <v>0.0</v>
      </c>
      <c r="H1643" s="141">
        <v>1080.0</v>
      </c>
      <c r="I1643" s="141">
        <v>0.0</v>
      </c>
      <c r="J1643" s="141">
        <v>1080.0</v>
      </c>
    </row>
    <row r="1644" ht="14.25" customHeight="1">
      <c r="A1644" s="140" t="s">
        <v>1823</v>
      </c>
      <c r="B1644" s="143">
        <f t="shared" si="1"/>
        <v>12</v>
      </c>
      <c r="C1644" s="143" t="str">
        <f t="shared" si="2"/>
        <v>3</v>
      </c>
      <c r="D1644" s="143" t="str">
        <f t="shared" si="3"/>
        <v>83</v>
      </c>
      <c r="E1644" s="141">
        <v>0.0</v>
      </c>
      <c r="F1644" s="141">
        <v>1080.0</v>
      </c>
      <c r="G1644" s="141">
        <v>0.0</v>
      </c>
      <c r="H1644" s="141">
        <v>0.0</v>
      </c>
      <c r="I1644" s="141">
        <v>0.0</v>
      </c>
      <c r="J1644" s="141">
        <v>1080.0</v>
      </c>
    </row>
    <row r="1645" ht="14.25" customHeight="1">
      <c r="A1645" s="140" t="s">
        <v>1824</v>
      </c>
      <c r="B1645" s="143">
        <f t="shared" si="1"/>
        <v>12</v>
      </c>
      <c r="C1645" s="143" t="str">
        <f t="shared" si="2"/>
        <v>8</v>
      </c>
      <c r="D1645" s="143" t="str">
        <f t="shared" si="3"/>
        <v>88</v>
      </c>
      <c r="E1645" s="141">
        <v>0.0</v>
      </c>
      <c r="F1645" s="141">
        <v>0.0</v>
      </c>
      <c r="G1645" s="141">
        <v>5400.0</v>
      </c>
      <c r="H1645" s="141">
        <v>7560.0</v>
      </c>
      <c r="I1645" s="141">
        <v>0.0</v>
      </c>
      <c r="J1645" s="141">
        <v>2160.0</v>
      </c>
    </row>
    <row r="1646" ht="14.25" customHeight="1">
      <c r="A1646" s="140" t="s">
        <v>1825</v>
      </c>
      <c r="B1646" s="143">
        <f t="shared" si="1"/>
        <v>11</v>
      </c>
      <c r="C1646" s="143" t="str">
        <f t="shared" si="2"/>
        <v>7</v>
      </c>
      <c r="D1646" s="143" t="str">
        <f t="shared" si="3"/>
        <v>07</v>
      </c>
      <c r="E1646" s="141">
        <v>0.0</v>
      </c>
      <c r="F1646" s="141">
        <v>0.0</v>
      </c>
      <c r="G1646" s="141">
        <v>0.0</v>
      </c>
      <c r="H1646" s="141">
        <v>0.0</v>
      </c>
      <c r="I1646" s="141">
        <v>0.0</v>
      </c>
      <c r="J1646" s="141">
        <v>0.0</v>
      </c>
    </row>
    <row r="1647" ht="14.25" customHeight="1">
      <c r="A1647" s="140" t="s">
        <v>1826</v>
      </c>
      <c r="B1647" s="143">
        <f t="shared" si="1"/>
        <v>11</v>
      </c>
      <c r="C1647" s="143" t="str">
        <f t="shared" si="2"/>
        <v>8</v>
      </c>
      <c r="D1647" s="143" t="str">
        <f t="shared" si="3"/>
        <v>08</v>
      </c>
      <c r="E1647" s="141">
        <v>0.0</v>
      </c>
      <c r="F1647" s="141">
        <v>0.0</v>
      </c>
      <c r="G1647" s="141">
        <v>0.0</v>
      </c>
      <c r="H1647" s="141">
        <v>0.0</v>
      </c>
      <c r="I1647" s="141">
        <v>0.0</v>
      </c>
      <c r="J1647" s="141">
        <v>0.0</v>
      </c>
    </row>
    <row r="1648" ht="14.25" customHeight="1">
      <c r="A1648" s="140" t="s">
        <v>1827</v>
      </c>
      <c r="B1648" s="143">
        <f t="shared" si="1"/>
        <v>11</v>
      </c>
      <c r="C1648" s="143" t="str">
        <f t="shared" si="2"/>
        <v>4</v>
      </c>
      <c r="D1648" s="143" t="str">
        <f t="shared" si="3"/>
        <v>34</v>
      </c>
      <c r="E1648" s="141">
        <v>0.0</v>
      </c>
      <c r="F1648" s="141">
        <v>948.0</v>
      </c>
      <c r="G1648" s="141">
        <v>948.0</v>
      </c>
      <c r="H1648" s="141">
        <v>648.0</v>
      </c>
      <c r="I1648" s="141">
        <v>0.0</v>
      </c>
      <c r="J1648" s="141">
        <v>648.0</v>
      </c>
    </row>
    <row r="1649" ht="14.25" customHeight="1">
      <c r="A1649" s="140" t="s">
        <v>1828</v>
      </c>
      <c r="B1649" s="143">
        <f t="shared" si="1"/>
        <v>11</v>
      </c>
      <c r="C1649" s="143" t="str">
        <f t="shared" si="2"/>
        <v>7</v>
      </c>
      <c r="D1649" s="143" t="str">
        <f t="shared" si="3"/>
        <v>17</v>
      </c>
      <c r="E1649" s="141">
        <v>0.0</v>
      </c>
      <c r="F1649" s="141">
        <v>0.0</v>
      </c>
      <c r="G1649" s="141">
        <v>0.0</v>
      </c>
      <c r="H1649" s="141">
        <v>0.0</v>
      </c>
      <c r="I1649" s="141">
        <v>0.0</v>
      </c>
      <c r="J1649" s="141">
        <v>0.0</v>
      </c>
    </row>
    <row r="1650" ht="14.25" customHeight="1">
      <c r="A1650" s="140" t="s">
        <v>1829</v>
      </c>
      <c r="B1650" s="143">
        <f t="shared" si="1"/>
        <v>11</v>
      </c>
      <c r="C1650" s="143" t="str">
        <f t="shared" si="2"/>
        <v>9</v>
      </c>
      <c r="D1650" s="143" t="str">
        <f t="shared" si="3"/>
        <v>29</v>
      </c>
      <c r="E1650" s="141">
        <v>0.0</v>
      </c>
      <c r="F1650" s="141">
        <v>77280.0</v>
      </c>
      <c r="G1650" s="141">
        <v>42000.0</v>
      </c>
      <c r="H1650" s="141">
        <v>20520.0</v>
      </c>
      <c r="I1650" s="141">
        <v>0.0</v>
      </c>
      <c r="J1650" s="141">
        <v>55800.0</v>
      </c>
    </row>
    <row r="1651" ht="14.25" customHeight="1">
      <c r="A1651" s="140" t="s">
        <v>1830</v>
      </c>
      <c r="B1651" s="143">
        <f t="shared" si="1"/>
        <v>11</v>
      </c>
      <c r="C1651" s="143" t="str">
        <f t="shared" si="2"/>
        <v>5</v>
      </c>
      <c r="D1651" s="143" t="str">
        <f t="shared" si="3"/>
        <v>05</v>
      </c>
      <c r="E1651" s="141">
        <v>0.0</v>
      </c>
      <c r="F1651" s="141">
        <v>20400.0</v>
      </c>
      <c r="G1651" s="141">
        <v>15960.0</v>
      </c>
      <c r="H1651" s="141">
        <v>9720.0</v>
      </c>
      <c r="I1651" s="141">
        <v>0.0</v>
      </c>
      <c r="J1651" s="141">
        <v>14160.0</v>
      </c>
    </row>
    <row r="1652" ht="14.25" customHeight="1">
      <c r="A1652" s="140" t="s">
        <v>1831</v>
      </c>
      <c r="B1652" s="143">
        <f t="shared" si="1"/>
        <v>7</v>
      </c>
      <c r="C1652" s="143" t="str">
        <f t="shared" si="2"/>
        <v>3</v>
      </c>
      <c r="D1652" s="143" t="str">
        <f t="shared" si="3"/>
        <v>03</v>
      </c>
      <c r="E1652" s="141">
        <v>0.0</v>
      </c>
      <c r="F1652" s="141">
        <v>65473.176</v>
      </c>
      <c r="G1652" s="141">
        <v>269560.11600000004</v>
      </c>
      <c r="H1652" s="141">
        <v>271383.32399999996</v>
      </c>
      <c r="I1652" s="141">
        <v>0.0</v>
      </c>
      <c r="J1652" s="141">
        <v>67296.384</v>
      </c>
    </row>
    <row r="1653" ht="14.25" customHeight="1">
      <c r="A1653" s="140" t="s">
        <v>1832</v>
      </c>
      <c r="B1653" s="143">
        <f t="shared" si="1"/>
        <v>12</v>
      </c>
      <c r="C1653" s="143" t="str">
        <f t="shared" si="2"/>
        <v>9</v>
      </c>
      <c r="D1653" s="143" t="str">
        <f t="shared" si="3"/>
        <v>89</v>
      </c>
      <c r="E1653" s="141">
        <v>0.0</v>
      </c>
      <c r="F1653" s="141">
        <v>0.0</v>
      </c>
      <c r="G1653" s="141">
        <v>3124.332</v>
      </c>
      <c r="H1653" s="141">
        <v>3125.9519999999998</v>
      </c>
      <c r="I1653" s="141">
        <v>0.0</v>
      </c>
      <c r="J1653" s="141">
        <v>1.62</v>
      </c>
    </row>
    <row r="1654" ht="14.25" customHeight="1">
      <c r="A1654" s="140" t="s">
        <v>1833</v>
      </c>
      <c r="B1654" s="143">
        <f t="shared" si="1"/>
        <v>10</v>
      </c>
      <c r="C1654" s="143" t="str">
        <f t="shared" si="2"/>
        <v>6</v>
      </c>
      <c r="D1654" s="143" t="str">
        <f t="shared" si="3"/>
        <v>26</v>
      </c>
      <c r="E1654" s="141">
        <v>0.0</v>
      </c>
      <c r="F1654" s="141">
        <v>31404.899999999998</v>
      </c>
      <c r="G1654" s="141">
        <v>232200.0</v>
      </c>
      <c r="H1654" s="141">
        <v>242217.07200000001</v>
      </c>
      <c r="I1654" s="141">
        <v>0.0</v>
      </c>
      <c r="J1654" s="141">
        <v>41421.971999999994</v>
      </c>
    </row>
    <row r="1655" ht="14.25" customHeight="1">
      <c r="A1655" s="140" t="s">
        <v>1834</v>
      </c>
      <c r="B1655" s="143">
        <f t="shared" si="1"/>
        <v>10</v>
      </c>
      <c r="C1655" s="143" t="str">
        <f t="shared" si="2"/>
        <v>8</v>
      </c>
      <c r="D1655" s="143" t="str">
        <f t="shared" si="3"/>
        <v>68</v>
      </c>
      <c r="E1655" s="141">
        <v>0.0</v>
      </c>
      <c r="F1655" s="141">
        <v>0.0</v>
      </c>
      <c r="G1655" s="141">
        <v>0.0</v>
      </c>
      <c r="H1655" s="141">
        <v>0.0</v>
      </c>
      <c r="I1655" s="141">
        <v>0.0</v>
      </c>
      <c r="J1655" s="141">
        <v>0.0</v>
      </c>
    </row>
    <row r="1656" ht="14.25" customHeight="1">
      <c r="A1656" s="140" t="s">
        <v>1835</v>
      </c>
      <c r="B1656" s="143">
        <f t="shared" si="1"/>
        <v>11</v>
      </c>
      <c r="C1656" s="143" t="str">
        <f t="shared" si="2"/>
        <v>1</v>
      </c>
      <c r="D1656" s="143" t="str">
        <f t="shared" si="3"/>
        <v>61</v>
      </c>
      <c r="E1656" s="141">
        <v>0.0</v>
      </c>
      <c r="F1656" s="141">
        <v>34068.276</v>
      </c>
      <c r="G1656" s="141">
        <v>34235.784</v>
      </c>
      <c r="H1656" s="141">
        <v>26040.300000000003</v>
      </c>
      <c r="I1656" s="141">
        <v>0.0</v>
      </c>
      <c r="J1656" s="141">
        <v>25872.791999999998</v>
      </c>
    </row>
    <row r="1657" ht="14.25" customHeight="1">
      <c r="A1657" s="140" t="s">
        <v>1836</v>
      </c>
      <c r="B1657" s="143">
        <f t="shared" si="1"/>
        <v>7</v>
      </c>
      <c r="C1657" s="143" t="str">
        <f t="shared" si="2"/>
        <v>4</v>
      </c>
      <c r="D1657" s="143" t="str">
        <f t="shared" si="3"/>
        <v>04</v>
      </c>
      <c r="E1657" s="141">
        <v>0.0</v>
      </c>
      <c r="F1657" s="141">
        <v>286268.94000000006</v>
      </c>
      <c r="G1657" s="141">
        <v>319029.216</v>
      </c>
      <c r="H1657" s="141">
        <v>296581.32</v>
      </c>
      <c r="I1657" s="141">
        <v>0.0</v>
      </c>
      <c r="J1657" s="141">
        <v>263821.044</v>
      </c>
    </row>
    <row r="1658" ht="14.25" customHeight="1">
      <c r="A1658" s="140" t="s">
        <v>1837</v>
      </c>
      <c r="B1658" s="143">
        <f t="shared" si="1"/>
        <v>12</v>
      </c>
      <c r="C1658" s="143" t="str">
        <f t="shared" si="2"/>
        <v>2</v>
      </c>
      <c r="D1658" s="143" t="str">
        <f t="shared" si="3"/>
        <v>02</v>
      </c>
      <c r="E1658" s="141">
        <v>0.0</v>
      </c>
      <c r="F1658" s="141">
        <v>0.0</v>
      </c>
      <c r="G1658" s="141">
        <v>724.8</v>
      </c>
      <c r="H1658" s="141">
        <v>724.8</v>
      </c>
      <c r="I1658" s="141">
        <v>0.0</v>
      </c>
      <c r="J1658" s="141">
        <v>0.0</v>
      </c>
    </row>
    <row r="1659" ht="14.25" customHeight="1">
      <c r="A1659" s="140" t="s">
        <v>1838</v>
      </c>
      <c r="B1659" s="143">
        <f t="shared" si="1"/>
        <v>12</v>
      </c>
      <c r="C1659" s="143" t="str">
        <f t="shared" si="2"/>
        <v>4</v>
      </c>
      <c r="D1659" s="143" t="str">
        <f t="shared" si="3"/>
        <v>24</v>
      </c>
      <c r="E1659" s="141">
        <v>0.0</v>
      </c>
      <c r="F1659" s="141">
        <v>0.0</v>
      </c>
      <c r="G1659" s="141">
        <v>47.44799999999999</v>
      </c>
      <c r="H1659" s="141">
        <v>470.86799999999994</v>
      </c>
      <c r="I1659" s="141">
        <v>0.0</v>
      </c>
      <c r="J1659" s="141">
        <v>423.4200000000001</v>
      </c>
    </row>
    <row r="1660" ht="14.25" customHeight="1">
      <c r="A1660" s="140" t="s">
        <v>1839</v>
      </c>
      <c r="B1660" s="143">
        <f t="shared" si="1"/>
        <v>12</v>
      </c>
      <c r="C1660" s="143" t="str">
        <f t="shared" si="2"/>
        <v>6</v>
      </c>
      <c r="D1660" s="143" t="str">
        <f t="shared" si="3"/>
        <v>56</v>
      </c>
      <c r="E1660" s="141">
        <v>0.0</v>
      </c>
      <c r="F1660" s="141">
        <v>0.0</v>
      </c>
      <c r="G1660" s="141">
        <v>140.39999999999998</v>
      </c>
      <c r="H1660" s="141">
        <v>140.39999999999998</v>
      </c>
      <c r="I1660" s="141">
        <v>0.0</v>
      </c>
      <c r="J1660" s="141">
        <v>0.0</v>
      </c>
    </row>
    <row r="1661" ht="14.25" customHeight="1">
      <c r="A1661" s="140" t="s">
        <v>1840</v>
      </c>
      <c r="B1661" s="143">
        <f t="shared" si="1"/>
        <v>12</v>
      </c>
      <c r="C1661" s="143" t="str">
        <f t="shared" si="2"/>
        <v>7</v>
      </c>
      <c r="D1661" s="143" t="str">
        <f t="shared" si="3"/>
        <v>77</v>
      </c>
      <c r="E1661" s="141">
        <v>960.0</v>
      </c>
      <c r="F1661" s="141">
        <v>0.0</v>
      </c>
      <c r="G1661" s="141">
        <v>4188.0</v>
      </c>
      <c r="H1661" s="141">
        <v>5148.0</v>
      </c>
      <c r="I1661" s="141">
        <v>0.0</v>
      </c>
      <c r="J1661" s="141">
        <v>0.0</v>
      </c>
    </row>
    <row r="1662" ht="14.25" customHeight="1">
      <c r="A1662" s="140" t="s">
        <v>1841</v>
      </c>
      <c r="B1662" s="143">
        <f t="shared" si="1"/>
        <v>11</v>
      </c>
      <c r="C1662" s="143" t="str">
        <f t="shared" si="2"/>
        <v>3</v>
      </c>
      <c r="D1662" s="143" t="str">
        <f t="shared" si="3"/>
        <v>13</v>
      </c>
      <c r="E1662" s="141">
        <v>0.0</v>
      </c>
      <c r="F1662" s="141">
        <v>0.0</v>
      </c>
      <c r="G1662" s="141">
        <v>612.0</v>
      </c>
      <c r="H1662" s="141">
        <v>612.0</v>
      </c>
      <c r="I1662" s="141">
        <v>0.0</v>
      </c>
      <c r="J1662" s="141">
        <v>0.0</v>
      </c>
    </row>
    <row r="1663" ht="14.25" customHeight="1">
      <c r="A1663" s="140" t="s">
        <v>1842</v>
      </c>
      <c r="B1663" s="143">
        <f t="shared" si="1"/>
        <v>12</v>
      </c>
      <c r="C1663" s="143" t="str">
        <f t="shared" si="2"/>
        <v>3</v>
      </c>
      <c r="D1663" s="143" t="str">
        <f t="shared" si="3"/>
        <v>53</v>
      </c>
      <c r="E1663" s="141">
        <v>0.0</v>
      </c>
      <c r="F1663" s="141">
        <v>36218.856</v>
      </c>
      <c r="G1663" s="141">
        <v>22025.519999999997</v>
      </c>
      <c r="H1663" s="141">
        <v>11629.2</v>
      </c>
      <c r="I1663" s="141">
        <v>0.0</v>
      </c>
      <c r="J1663" s="141">
        <v>25822.535999999996</v>
      </c>
    </row>
    <row r="1664" ht="14.25" customHeight="1">
      <c r="A1664" s="140" t="s">
        <v>1843</v>
      </c>
      <c r="B1664" s="143">
        <f t="shared" si="1"/>
        <v>12</v>
      </c>
      <c r="C1664" s="143" t="str">
        <f t="shared" si="2"/>
        <v>9</v>
      </c>
      <c r="D1664" s="143" t="str">
        <f t="shared" si="3"/>
        <v>09</v>
      </c>
      <c r="E1664" s="141">
        <v>0.0</v>
      </c>
      <c r="F1664" s="141">
        <v>0.0</v>
      </c>
      <c r="G1664" s="141">
        <v>0.0</v>
      </c>
      <c r="H1664" s="141">
        <v>2622.7200000000003</v>
      </c>
      <c r="I1664" s="141">
        <v>0.0</v>
      </c>
      <c r="J1664" s="141">
        <v>2622.7200000000003</v>
      </c>
    </row>
    <row r="1665" ht="14.25" customHeight="1">
      <c r="A1665" s="140" t="s">
        <v>1844</v>
      </c>
      <c r="B1665" s="143">
        <f t="shared" si="1"/>
        <v>12</v>
      </c>
      <c r="C1665" s="143" t="str">
        <f t="shared" si="2"/>
        <v>5</v>
      </c>
      <c r="D1665" s="143" t="str">
        <f t="shared" si="3"/>
        <v>25</v>
      </c>
      <c r="E1665" s="141">
        <v>0.0</v>
      </c>
      <c r="F1665" s="141">
        <v>0.0</v>
      </c>
      <c r="G1665" s="141">
        <v>196.644</v>
      </c>
      <c r="H1665" s="141">
        <v>196.644</v>
      </c>
      <c r="I1665" s="141">
        <v>0.0</v>
      </c>
      <c r="J1665" s="141">
        <v>0.0</v>
      </c>
    </row>
    <row r="1666" ht="14.25" customHeight="1">
      <c r="A1666" s="140" t="s">
        <v>1845</v>
      </c>
      <c r="B1666" s="143">
        <f t="shared" si="1"/>
        <v>12</v>
      </c>
      <c r="C1666" s="143" t="str">
        <f t="shared" si="2"/>
        <v>1</v>
      </c>
      <c r="D1666" s="143" t="str">
        <f t="shared" si="3"/>
        <v>31</v>
      </c>
      <c r="E1666" s="141">
        <v>0.0</v>
      </c>
      <c r="F1666" s="141">
        <v>0.0</v>
      </c>
      <c r="G1666" s="141">
        <v>84.0</v>
      </c>
      <c r="H1666" s="141">
        <v>84.0</v>
      </c>
      <c r="I1666" s="141">
        <v>0.0</v>
      </c>
      <c r="J1666" s="141">
        <v>0.0</v>
      </c>
    </row>
    <row r="1667" ht="14.25" customHeight="1">
      <c r="A1667" s="140" t="s">
        <v>1846</v>
      </c>
      <c r="B1667" s="143">
        <f t="shared" si="1"/>
        <v>12</v>
      </c>
      <c r="C1667" s="143" t="str">
        <f t="shared" si="2"/>
        <v>8</v>
      </c>
      <c r="D1667" s="143" t="str">
        <f t="shared" si="3"/>
        <v>78</v>
      </c>
      <c r="E1667" s="141">
        <v>0.0</v>
      </c>
      <c r="F1667" s="141">
        <v>0.0</v>
      </c>
      <c r="G1667" s="141">
        <v>14988.971999999998</v>
      </c>
      <c r="H1667" s="141">
        <v>0.0</v>
      </c>
      <c r="I1667" s="141">
        <v>14988.971999999998</v>
      </c>
      <c r="J1667" s="141">
        <v>0.0</v>
      </c>
    </row>
    <row r="1668" ht="14.25" customHeight="1">
      <c r="A1668" s="140" t="s">
        <v>1847</v>
      </c>
      <c r="B1668" s="143">
        <f t="shared" si="1"/>
        <v>12</v>
      </c>
      <c r="C1668" s="143" t="str">
        <f t="shared" si="2"/>
        <v>2</v>
      </c>
      <c r="D1668" s="143" t="str">
        <f t="shared" si="3"/>
        <v>32</v>
      </c>
      <c r="E1668" s="141">
        <v>0.0</v>
      </c>
      <c r="F1668" s="141">
        <v>684.0</v>
      </c>
      <c r="G1668" s="141">
        <v>1764.0</v>
      </c>
      <c r="H1668" s="141">
        <v>1080.0</v>
      </c>
      <c r="I1668" s="141">
        <v>0.0</v>
      </c>
      <c r="J1668" s="141">
        <v>0.0</v>
      </c>
    </row>
    <row r="1669" ht="14.25" customHeight="1">
      <c r="A1669" s="140" t="s">
        <v>1848</v>
      </c>
      <c r="B1669" s="143">
        <f t="shared" si="1"/>
        <v>12</v>
      </c>
      <c r="C1669" s="143" t="str">
        <f t="shared" si="2"/>
        <v>7</v>
      </c>
      <c r="D1669" s="143" t="str">
        <f t="shared" si="3"/>
        <v>87</v>
      </c>
      <c r="E1669" s="141">
        <v>0.0</v>
      </c>
      <c r="F1669" s="141">
        <v>585.0</v>
      </c>
      <c r="G1669" s="141">
        <v>585.0</v>
      </c>
      <c r="H1669" s="141">
        <v>876.0</v>
      </c>
      <c r="I1669" s="141">
        <v>0.0</v>
      </c>
      <c r="J1669" s="141">
        <v>876.0</v>
      </c>
    </row>
    <row r="1670" ht="14.25" customHeight="1">
      <c r="A1670" s="140" t="s">
        <v>1849</v>
      </c>
      <c r="B1670" s="143">
        <f t="shared" si="1"/>
        <v>11</v>
      </c>
      <c r="C1670" s="143" t="str">
        <f t="shared" si="2"/>
        <v>9</v>
      </c>
      <c r="D1670" s="143" t="str">
        <f t="shared" si="3"/>
        <v>39</v>
      </c>
      <c r="E1670" s="141">
        <v>4004.1240000000003</v>
      </c>
      <c r="F1670" s="141">
        <v>0.0</v>
      </c>
      <c r="G1670" s="141">
        <v>0.0</v>
      </c>
      <c r="H1670" s="141">
        <v>0.0</v>
      </c>
      <c r="I1670" s="141">
        <v>4004.1240000000003</v>
      </c>
      <c r="J1670" s="141">
        <v>0.0</v>
      </c>
    </row>
    <row r="1671" ht="14.25" customHeight="1">
      <c r="A1671" s="140" t="s">
        <v>1850</v>
      </c>
      <c r="B1671" s="143">
        <f t="shared" si="1"/>
        <v>12</v>
      </c>
      <c r="C1671" s="143" t="str">
        <f t="shared" si="2"/>
        <v>4</v>
      </c>
      <c r="D1671" s="143" t="str">
        <f t="shared" si="3"/>
        <v>04</v>
      </c>
      <c r="E1671" s="141">
        <v>0.0</v>
      </c>
      <c r="F1671" s="141">
        <v>950.4000000000001</v>
      </c>
      <c r="G1671" s="141">
        <v>950.4000000000001</v>
      </c>
      <c r="H1671" s="141">
        <v>0.0</v>
      </c>
      <c r="I1671" s="141">
        <v>0.0</v>
      </c>
      <c r="J1671" s="141">
        <v>0.0</v>
      </c>
    </row>
    <row r="1672" ht="14.25" customHeight="1">
      <c r="A1672" s="140" t="s">
        <v>1851</v>
      </c>
      <c r="B1672" s="143">
        <f t="shared" si="1"/>
        <v>12</v>
      </c>
      <c r="C1672" s="143" t="str">
        <f t="shared" si="2"/>
        <v>5</v>
      </c>
      <c r="D1672" s="143" t="str">
        <f t="shared" si="3"/>
        <v>65</v>
      </c>
      <c r="E1672" s="141">
        <v>0.0</v>
      </c>
      <c r="F1672" s="141">
        <v>0.0</v>
      </c>
      <c r="G1672" s="141">
        <v>2448.0</v>
      </c>
      <c r="H1672" s="141">
        <v>2448.0</v>
      </c>
      <c r="I1672" s="141">
        <v>0.0</v>
      </c>
      <c r="J1672" s="141">
        <v>0.0</v>
      </c>
    </row>
    <row r="1673" ht="14.25" customHeight="1">
      <c r="A1673" s="140" t="s">
        <v>1852</v>
      </c>
      <c r="B1673" s="143">
        <f t="shared" si="1"/>
        <v>12</v>
      </c>
      <c r="C1673" s="143" t="str">
        <f t="shared" si="2"/>
        <v>5</v>
      </c>
      <c r="D1673" s="143" t="str">
        <f t="shared" si="3"/>
        <v>85</v>
      </c>
      <c r="E1673" s="141">
        <v>0.0</v>
      </c>
      <c r="F1673" s="141">
        <v>57.96</v>
      </c>
      <c r="G1673" s="141">
        <v>57.96</v>
      </c>
      <c r="H1673" s="141">
        <v>0.0</v>
      </c>
      <c r="I1673" s="141">
        <v>0.0</v>
      </c>
      <c r="J1673" s="141">
        <v>0.0</v>
      </c>
    </row>
    <row r="1674" ht="14.25" customHeight="1">
      <c r="A1674" s="140" t="s">
        <v>1853</v>
      </c>
      <c r="B1674" s="143">
        <f t="shared" si="1"/>
        <v>11</v>
      </c>
      <c r="C1674" s="143" t="str">
        <f t="shared" si="2"/>
        <v>3</v>
      </c>
      <c r="D1674" s="143" t="str">
        <f t="shared" si="3"/>
        <v>53</v>
      </c>
      <c r="E1674" s="141">
        <v>0.0</v>
      </c>
      <c r="F1674" s="141">
        <v>0.0</v>
      </c>
      <c r="G1674" s="141">
        <v>75.6</v>
      </c>
      <c r="H1674" s="141">
        <v>75.6</v>
      </c>
      <c r="I1674" s="141">
        <v>0.0</v>
      </c>
      <c r="J1674" s="141">
        <v>0.0</v>
      </c>
    </row>
    <row r="1675" ht="14.25" customHeight="1">
      <c r="A1675" s="140" t="s">
        <v>1854</v>
      </c>
      <c r="B1675" s="143">
        <f t="shared" si="1"/>
        <v>11</v>
      </c>
      <c r="C1675" s="143" t="str">
        <f t="shared" si="2"/>
        <v>4</v>
      </c>
      <c r="D1675" s="143" t="str">
        <f t="shared" si="3"/>
        <v>54</v>
      </c>
      <c r="E1675" s="141">
        <v>0.0</v>
      </c>
      <c r="F1675" s="141">
        <v>0.0</v>
      </c>
      <c r="G1675" s="141">
        <v>360.0</v>
      </c>
      <c r="H1675" s="141">
        <v>360.0</v>
      </c>
      <c r="I1675" s="141">
        <v>0.0</v>
      </c>
      <c r="J1675" s="141">
        <v>0.0</v>
      </c>
    </row>
    <row r="1676" ht="14.25" customHeight="1">
      <c r="A1676" s="140" t="s">
        <v>1855</v>
      </c>
      <c r="B1676" s="143">
        <f t="shared" si="1"/>
        <v>12</v>
      </c>
      <c r="C1676" s="143" t="str">
        <f t="shared" si="2"/>
        <v>1</v>
      </c>
      <c r="D1676" s="143" t="str">
        <f t="shared" si="3"/>
        <v>81</v>
      </c>
      <c r="E1676" s="141">
        <v>0.0</v>
      </c>
      <c r="F1676" s="141">
        <v>0.0</v>
      </c>
      <c r="G1676" s="141">
        <v>34.2</v>
      </c>
      <c r="H1676" s="141">
        <v>34.2</v>
      </c>
      <c r="I1676" s="141">
        <v>0.0</v>
      </c>
      <c r="J1676" s="141">
        <v>0.0</v>
      </c>
    </row>
    <row r="1677" ht="14.25" customHeight="1">
      <c r="A1677" s="140" t="s">
        <v>1856</v>
      </c>
      <c r="B1677" s="143">
        <f t="shared" si="1"/>
        <v>12</v>
      </c>
      <c r="C1677" s="143" t="str">
        <f t="shared" si="2"/>
        <v>2</v>
      </c>
      <c r="D1677" s="143" t="str">
        <f t="shared" si="3"/>
        <v>82</v>
      </c>
      <c r="E1677" s="141">
        <v>0.0</v>
      </c>
      <c r="F1677" s="141">
        <v>0.0</v>
      </c>
      <c r="G1677" s="141">
        <v>120.0</v>
      </c>
      <c r="H1677" s="141">
        <v>120.0</v>
      </c>
      <c r="I1677" s="141">
        <v>0.0</v>
      </c>
      <c r="J1677" s="141">
        <v>0.0</v>
      </c>
    </row>
    <row r="1678" ht="14.25" customHeight="1">
      <c r="A1678" s="140" t="s">
        <v>1857</v>
      </c>
      <c r="B1678" s="143">
        <f t="shared" si="1"/>
        <v>12</v>
      </c>
      <c r="C1678" s="143" t="str">
        <f t="shared" si="2"/>
        <v>5</v>
      </c>
      <c r="D1678" s="143" t="str">
        <f t="shared" si="3"/>
        <v>85</v>
      </c>
      <c r="E1678" s="141">
        <v>0.0</v>
      </c>
      <c r="F1678" s="141">
        <v>0.0</v>
      </c>
      <c r="G1678" s="141">
        <v>113.39999999999999</v>
      </c>
      <c r="H1678" s="141">
        <v>113.39999999999999</v>
      </c>
      <c r="I1678" s="141">
        <v>0.0</v>
      </c>
      <c r="J1678" s="141">
        <v>0.0</v>
      </c>
    </row>
    <row r="1679" ht="14.25" customHeight="1">
      <c r="A1679" s="140" t="s">
        <v>1858</v>
      </c>
      <c r="B1679" s="143">
        <f t="shared" si="1"/>
        <v>12</v>
      </c>
      <c r="C1679" s="143" t="str">
        <f t="shared" si="2"/>
        <v>6</v>
      </c>
      <c r="D1679" s="143" t="str">
        <f t="shared" si="3"/>
        <v>86</v>
      </c>
      <c r="E1679" s="141">
        <v>0.0</v>
      </c>
      <c r="F1679" s="141">
        <v>0.0</v>
      </c>
      <c r="G1679" s="141">
        <v>3216.0</v>
      </c>
      <c r="H1679" s="141">
        <v>3216.0</v>
      </c>
      <c r="I1679" s="141">
        <v>0.0</v>
      </c>
      <c r="J1679" s="141">
        <v>0.0</v>
      </c>
    </row>
    <row r="1680" ht="14.25" customHeight="1">
      <c r="A1680" s="140" t="s">
        <v>1859</v>
      </c>
      <c r="B1680" s="143">
        <f t="shared" si="1"/>
        <v>12</v>
      </c>
      <c r="C1680" s="143" t="str">
        <f t="shared" si="2"/>
        <v>1</v>
      </c>
      <c r="D1680" s="143" t="str">
        <f t="shared" si="3"/>
        <v>91</v>
      </c>
      <c r="E1680" s="141">
        <v>0.0</v>
      </c>
      <c r="F1680" s="141">
        <v>0.0</v>
      </c>
      <c r="G1680" s="141">
        <v>264.0</v>
      </c>
      <c r="H1680" s="141">
        <v>264.0</v>
      </c>
      <c r="I1680" s="141">
        <v>0.0</v>
      </c>
      <c r="J1680" s="141">
        <v>0.0</v>
      </c>
    </row>
    <row r="1681" ht="14.25" customHeight="1">
      <c r="A1681" s="140" t="s">
        <v>1860</v>
      </c>
      <c r="B1681" s="143">
        <f t="shared" si="1"/>
        <v>12</v>
      </c>
      <c r="C1681" s="143" t="str">
        <f t="shared" si="2"/>
        <v>2</v>
      </c>
      <c r="D1681" s="143" t="str">
        <f t="shared" si="3"/>
        <v>92</v>
      </c>
      <c r="E1681" s="141">
        <v>0.0</v>
      </c>
      <c r="F1681" s="141">
        <v>0.0</v>
      </c>
      <c r="G1681" s="141">
        <v>84.0</v>
      </c>
      <c r="H1681" s="141">
        <v>84.0</v>
      </c>
      <c r="I1681" s="141">
        <v>0.0</v>
      </c>
      <c r="J1681" s="141">
        <v>0.0</v>
      </c>
    </row>
    <row r="1682" ht="14.25" customHeight="1">
      <c r="A1682" s="140" t="s">
        <v>1861</v>
      </c>
      <c r="B1682" s="143">
        <f t="shared" si="1"/>
        <v>12</v>
      </c>
      <c r="C1682" s="143" t="str">
        <f t="shared" si="2"/>
        <v>5</v>
      </c>
      <c r="D1682" s="143" t="str">
        <f t="shared" si="3"/>
        <v>95</v>
      </c>
      <c r="E1682" s="141">
        <v>0.0</v>
      </c>
      <c r="F1682" s="141">
        <v>0.0</v>
      </c>
      <c r="G1682" s="141">
        <v>96.0</v>
      </c>
      <c r="H1682" s="141">
        <v>96.0</v>
      </c>
      <c r="I1682" s="141">
        <v>0.0</v>
      </c>
      <c r="J1682" s="141">
        <v>0.0</v>
      </c>
    </row>
    <row r="1683" ht="14.25" customHeight="1">
      <c r="A1683" s="140" t="s">
        <v>1862</v>
      </c>
      <c r="B1683" s="143">
        <f t="shared" si="1"/>
        <v>11</v>
      </c>
      <c r="C1683" s="143" t="str">
        <f t="shared" si="2"/>
        <v>1</v>
      </c>
      <c r="D1683" s="143" t="str">
        <f t="shared" si="3"/>
        <v>61</v>
      </c>
      <c r="E1683" s="141">
        <v>0.0</v>
      </c>
      <c r="F1683" s="141">
        <v>0.0</v>
      </c>
      <c r="G1683" s="141">
        <v>50.400000000000006</v>
      </c>
      <c r="H1683" s="141">
        <v>50.400000000000006</v>
      </c>
      <c r="I1683" s="141">
        <v>0.0</v>
      </c>
      <c r="J1683" s="141">
        <v>0.0</v>
      </c>
    </row>
    <row r="1684" ht="14.25" customHeight="1">
      <c r="A1684" s="140" t="s">
        <v>1863</v>
      </c>
      <c r="B1684" s="143">
        <f t="shared" si="1"/>
        <v>11</v>
      </c>
      <c r="C1684" s="143" t="str">
        <f t="shared" si="2"/>
        <v>8</v>
      </c>
      <c r="D1684" s="143" t="str">
        <f t="shared" si="3"/>
        <v>78</v>
      </c>
      <c r="E1684" s="141">
        <v>0.0</v>
      </c>
      <c r="F1684" s="141">
        <v>0.0</v>
      </c>
      <c r="G1684" s="141">
        <v>2403.6000000000004</v>
      </c>
      <c r="H1684" s="141">
        <v>2403.6000000000004</v>
      </c>
      <c r="I1684" s="141">
        <v>0.0</v>
      </c>
      <c r="J1684" s="141">
        <v>0.0</v>
      </c>
    </row>
    <row r="1685" ht="14.25" customHeight="1">
      <c r="A1685" s="140" t="s">
        <v>1864</v>
      </c>
      <c r="B1685" s="143">
        <f t="shared" si="1"/>
        <v>11</v>
      </c>
      <c r="C1685" s="143" t="str">
        <f t="shared" si="2"/>
        <v>9</v>
      </c>
      <c r="D1685" s="143" t="str">
        <f t="shared" si="3"/>
        <v>79</v>
      </c>
      <c r="E1685" s="141">
        <v>0.0</v>
      </c>
      <c r="F1685" s="141">
        <v>0.0</v>
      </c>
      <c r="G1685" s="141">
        <v>0.0</v>
      </c>
      <c r="H1685" s="141">
        <v>0.0</v>
      </c>
      <c r="I1685" s="141">
        <v>0.0</v>
      </c>
      <c r="J1685" s="141">
        <v>0.0</v>
      </c>
    </row>
    <row r="1686" ht="14.25" customHeight="1">
      <c r="A1686" s="140" t="s">
        <v>1865</v>
      </c>
      <c r="B1686" s="143">
        <f t="shared" si="1"/>
        <v>11</v>
      </c>
      <c r="C1686" s="143" t="str">
        <f t="shared" si="2"/>
        <v>9</v>
      </c>
      <c r="D1686" s="143" t="str">
        <f t="shared" si="3"/>
        <v>19</v>
      </c>
      <c r="E1686" s="141">
        <v>0.0</v>
      </c>
      <c r="F1686" s="141">
        <v>0.0</v>
      </c>
      <c r="G1686" s="141">
        <v>105.84</v>
      </c>
      <c r="H1686" s="141">
        <v>105.84</v>
      </c>
      <c r="I1686" s="141">
        <v>0.0</v>
      </c>
      <c r="J1686" s="141">
        <v>0.0</v>
      </c>
    </row>
    <row r="1687" ht="14.25" customHeight="1">
      <c r="A1687" s="140" t="s">
        <v>1866</v>
      </c>
      <c r="B1687" s="143">
        <f t="shared" si="1"/>
        <v>11</v>
      </c>
      <c r="C1687" s="143" t="str">
        <f t="shared" si="2"/>
        <v>4</v>
      </c>
      <c r="D1687" s="143" t="str">
        <f t="shared" si="3"/>
        <v>34</v>
      </c>
      <c r="E1687" s="141">
        <v>0.0</v>
      </c>
      <c r="F1687" s="141">
        <v>0.0</v>
      </c>
      <c r="G1687" s="141">
        <v>120.0</v>
      </c>
      <c r="H1687" s="141">
        <v>120.0</v>
      </c>
      <c r="I1687" s="141">
        <v>0.0</v>
      </c>
      <c r="J1687" s="141">
        <v>0.0</v>
      </c>
    </row>
    <row r="1688" ht="14.25" customHeight="1">
      <c r="A1688" s="140" t="s">
        <v>1867</v>
      </c>
      <c r="B1688" s="143">
        <f t="shared" si="1"/>
        <v>11</v>
      </c>
      <c r="C1688" s="143" t="str">
        <f t="shared" si="2"/>
        <v>3</v>
      </c>
      <c r="D1688" s="143" t="str">
        <f t="shared" si="3"/>
        <v>53</v>
      </c>
      <c r="E1688" s="141">
        <v>0.0</v>
      </c>
      <c r="F1688" s="141">
        <v>0.0</v>
      </c>
      <c r="G1688" s="141">
        <v>37.2</v>
      </c>
      <c r="H1688" s="141">
        <v>37.2</v>
      </c>
      <c r="I1688" s="141">
        <v>0.0</v>
      </c>
      <c r="J1688" s="141">
        <v>0.0</v>
      </c>
    </row>
    <row r="1689" ht="14.25" customHeight="1">
      <c r="A1689" s="140" t="s">
        <v>1868</v>
      </c>
      <c r="B1689" s="143">
        <f t="shared" si="1"/>
        <v>11</v>
      </c>
      <c r="C1689" s="143" t="str">
        <f t="shared" si="2"/>
        <v>4</v>
      </c>
      <c r="D1689" s="143" t="str">
        <f t="shared" si="3"/>
        <v>74</v>
      </c>
      <c r="E1689" s="141">
        <v>0.0</v>
      </c>
      <c r="F1689" s="141">
        <v>0.0</v>
      </c>
      <c r="G1689" s="141">
        <v>120.0</v>
      </c>
      <c r="H1689" s="141">
        <v>0.0</v>
      </c>
      <c r="I1689" s="141">
        <v>120.0</v>
      </c>
      <c r="J1689" s="141">
        <v>0.0</v>
      </c>
    </row>
    <row r="1690" ht="14.25" customHeight="1">
      <c r="A1690" s="140" t="s">
        <v>1869</v>
      </c>
      <c r="B1690" s="143">
        <f t="shared" si="1"/>
        <v>11</v>
      </c>
      <c r="C1690" s="143" t="str">
        <f t="shared" si="2"/>
        <v>4</v>
      </c>
      <c r="D1690" s="143" t="str">
        <f t="shared" si="3"/>
        <v>44</v>
      </c>
      <c r="E1690" s="141">
        <v>0.0</v>
      </c>
      <c r="F1690" s="141">
        <v>0.0</v>
      </c>
      <c r="G1690" s="141">
        <v>90.0</v>
      </c>
      <c r="H1690" s="141">
        <v>90.0</v>
      </c>
      <c r="I1690" s="141">
        <v>0.0</v>
      </c>
      <c r="J1690" s="141">
        <v>0.0</v>
      </c>
    </row>
    <row r="1691" ht="14.25" customHeight="1">
      <c r="A1691" s="140" t="s">
        <v>1870</v>
      </c>
      <c r="B1691" s="143">
        <f t="shared" si="1"/>
        <v>11</v>
      </c>
      <c r="C1691" s="143" t="str">
        <f t="shared" si="2"/>
        <v>1</v>
      </c>
      <c r="D1691" s="143" t="str">
        <f t="shared" si="3"/>
        <v>51</v>
      </c>
      <c r="E1691" s="141">
        <v>0.0</v>
      </c>
      <c r="F1691" s="141">
        <v>0.0</v>
      </c>
      <c r="G1691" s="141">
        <v>25.200000000000003</v>
      </c>
      <c r="H1691" s="141">
        <v>25.200000000000003</v>
      </c>
      <c r="I1691" s="141">
        <v>0.0</v>
      </c>
      <c r="J1691" s="141">
        <v>0.0</v>
      </c>
    </row>
    <row r="1692" ht="14.25" customHeight="1">
      <c r="A1692" s="140" t="s">
        <v>1871</v>
      </c>
      <c r="B1692" s="143">
        <f t="shared" si="1"/>
        <v>10</v>
      </c>
      <c r="C1692" s="143" t="str">
        <f t="shared" si="2"/>
        <v>7</v>
      </c>
      <c r="D1692" s="143" t="str">
        <f t="shared" si="3"/>
        <v>37</v>
      </c>
      <c r="E1692" s="141">
        <v>0.0</v>
      </c>
      <c r="F1692" s="141">
        <v>23493.816</v>
      </c>
      <c r="G1692" s="141">
        <v>23493.816</v>
      </c>
      <c r="H1692" s="141">
        <v>22521.492</v>
      </c>
      <c r="I1692" s="141">
        <v>0.0</v>
      </c>
      <c r="J1692" s="141">
        <v>22521.492</v>
      </c>
    </row>
    <row r="1693" ht="14.25" customHeight="1">
      <c r="A1693" s="140" t="s">
        <v>1872</v>
      </c>
      <c r="B1693" s="143">
        <f t="shared" si="1"/>
        <v>11</v>
      </c>
      <c r="C1693" s="143" t="str">
        <f t="shared" si="2"/>
        <v>2</v>
      </c>
      <c r="D1693" s="143" t="str">
        <f t="shared" si="3"/>
        <v>02</v>
      </c>
      <c r="E1693" s="141">
        <v>0.0</v>
      </c>
      <c r="F1693" s="141">
        <v>0.0</v>
      </c>
      <c r="G1693" s="141">
        <v>137.24400000000003</v>
      </c>
      <c r="H1693" s="141">
        <v>137.24400000000003</v>
      </c>
      <c r="I1693" s="141">
        <v>0.0</v>
      </c>
      <c r="J1693" s="141">
        <v>0.0</v>
      </c>
    </row>
    <row r="1694" ht="14.25" customHeight="1">
      <c r="A1694" s="140" t="s">
        <v>1873</v>
      </c>
      <c r="B1694" s="143">
        <f t="shared" si="1"/>
        <v>11</v>
      </c>
      <c r="C1694" s="143" t="str">
        <f t="shared" si="2"/>
        <v>3</v>
      </c>
      <c r="D1694" s="143" t="str">
        <f t="shared" si="3"/>
        <v>23</v>
      </c>
      <c r="E1694" s="141">
        <v>0.0</v>
      </c>
      <c r="F1694" s="141">
        <v>0.0</v>
      </c>
      <c r="G1694" s="141">
        <v>0.0</v>
      </c>
      <c r="H1694" s="141">
        <v>96.0</v>
      </c>
      <c r="I1694" s="141">
        <v>0.0</v>
      </c>
      <c r="J1694" s="141">
        <v>96.0</v>
      </c>
    </row>
    <row r="1695" ht="14.25" customHeight="1">
      <c r="A1695" s="140" t="s">
        <v>1874</v>
      </c>
      <c r="B1695" s="143">
        <f t="shared" si="1"/>
        <v>11</v>
      </c>
      <c r="C1695" s="143" t="str">
        <f t="shared" si="2"/>
        <v>4</v>
      </c>
      <c r="D1695" s="143" t="str">
        <f t="shared" si="3"/>
        <v>44</v>
      </c>
      <c r="E1695" s="141">
        <v>0.0</v>
      </c>
      <c r="F1695" s="141">
        <v>229113.912</v>
      </c>
      <c r="G1695" s="141">
        <v>229113.912</v>
      </c>
      <c r="H1695" s="141">
        <v>226413.49200000003</v>
      </c>
      <c r="I1695" s="141">
        <v>0.0</v>
      </c>
      <c r="J1695" s="141">
        <v>226413.49200000003</v>
      </c>
    </row>
    <row r="1696" ht="14.25" customHeight="1">
      <c r="A1696" s="140" t="s">
        <v>1875</v>
      </c>
      <c r="B1696" s="143">
        <f t="shared" si="1"/>
        <v>11</v>
      </c>
      <c r="C1696" s="143" t="str">
        <f t="shared" si="2"/>
        <v>7</v>
      </c>
      <c r="D1696" s="143" t="str">
        <f t="shared" si="3"/>
        <v>47</v>
      </c>
      <c r="E1696" s="141">
        <v>0.0</v>
      </c>
      <c r="F1696" s="141">
        <v>0.0</v>
      </c>
      <c r="G1696" s="141">
        <v>164.32799999999997</v>
      </c>
      <c r="H1696" s="141">
        <v>633.4559999999999</v>
      </c>
      <c r="I1696" s="141">
        <v>0.0</v>
      </c>
      <c r="J1696" s="141">
        <v>469.12800000000004</v>
      </c>
    </row>
    <row r="1697" ht="14.25" customHeight="1">
      <c r="A1697" s="140" t="s">
        <v>1876</v>
      </c>
      <c r="B1697" s="143">
        <f t="shared" si="1"/>
        <v>11</v>
      </c>
      <c r="C1697" s="143" t="str">
        <f t="shared" si="2"/>
        <v>6</v>
      </c>
      <c r="D1697" s="143" t="str">
        <f t="shared" si="3"/>
        <v>86</v>
      </c>
      <c r="E1697" s="141">
        <v>0.0</v>
      </c>
      <c r="F1697" s="141">
        <v>0.0</v>
      </c>
      <c r="G1697" s="141">
        <v>48.0</v>
      </c>
      <c r="H1697" s="141">
        <v>48.0</v>
      </c>
      <c r="I1697" s="141">
        <v>0.0</v>
      </c>
      <c r="J1697" s="141">
        <v>0.0</v>
      </c>
    </row>
    <row r="1698" ht="14.25" customHeight="1">
      <c r="A1698" s="140" t="s">
        <v>1877</v>
      </c>
      <c r="B1698" s="143">
        <f t="shared" si="1"/>
        <v>11</v>
      </c>
      <c r="C1698" s="143" t="str">
        <f t="shared" si="2"/>
        <v>9</v>
      </c>
      <c r="D1698" s="143" t="str">
        <f t="shared" si="3"/>
        <v>99</v>
      </c>
      <c r="E1698" s="141">
        <v>0.0</v>
      </c>
      <c r="F1698" s="141">
        <v>0.0</v>
      </c>
      <c r="G1698" s="141">
        <v>0.0</v>
      </c>
      <c r="H1698" s="141">
        <v>0.0</v>
      </c>
      <c r="I1698" s="141">
        <v>0.0</v>
      </c>
      <c r="J1698" s="141">
        <v>0.0</v>
      </c>
    </row>
    <row r="1699" ht="14.25" customHeight="1">
      <c r="A1699" s="140" t="s">
        <v>1878</v>
      </c>
      <c r="B1699" s="143">
        <f t="shared" si="1"/>
        <v>11</v>
      </c>
      <c r="C1699" s="143" t="str">
        <f t="shared" si="2"/>
        <v>0</v>
      </c>
      <c r="D1699" s="143" t="str">
        <f t="shared" si="3"/>
        <v>30</v>
      </c>
      <c r="E1699" s="141">
        <v>0.0</v>
      </c>
      <c r="F1699" s="141">
        <v>0.0</v>
      </c>
      <c r="G1699" s="141">
        <v>0.0</v>
      </c>
      <c r="H1699" s="141">
        <v>0.0</v>
      </c>
      <c r="I1699" s="141">
        <v>0.0</v>
      </c>
      <c r="J1699" s="141">
        <v>0.0</v>
      </c>
    </row>
    <row r="1700" ht="14.25" customHeight="1">
      <c r="A1700" s="140" t="s">
        <v>1879</v>
      </c>
      <c r="B1700" s="143">
        <f t="shared" si="1"/>
        <v>11</v>
      </c>
      <c r="C1700" s="143" t="str">
        <f t="shared" si="2"/>
        <v>5</v>
      </c>
      <c r="D1700" s="143" t="str">
        <f t="shared" si="3"/>
        <v>55</v>
      </c>
      <c r="E1700" s="141">
        <v>0.0</v>
      </c>
      <c r="F1700" s="141">
        <v>0.0</v>
      </c>
      <c r="G1700" s="141">
        <v>0.0</v>
      </c>
      <c r="H1700" s="141">
        <v>0.0</v>
      </c>
      <c r="I1700" s="141">
        <v>0.0</v>
      </c>
      <c r="J1700" s="141">
        <v>0.0</v>
      </c>
    </row>
    <row r="1701" ht="14.25" customHeight="1">
      <c r="A1701" s="140" t="s">
        <v>1880</v>
      </c>
      <c r="B1701" s="143">
        <f t="shared" si="1"/>
        <v>11</v>
      </c>
      <c r="C1701" s="143" t="str">
        <f t="shared" si="2"/>
        <v>2</v>
      </c>
      <c r="D1701" s="143" t="str">
        <f t="shared" si="3"/>
        <v>72</v>
      </c>
      <c r="E1701" s="141">
        <v>0.0</v>
      </c>
      <c r="F1701" s="141">
        <v>0.0</v>
      </c>
      <c r="G1701" s="141">
        <v>480.0</v>
      </c>
      <c r="H1701" s="141">
        <v>480.0</v>
      </c>
      <c r="I1701" s="141">
        <v>0.0</v>
      </c>
      <c r="J1701" s="141">
        <v>0.0</v>
      </c>
    </row>
    <row r="1702" ht="14.25" customHeight="1">
      <c r="A1702" s="140" t="s">
        <v>1881</v>
      </c>
      <c r="B1702" s="143">
        <f t="shared" si="1"/>
        <v>11</v>
      </c>
      <c r="C1702" s="143" t="str">
        <f t="shared" si="2"/>
        <v>3</v>
      </c>
      <c r="D1702" s="143" t="str">
        <f t="shared" si="3"/>
        <v>93</v>
      </c>
      <c r="E1702" s="141">
        <v>0.0</v>
      </c>
      <c r="F1702" s="141">
        <v>0.0</v>
      </c>
      <c r="G1702" s="141">
        <v>0.0</v>
      </c>
      <c r="H1702" s="141">
        <v>0.0</v>
      </c>
      <c r="I1702" s="141">
        <v>0.0</v>
      </c>
      <c r="J1702" s="141">
        <v>0.0</v>
      </c>
    </row>
    <row r="1703" ht="14.25" customHeight="1">
      <c r="A1703" s="140" t="s">
        <v>1882</v>
      </c>
      <c r="B1703" s="143">
        <f t="shared" si="1"/>
        <v>11</v>
      </c>
      <c r="C1703" s="143" t="str">
        <f t="shared" si="2"/>
        <v>4</v>
      </c>
      <c r="D1703" s="143" t="str">
        <f t="shared" si="3"/>
        <v>94</v>
      </c>
      <c r="E1703" s="141">
        <v>0.0</v>
      </c>
      <c r="F1703" s="141">
        <v>0.0</v>
      </c>
      <c r="G1703" s="141">
        <v>84.0</v>
      </c>
      <c r="H1703" s="141">
        <v>84.0</v>
      </c>
      <c r="I1703" s="141">
        <v>0.0</v>
      </c>
      <c r="J1703" s="141">
        <v>0.0</v>
      </c>
    </row>
    <row r="1704" ht="14.25" customHeight="1">
      <c r="A1704" s="140" t="s">
        <v>1883</v>
      </c>
      <c r="B1704" s="143">
        <f t="shared" si="1"/>
        <v>10</v>
      </c>
      <c r="C1704" s="143" t="str">
        <f t="shared" si="2"/>
        <v>3</v>
      </c>
      <c r="D1704" s="143" t="str">
        <f t="shared" si="3"/>
        <v>63</v>
      </c>
      <c r="E1704" s="141">
        <v>4.4399999999999995</v>
      </c>
      <c r="F1704" s="141">
        <v>0.0</v>
      </c>
      <c r="G1704" s="141">
        <v>0.0</v>
      </c>
      <c r="H1704" s="141">
        <v>0.0</v>
      </c>
      <c r="I1704" s="141">
        <v>4.4399999999999995</v>
      </c>
      <c r="J1704" s="141">
        <v>0.0</v>
      </c>
    </row>
    <row r="1705" ht="14.25" customHeight="1">
      <c r="A1705" s="140" t="s">
        <v>1884</v>
      </c>
      <c r="B1705" s="143">
        <f t="shared" si="1"/>
        <v>11</v>
      </c>
      <c r="C1705" s="143" t="str">
        <f t="shared" si="2"/>
        <v>2</v>
      </c>
      <c r="D1705" s="143" t="str">
        <f t="shared" si="3"/>
        <v>32</v>
      </c>
      <c r="E1705" s="141">
        <v>0.0</v>
      </c>
      <c r="F1705" s="141">
        <v>0.0</v>
      </c>
      <c r="G1705" s="141">
        <v>168.0</v>
      </c>
      <c r="H1705" s="141">
        <v>168.0</v>
      </c>
      <c r="I1705" s="141">
        <v>0.0</v>
      </c>
      <c r="J1705" s="141">
        <v>0.0</v>
      </c>
    </row>
    <row r="1706" ht="14.25" customHeight="1">
      <c r="A1706" s="140" t="s">
        <v>1885</v>
      </c>
      <c r="B1706" s="143">
        <f t="shared" si="1"/>
        <v>10</v>
      </c>
      <c r="C1706" s="143" t="str">
        <f t="shared" si="2"/>
        <v>5</v>
      </c>
      <c r="D1706" s="143" t="str">
        <f t="shared" si="3"/>
        <v>65</v>
      </c>
      <c r="E1706" s="141">
        <v>0.0</v>
      </c>
      <c r="F1706" s="141">
        <v>0.0</v>
      </c>
      <c r="G1706" s="141">
        <v>0.0</v>
      </c>
      <c r="H1706" s="141">
        <v>0.0</v>
      </c>
      <c r="I1706" s="141">
        <v>0.0</v>
      </c>
      <c r="J1706" s="141">
        <v>0.0</v>
      </c>
    </row>
    <row r="1707" ht="14.25" customHeight="1">
      <c r="A1707" s="140" t="s">
        <v>1886</v>
      </c>
      <c r="B1707" s="143">
        <f t="shared" si="1"/>
        <v>11</v>
      </c>
      <c r="C1707" s="143" t="str">
        <f t="shared" si="2"/>
        <v>2</v>
      </c>
      <c r="D1707" s="143" t="str">
        <f t="shared" si="3"/>
        <v>72</v>
      </c>
      <c r="E1707" s="141">
        <v>0.0</v>
      </c>
      <c r="F1707" s="141">
        <v>0.0</v>
      </c>
      <c r="G1707" s="141">
        <v>24.0</v>
      </c>
      <c r="H1707" s="141">
        <v>24.0</v>
      </c>
      <c r="I1707" s="141">
        <v>0.0</v>
      </c>
      <c r="J1707" s="141">
        <v>0.0</v>
      </c>
    </row>
    <row r="1708" ht="14.25" customHeight="1">
      <c r="A1708" s="140" t="s">
        <v>1887</v>
      </c>
      <c r="B1708" s="143">
        <f t="shared" si="1"/>
        <v>11</v>
      </c>
      <c r="C1708" s="143" t="str">
        <f t="shared" si="2"/>
        <v>7</v>
      </c>
      <c r="D1708" s="143" t="str">
        <f t="shared" si="3"/>
        <v>37</v>
      </c>
      <c r="E1708" s="141">
        <v>0.0</v>
      </c>
      <c r="F1708" s="141">
        <v>0.0</v>
      </c>
      <c r="G1708" s="141">
        <v>1052.1599999999999</v>
      </c>
      <c r="H1708" s="141">
        <v>1052.1480000000001</v>
      </c>
      <c r="I1708" s="141">
        <v>0.012</v>
      </c>
      <c r="J1708" s="141">
        <v>0.0</v>
      </c>
    </row>
    <row r="1709" ht="14.25" customHeight="1">
      <c r="A1709" s="140" t="s">
        <v>1888</v>
      </c>
      <c r="B1709" s="143">
        <f t="shared" si="1"/>
        <v>11</v>
      </c>
      <c r="C1709" s="143" t="str">
        <f t="shared" si="2"/>
        <v>2</v>
      </c>
      <c r="D1709" s="143" t="str">
        <f t="shared" si="3"/>
        <v>72</v>
      </c>
      <c r="E1709" s="141">
        <v>0.0</v>
      </c>
      <c r="F1709" s="141">
        <v>69.96000000000001</v>
      </c>
      <c r="G1709" s="141">
        <v>69.96000000000001</v>
      </c>
      <c r="H1709" s="141">
        <v>192.39600000000002</v>
      </c>
      <c r="I1709" s="141">
        <v>0.0</v>
      </c>
      <c r="J1709" s="141">
        <v>192.39600000000002</v>
      </c>
    </row>
    <row r="1710" ht="14.25" customHeight="1">
      <c r="A1710" s="140" t="s">
        <v>1889</v>
      </c>
      <c r="B1710" s="143">
        <f t="shared" si="1"/>
        <v>10</v>
      </c>
      <c r="C1710" s="143" t="str">
        <f t="shared" si="2"/>
        <v>8</v>
      </c>
      <c r="D1710" s="143" t="str">
        <f t="shared" si="3"/>
        <v>78</v>
      </c>
      <c r="E1710" s="141">
        <v>0.0</v>
      </c>
      <c r="F1710" s="141">
        <v>0.0</v>
      </c>
      <c r="G1710" s="141">
        <v>1200.0</v>
      </c>
      <c r="H1710" s="141">
        <v>2160.0</v>
      </c>
      <c r="I1710" s="141">
        <v>0.0</v>
      </c>
      <c r="J1710" s="141">
        <v>960.0</v>
      </c>
    </row>
    <row r="1711" ht="14.25" customHeight="1">
      <c r="A1711" s="140" t="s">
        <v>1890</v>
      </c>
      <c r="B1711" s="143">
        <f t="shared" si="1"/>
        <v>11</v>
      </c>
      <c r="C1711" s="143" t="str">
        <f t="shared" si="2"/>
        <v>8</v>
      </c>
      <c r="D1711" s="143" t="str">
        <f t="shared" si="3"/>
        <v>28</v>
      </c>
      <c r="E1711" s="141">
        <v>0.0</v>
      </c>
      <c r="F1711" s="141">
        <v>0.0</v>
      </c>
      <c r="G1711" s="141">
        <v>1320.0</v>
      </c>
      <c r="H1711" s="141">
        <v>1320.0</v>
      </c>
      <c r="I1711" s="141">
        <v>0.0</v>
      </c>
      <c r="J1711" s="141">
        <v>0.0</v>
      </c>
    </row>
    <row r="1712" ht="14.25" customHeight="1">
      <c r="A1712" s="140" t="s">
        <v>1891</v>
      </c>
      <c r="B1712" s="143">
        <f t="shared" si="1"/>
        <v>11</v>
      </c>
      <c r="C1712" s="143" t="str">
        <f t="shared" si="2"/>
        <v>6</v>
      </c>
      <c r="D1712" s="143" t="str">
        <f t="shared" si="3"/>
        <v>66</v>
      </c>
      <c r="E1712" s="141">
        <v>0.0</v>
      </c>
      <c r="F1712" s="141">
        <v>0.0</v>
      </c>
      <c r="G1712" s="141">
        <v>480.0</v>
      </c>
      <c r="H1712" s="141">
        <v>480.0</v>
      </c>
      <c r="I1712" s="141">
        <v>0.0</v>
      </c>
      <c r="J1712" s="141">
        <v>0.0</v>
      </c>
    </row>
    <row r="1713" ht="14.25" customHeight="1">
      <c r="A1713" s="140" t="s">
        <v>1892</v>
      </c>
      <c r="B1713" s="143">
        <f t="shared" si="1"/>
        <v>11</v>
      </c>
      <c r="C1713" s="143" t="str">
        <f t="shared" si="2"/>
        <v>9</v>
      </c>
      <c r="D1713" s="143" t="str">
        <f t="shared" si="3"/>
        <v>69</v>
      </c>
      <c r="E1713" s="141">
        <v>78.0</v>
      </c>
      <c r="F1713" s="141">
        <v>0.0</v>
      </c>
      <c r="G1713" s="141">
        <v>96.0</v>
      </c>
      <c r="H1713" s="141">
        <v>174.0</v>
      </c>
      <c r="I1713" s="141">
        <v>0.0</v>
      </c>
      <c r="J1713" s="141">
        <v>0.0</v>
      </c>
    </row>
    <row r="1714" ht="14.25" customHeight="1">
      <c r="A1714" s="140" t="s">
        <v>1893</v>
      </c>
      <c r="B1714" s="143">
        <f t="shared" si="1"/>
        <v>11</v>
      </c>
      <c r="C1714" s="143" t="str">
        <f t="shared" si="2"/>
        <v>1</v>
      </c>
      <c r="D1714" s="143" t="str">
        <f t="shared" si="3"/>
        <v>01</v>
      </c>
      <c r="E1714" s="141">
        <v>0.0</v>
      </c>
      <c r="F1714" s="141">
        <v>0.0</v>
      </c>
      <c r="G1714" s="141">
        <v>8.411999999999999</v>
      </c>
      <c r="H1714" s="141">
        <v>8.411999999999999</v>
      </c>
      <c r="I1714" s="141">
        <v>0.0</v>
      </c>
      <c r="J1714" s="141">
        <v>0.0</v>
      </c>
    </row>
    <row r="1715" ht="14.25" customHeight="1">
      <c r="A1715" s="140" t="s">
        <v>1894</v>
      </c>
      <c r="B1715" s="143">
        <f t="shared" si="1"/>
        <v>10</v>
      </c>
      <c r="C1715" s="143" t="str">
        <f t="shared" si="2"/>
        <v>6</v>
      </c>
      <c r="D1715" s="143" t="str">
        <f t="shared" si="3"/>
        <v>96</v>
      </c>
      <c r="E1715" s="141">
        <v>0.0</v>
      </c>
      <c r="F1715" s="141">
        <v>141.60000000000002</v>
      </c>
      <c r="G1715" s="141">
        <v>424.79999999999995</v>
      </c>
      <c r="H1715" s="141">
        <v>424.79999999999995</v>
      </c>
      <c r="I1715" s="141">
        <v>0.0</v>
      </c>
      <c r="J1715" s="141">
        <v>141.60000000000002</v>
      </c>
    </row>
    <row r="1716" ht="14.25" customHeight="1">
      <c r="A1716" s="140" t="s">
        <v>1895</v>
      </c>
      <c r="B1716" s="143">
        <f t="shared" si="1"/>
        <v>11</v>
      </c>
      <c r="C1716" s="143" t="str">
        <f t="shared" si="2"/>
        <v>6</v>
      </c>
      <c r="D1716" s="143" t="str">
        <f t="shared" si="3"/>
        <v>86</v>
      </c>
      <c r="E1716" s="141">
        <v>0.0</v>
      </c>
      <c r="F1716" s="141">
        <v>0.0</v>
      </c>
      <c r="G1716" s="141">
        <v>0.0</v>
      </c>
      <c r="H1716" s="141">
        <v>2399.808</v>
      </c>
      <c r="I1716" s="141">
        <v>0.0</v>
      </c>
      <c r="J1716" s="141">
        <v>2399.808</v>
      </c>
    </row>
    <row r="1717" ht="14.25" customHeight="1">
      <c r="A1717" s="140" t="s">
        <v>1896</v>
      </c>
      <c r="B1717" s="143">
        <f t="shared" si="1"/>
        <v>11</v>
      </c>
      <c r="C1717" s="143" t="str">
        <f t="shared" si="2"/>
        <v>8</v>
      </c>
      <c r="D1717" s="143" t="str">
        <f t="shared" si="3"/>
        <v>88</v>
      </c>
      <c r="E1717" s="141">
        <v>0.0</v>
      </c>
      <c r="F1717" s="141">
        <v>0.0</v>
      </c>
      <c r="G1717" s="141">
        <v>4536.0</v>
      </c>
      <c r="H1717" s="141">
        <v>4536.0</v>
      </c>
      <c r="I1717" s="141">
        <v>0.0</v>
      </c>
      <c r="J1717" s="141">
        <v>0.0</v>
      </c>
    </row>
    <row r="1718" ht="14.25" customHeight="1">
      <c r="A1718" s="140" t="s">
        <v>1897</v>
      </c>
      <c r="B1718" s="143">
        <f t="shared" si="1"/>
        <v>7</v>
      </c>
      <c r="C1718" s="143" t="str">
        <f t="shared" si="2"/>
        <v>5</v>
      </c>
      <c r="D1718" s="143" t="str">
        <f t="shared" si="3"/>
        <v>05</v>
      </c>
      <c r="E1718" s="141">
        <v>0.0</v>
      </c>
      <c r="F1718" s="141">
        <v>0.0</v>
      </c>
      <c r="G1718" s="141">
        <v>5977.896000000001</v>
      </c>
      <c r="H1718" s="141">
        <v>5977.896000000001</v>
      </c>
      <c r="I1718" s="141">
        <v>0.0</v>
      </c>
      <c r="J1718" s="141">
        <v>0.0</v>
      </c>
    </row>
    <row r="1719" ht="14.25" customHeight="1">
      <c r="A1719" s="140" t="s">
        <v>1898</v>
      </c>
      <c r="B1719" s="143">
        <f t="shared" si="1"/>
        <v>12</v>
      </c>
      <c r="C1719" s="143" t="str">
        <f t="shared" si="2"/>
        <v>9</v>
      </c>
      <c r="D1719" s="143" t="str">
        <f t="shared" si="3"/>
        <v>59</v>
      </c>
      <c r="E1719" s="141">
        <v>0.0</v>
      </c>
      <c r="F1719" s="141">
        <v>0.0</v>
      </c>
      <c r="G1719" s="141">
        <v>507.59999999999997</v>
      </c>
      <c r="H1719" s="141">
        <v>507.59999999999997</v>
      </c>
      <c r="I1719" s="141">
        <v>0.0</v>
      </c>
      <c r="J1719" s="141">
        <v>0.0</v>
      </c>
    </row>
    <row r="1720" ht="14.25" customHeight="1">
      <c r="A1720" s="140" t="s">
        <v>1899</v>
      </c>
      <c r="B1720" s="143">
        <f t="shared" si="1"/>
        <v>12</v>
      </c>
      <c r="C1720" s="143" t="str">
        <f t="shared" si="2"/>
        <v>3</v>
      </c>
      <c r="D1720" s="143" t="str">
        <f t="shared" si="3"/>
        <v>73</v>
      </c>
      <c r="E1720" s="141">
        <v>0.0</v>
      </c>
      <c r="F1720" s="141">
        <v>0.0</v>
      </c>
      <c r="G1720" s="141">
        <v>684.624</v>
      </c>
      <c r="H1720" s="141">
        <v>684.624</v>
      </c>
      <c r="I1720" s="141">
        <v>0.0</v>
      </c>
      <c r="J1720" s="141">
        <v>0.0</v>
      </c>
    </row>
    <row r="1721" ht="14.25" customHeight="1">
      <c r="A1721" s="140" t="s">
        <v>1900</v>
      </c>
      <c r="B1721" s="143">
        <f t="shared" si="1"/>
        <v>12</v>
      </c>
      <c r="C1721" s="143" t="str">
        <f t="shared" si="2"/>
        <v>3</v>
      </c>
      <c r="D1721" s="143" t="str">
        <f t="shared" si="3"/>
        <v>83</v>
      </c>
      <c r="E1721" s="141">
        <v>0.0</v>
      </c>
      <c r="F1721" s="141">
        <v>0.0</v>
      </c>
      <c r="G1721" s="141">
        <v>4320.84</v>
      </c>
      <c r="H1721" s="141">
        <v>4320.84</v>
      </c>
      <c r="I1721" s="141">
        <v>0.0</v>
      </c>
      <c r="J1721" s="141">
        <v>0.0</v>
      </c>
    </row>
    <row r="1722" ht="14.25" customHeight="1">
      <c r="A1722" s="140" t="s">
        <v>1901</v>
      </c>
      <c r="B1722" s="143">
        <f t="shared" si="1"/>
        <v>12</v>
      </c>
      <c r="C1722" s="143" t="str">
        <f t="shared" si="2"/>
        <v>7</v>
      </c>
      <c r="D1722" s="143" t="str">
        <f t="shared" si="3"/>
        <v>87</v>
      </c>
      <c r="E1722" s="141">
        <v>0.0</v>
      </c>
      <c r="F1722" s="141">
        <v>0.0</v>
      </c>
      <c r="G1722" s="141">
        <v>256.03200000000004</v>
      </c>
      <c r="H1722" s="141">
        <v>256.03200000000004</v>
      </c>
      <c r="I1722" s="141">
        <v>0.0</v>
      </c>
      <c r="J1722" s="141">
        <v>0.0</v>
      </c>
    </row>
    <row r="1723" ht="14.25" customHeight="1">
      <c r="A1723" s="140" t="s">
        <v>1902</v>
      </c>
      <c r="B1723" s="143">
        <f t="shared" si="1"/>
        <v>11</v>
      </c>
      <c r="C1723" s="143" t="str">
        <f t="shared" si="2"/>
        <v>7</v>
      </c>
      <c r="D1723" s="143" t="str">
        <f t="shared" si="3"/>
        <v>37</v>
      </c>
      <c r="E1723" s="141">
        <v>0.0</v>
      </c>
      <c r="F1723" s="141">
        <v>0.0</v>
      </c>
      <c r="G1723" s="141">
        <v>208.79999999999998</v>
      </c>
      <c r="H1723" s="141">
        <v>208.79999999999998</v>
      </c>
      <c r="I1723" s="141">
        <v>0.0</v>
      </c>
      <c r="J1723" s="141">
        <v>0.0</v>
      </c>
    </row>
    <row r="1724" ht="14.25" customHeight="1">
      <c r="A1724" s="140" t="s">
        <v>1903</v>
      </c>
      <c r="B1724" s="143">
        <f t="shared" si="1"/>
        <v>7</v>
      </c>
      <c r="C1724" s="143" t="str">
        <f t="shared" si="2"/>
        <v>7</v>
      </c>
      <c r="D1724" s="143" t="str">
        <f t="shared" si="3"/>
        <v>07</v>
      </c>
      <c r="E1724" s="141">
        <v>0.0</v>
      </c>
      <c r="F1724" s="141">
        <v>2373.2039999999997</v>
      </c>
      <c r="G1724" s="141">
        <v>6615.0</v>
      </c>
      <c r="H1724" s="141">
        <v>6802.416000000001</v>
      </c>
      <c r="I1724" s="141">
        <v>0.0</v>
      </c>
      <c r="J1724" s="141">
        <v>2560.62</v>
      </c>
    </row>
    <row r="1725" ht="14.25" customHeight="1">
      <c r="A1725" s="140" t="s">
        <v>1904</v>
      </c>
      <c r="B1725" s="143">
        <f t="shared" si="1"/>
        <v>10</v>
      </c>
      <c r="C1725" s="143" t="str">
        <f t="shared" si="2"/>
        <v>4</v>
      </c>
      <c r="D1725" s="143" t="str">
        <f t="shared" si="3"/>
        <v>14</v>
      </c>
      <c r="E1725" s="141">
        <v>0.0</v>
      </c>
      <c r="F1725" s="141">
        <v>521.172</v>
      </c>
      <c r="G1725" s="141">
        <v>576.108</v>
      </c>
      <c r="H1725" s="141">
        <v>557.808</v>
      </c>
      <c r="I1725" s="141">
        <v>0.0</v>
      </c>
      <c r="J1725" s="141">
        <v>502.87199999999996</v>
      </c>
    </row>
    <row r="1726" ht="14.25" customHeight="1">
      <c r="A1726" s="140" t="s">
        <v>1905</v>
      </c>
      <c r="B1726" s="143">
        <f t="shared" si="1"/>
        <v>12</v>
      </c>
      <c r="C1726" s="143" t="str">
        <f t="shared" si="2"/>
        <v>4</v>
      </c>
      <c r="D1726" s="143" t="str">
        <f t="shared" si="3"/>
        <v>64</v>
      </c>
      <c r="E1726" s="141">
        <v>0.0</v>
      </c>
      <c r="F1726" s="141">
        <v>0.0</v>
      </c>
      <c r="G1726" s="141">
        <v>240.0</v>
      </c>
      <c r="H1726" s="141">
        <v>120.0</v>
      </c>
      <c r="I1726" s="141">
        <v>120.0</v>
      </c>
      <c r="J1726" s="141">
        <v>0.0</v>
      </c>
    </row>
    <row r="1727" ht="14.25" customHeight="1">
      <c r="A1727" s="140" t="s">
        <v>1906</v>
      </c>
      <c r="B1727" s="143">
        <f t="shared" si="1"/>
        <v>11</v>
      </c>
      <c r="C1727" s="143" t="str">
        <f t="shared" si="2"/>
        <v>7</v>
      </c>
      <c r="D1727" s="143" t="str">
        <f t="shared" si="3"/>
        <v>57</v>
      </c>
      <c r="E1727" s="141">
        <v>0.0</v>
      </c>
      <c r="F1727" s="141">
        <v>0.0</v>
      </c>
      <c r="G1727" s="141">
        <v>8.64</v>
      </c>
      <c r="H1727" s="141">
        <v>8.64</v>
      </c>
      <c r="I1727" s="141">
        <v>0.0</v>
      </c>
      <c r="J1727" s="141">
        <v>0.0</v>
      </c>
    </row>
    <row r="1728" ht="14.25" customHeight="1">
      <c r="A1728" s="140" t="s">
        <v>1907</v>
      </c>
      <c r="B1728" s="143">
        <f t="shared" si="1"/>
        <v>10</v>
      </c>
      <c r="C1728" s="143" t="str">
        <f t="shared" si="2"/>
        <v>4</v>
      </c>
      <c r="D1728" s="143" t="str">
        <f t="shared" si="3"/>
        <v>24</v>
      </c>
      <c r="E1728" s="141">
        <v>0.0</v>
      </c>
      <c r="F1728" s="141">
        <v>1693.6800000000003</v>
      </c>
      <c r="G1728" s="141">
        <v>5790.252</v>
      </c>
      <c r="H1728" s="141">
        <v>6115.968000000001</v>
      </c>
      <c r="I1728" s="141">
        <v>0.0</v>
      </c>
      <c r="J1728" s="141">
        <v>2019.3959999999997</v>
      </c>
    </row>
    <row r="1729" ht="14.25" customHeight="1">
      <c r="A1729" s="140" t="s">
        <v>1908</v>
      </c>
      <c r="B1729" s="143">
        <f t="shared" si="1"/>
        <v>11</v>
      </c>
      <c r="C1729" s="143" t="str">
        <f t="shared" si="2"/>
        <v>7</v>
      </c>
      <c r="D1729" s="143" t="str">
        <f t="shared" si="3"/>
        <v>67</v>
      </c>
      <c r="E1729" s="141">
        <v>0.0</v>
      </c>
      <c r="F1729" s="141">
        <v>0.0</v>
      </c>
      <c r="G1729" s="141">
        <v>0.0</v>
      </c>
      <c r="H1729" s="141">
        <v>0.0</v>
      </c>
      <c r="I1729" s="141">
        <v>0.0</v>
      </c>
      <c r="J1729" s="141">
        <v>0.0</v>
      </c>
    </row>
    <row r="1730" ht="14.25" customHeight="1">
      <c r="A1730" s="140" t="s">
        <v>1909</v>
      </c>
      <c r="B1730" s="143">
        <f t="shared" si="1"/>
        <v>10</v>
      </c>
      <c r="C1730" s="143" t="str">
        <f t="shared" si="2"/>
        <v>9</v>
      </c>
      <c r="D1730" s="143" t="str">
        <f t="shared" si="3"/>
        <v>29</v>
      </c>
      <c r="E1730" s="141">
        <v>0.0</v>
      </c>
      <c r="F1730" s="141">
        <v>0.0</v>
      </c>
      <c r="G1730" s="141">
        <v>0.0</v>
      </c>
      <c r="H1730" s="141">
        <v>0.0</v>
      </c>
      <c r="I1730" s="141">
        <v>0.0</v>
      </c>
      <c r="J1730" s="141">
        <v>0.0</v>
      </c>
    </row>
    <row r="1731" ht="14.25" customHeight="1">
      <c r="A1731" s="140" t="s">
        <v>1910</v>
      </c>
      <c r="B1731" s="143">
        <f t="shared" si="1"/>
        <v>10</v>
      </c>
      <c r="C1731" s="143" t="str">
        <f t="shared" si="2"/>
        <v>8</v>
      </c>
      <c r="D1731" s="143" t="str">
        <f t="shared" si="3"/>
        <v>38</v>
      </c>
      <c r="E1731" s="141">
        <v>0.0</v>
      </c>
      <c r="F1731" s="141">
        <v>158.35200000000003</v>
      </c>
      <c r="G1731" s="141">
        <v>0.0</v>
      </c>
      <c r="H1731" s="141">
        <v>0.0</v>
      </c>
      <c r="I1731" s="141">
        <v>0.0</v>
      </c>
      <c r="J1731" s="141">
        <v>158.35200000000003</v>
      </c>
    </row>
    <row r="1732" ht="14.25" customHeight="1">
      <c r="A1732" s="140" t="s">
        <v>1911</v>
      </c>
      <c r="B1732" s="143">
        <f t="shared" si="1"/>
        <v>11</v>
      </c>
      <c r="C1732" s="143" t="str">
        <f t="shared" si="2"/>
        <v>6</v>
      </c>
      <c r="D1732" s="143" t="str">
        <f t="shared" si="3"/>
        <v>76</v>
      </c>
      <c r="E1732" s="141">
        <v>0.0</v>
      </c>
      <c r="F1732" s="141">
        <v>0.0</v>
      </c>
      <c r="G1732" s="141">
        <v>0.0</v>
      </c>
      <c r="H1732" s="141">
        <v>0.0</v>
      </c>
      <c r="I1732" s="141">
        <v>0.0</v>
      </c>
      <c r="J1732" s="141">
        <v>0.0</v>
      </c>
    </row>
    <row r="1733" ht="14.25" customHeight="1">
      <c r="A1733" s="140" t="s">
        <v>1912</v>
      </c>
      <c r="B1733" s="143">
        <f t="shared" si="1"/>
        <v>10</v>
      </c>
      <c r="C1733" s="143" t="str">
        <f t="shared" si="2"/>
        <v>7</v>
      </c>
      <c r="D1733" s="143" t="str">
        <f t="shared" si="3"/>
        <v>67</v>
      </c>
      <c r="E1733" s="141">
        <v>0.0</v>
      </c>
      <c r="F1733" s="141">
        <v>0.0</v>
      </c>
      <c r="G1733" s="141">
        <v>0.0</v>
      </c>
      <c r="H1733" s="141">
        <v>0.0</v>
      </c>
      <c r="I1733" s="141">
        <v>0.0</v>
      </c>
      <c r="J1733" s="141">
        <v>0.0</v>
      </c>
    </row>
    <row r="1734" ht="14.25" customHeight="1">
      <c r="A1734" s="140" t="s">
        <v>1913</v>
      </c>
      <c r="B1734" s="143">
        <f t="shared" si="1"/>
        <v>7</v>
      </c>
      <c r="C1734" s="143" t="str">
        <f t="shared" si="2"/>
        <v>8</v>
      </c>
      <c r="D1734" s="143" t="str">
        <f t="shared" si="3"/>
        <v>08</v>
      </c>
      <c r="E1734" s="141">
        <v>0.0</v>
      </c>
      <c r="F1734" s="141">
        <v>672.0</v>
      </c>
      <c r="G1734" s="141">
        <v>2827.0919999999996</v>
      </c>
      <c r="H1734" s="141">
        <v>1819.092</v>
      </c>
      <c r="I1734" s="141">
        <v>336.0</v>
      </c>
      <c r="J1734" s="141">
        <v>0.0</v>
      </c>
    </row>
    <row r="1735" ht="14.25" customHeight="1">
      <c r="A1735" s="140" t="s">
        <v>1914</v>
      </c>
      <c r="B1735" s="143">
        <f t="shared" si="1"/>
        <v>11</v>
      </c>
      <c r="C1735" s="143" t="str">
        <f t="shared" si="2"/>
        <v>8</v>
      </c>
      <c r="D1735" s="143" t="str">
        <f t="shared" si="3"/>
        <v>18</v>
      </c>
      <c r="E1735" s="141">
        <v>0.0</v>
      </c>
      <c r="F1735" s="141">
        <v>192.0</v>
      </c>
      <c r="G1735" s="141">
        <v>192.0</v>
      </c>
      <c r="H1735" s="141">
        <v>144.0</v>
      </c>
      <c r="I1735" s="141">
        <v>0.0</v>
      </c>
      <c r="J1735" s="141">
        <v>144.0</v>
      </c>
    </row>
    <row r="1736" ht="14.25" customHeight="1">
      <c r="A1736" s="140" t="s">
        <v>1915</v>
      </c>
      <c r="B1736" s="143">
        <f t="shared" si="1"/>
        <v>11</v>
      </c>
      <c r="C1736" s="143" t="str">
        <f t="shared" si="2"/>
        <v>5</v>
      </c>
      <c r="D1736" s="143" t="str">
        <f t="shared" si="3"/>
        <v>15</v>
      </c>
      <c r="E1736" s="141">
        <v>0.0</v>
      </c>
      <c r="F1736" s="141">
        <v>0.0</v>
      </c>
      <c r="G1736" s="141">
        <v>835.0919999999999</v>
      </c>
      <c r="H1736" s="141">
        <v>835.0919999999999</v>
      </c>
      <c r="I1736" s="141">
        <v>0.0</v>
      </c>
      <c r="J1736" s="141">
        <v>0.0</v>
      </c>
    </row>
    <row r="1737" ht="14.25" customHeight="1">
      <c r="A1737" s="140" t="s">
        <v>1916</v>
      </c>
      <c r="B1737" s="143">
        <f t="shared" si="1"/>
        <v>10</v>
      </c>
      <c r="C1737" s="143" t="str">
        <f t="shared" si="2"/>
        <v>9</v>
      </c>
      <c r="D1737" s="143" t="str">
        <f t="shared" si="3"/>
        <v>99</v>
      </c>
      <c r="E1737" s="141">
        <v>0.0</v>
      </c>
      <c r="F1737" s="141">
        <v>480.0</v>
      </c>
      <c r="G1737" s="141">
        <v>1800.0</v>
      </c>
      <c r="H1737" s="141">
        <v>840.0</v>
      </c>
      <c r="I1737" s="141">
        <v>480.0</v>
      </c>
      <c r="J1737" s="141">
        <v>0.0</v>
      </c>
    </row>
    <row r="1738" ht="14.25" customHeight="1">
      <c r="A1738" s="140" t="s">
        <v>1917</v>
      </c>
      <c r="B1738" s="143">
        <f t="shared" si="1"/>
        <v>7</v>
      </c>
      <c r="C1738" s="143" t="str">
        <f t="shared" si="2"/>
        <v>9</v>
      </c>
      <c r="D1738" s="143" t="str">
        <f t="shared" si="3"/>
        <v>09</v>
      </c>
      <c r="E1738" s="141">
        <v>0.0</v>
      </c>
      <c r="F1738" s="141">
        <v>5519.3279999999995</v>
      </c>
      <c r="G1738" s="141">
        <v>11966.772</v>
      </c>
      <c r="H1738" s="141">
        <v>11948.112000000001</v>
      </c>
      <c r="I1738" s="141">
        <v>0.0</v>
      </c>
      <c r="J1738" s="141">
        <v>5500.668</v>
      </c>
    </row>
    <row r="1739" ht="14.25" customHeight="1">
      <c r="A1739" s="140" t="s">
        <v>1918</v>
      </c>
      <c r="B1739" s="143">
        <f t="shared" si="1"/>
        <v>12</v>
      </c>
      <c r="C1739" s="143" t="str">
        <f t="shared" si="2"/>
        <v>2</v>
      </c>
      <c r="D1739" s="143" t="str">
        <f t="shared" si="3"/>
        <v>62</v>
      </c>
      <c r="E1739" s="141">
        <v>0.0</v>
      </c>
      <c r="F1739" s="141">
        <v>1388.364</v>
      </c>
      <c r="G1739" s="141">
        <v>2153.352</v>
      </c>
      <c r="H1739" s="141">
        <v>2147.1719999999996</v>
      </c>
      <c r="I1739" s="141">
        <v>0.0</v>
      </c>
      <c r="J1739" s="141">
        <v>1382.1839999999997</v>
      </c>
    </row>
    <row r="1740" ht="14.25" customHeight="1">
      <c r="A1740" s="140" t="s">
        <v>1919</v>
      </c>
      <c r="B1740" s="143">
        <f t="shared" si="1"/>
        <v>12</v>
      </c>
      <c r="C1740" s="143" t="str">
        <f t="shared" si="2"/>
        <v>0</v>
      </c>
      <c r="D1740" s="143" t="str">
        <f t="shared" si="3"/>
        <v>10</v>
      </c>
      <c r="E1740" s="141">
        <v>0.0</v>
      </c>
      <c r="F1740" s="141">
        <v>0.0</v>
      </c>
      <c r="G1740" s="141">
        <v>105.0</v>
      </c>
      <c r="H1740" s="141">
        <v>105.0</v>
      </c>
      <c r="I1740" s="141">
        <v>0.0</v>
      </c>
      <c r="J1740" s="141">
        <v>0.0</v>
      </c>
    </row>
    <row r="1741" ht="14.25" customHeight="1">
      <c r="A1741" s="140" t="s">
        <v>1920</v>
      </c>
      <c r="B1741" s="143">
        <f t="shared" si="1"/>
        <v>12</v>
      </c>
      <c r="C1741" s="143" t="str">
        <f t="shared" si="2"/>
        <v>3</v>
      </c>
      <c r="D1741" s="143" t="str">
        <f t="shared" si="3"/>
        <v>43</v>
      </c>
      <c r="E1741" s="141">
        <v>0.0</v>
      </c>
      <c r="F1741" s="141">
        <v>0.0</v>
      </c>
      <c r="G1741" s="141">
        <v>2431.2960000000003</v>
      </c>
      <c r="H1741" s="141">
        <v>2431.2960000000003</v>
      </c>
      <c r="I1741" s="141">
        <v>0.0</v>
      </c>
      <c r="J1741" s="141">
        <v>0.0</v>
      </c>
    </row>
    <row r="1742" ht="14.25" customHeight="1">
      <c r="A1742" s="140" t="s">
        <v>1921</v>
      </c>
      <c r="B1742" s="143">
        <f t="shared" si="1"/>
        <v>12</v>
      </c>
      <c r="C1742" s="143" t="str">
        <f t="shared" si="2"/>
        <v>9</v>
      </c>
      <c r="D1742" s="143" t="str">
        <f t="shared" si="3"/>
        <v>99</v>
      </c>
      <c r="E1742" s="141">
        <v>0.0</v>
      </c>
      <c r="F1742" s="141">
        <v>0.0</v>
      </c>
      <c r="G1742" s="141">
        <v>300.0</v>
      </c>
      <c r="H1742" s="141">
        <v>300.0</v>
      </c>
      <c r="I1742" s="141">
        <v>0.0</v>
      </c>
      <c r="J1742" s="141">
        <v>0.0</v>
      </c>
    </row>
    <row r="1743" ht="14.25" customHeight="1">
      <c r="A1743" s="140" t="s">
        <v>1922</v>
      </c>
      <c r="B1743" s="143">
        <f t="shared" si="1"/>
        <v>12</v>
      </c>
      <c r="C1743" s="143" t="str">
        <f t="shared" si="2"/>
        <v>4</v>
      </c>
      <c r="D1743" s="143" t="str">
        <f t="shared" si="3"/>
        <v>84</v>
      </c>
      <c r="E1743" s="141">
        <v>0.0</v>
      </c>
      <c r="F1743" s="141">
        <v>0.0</v>
      </c>
      <c r="G1743" s="141">
        <v>153.06</v>
      </c>
      <c r="H1743" s="141">
        <v>153.06</v>
      </c>
      <c r="I1743" s="141">
        <v>0.0</v>
      </c>
      <c r="J1743" s="141">
        <v>0.0</v>
      </c>
    </row>
    <row r="1744" ht="14.25" customHeight="1">
      <c r="A1744" s="140" t="s">
        <v>1923</v>
      </c>
      <c r="B1744" s="143">
        <f t="shared" si="1"/>
        <v>12</v>
      </c>
      <c r="C1744" s="143" t="str">
        <f t="shared" si="2"/>
        <v>7</v>
      </c>
      <c r="D1744" s="143" t="str">
        <f t="shared" si="3"/>
        <v>97</v>
      </c>
      <c r="E1744" s="141">
        <v>0.0</v>
      </c>
      <c r="F1744" s="141">
        <v>0.0</v>
      </c>
      <c r="G1744" s="141">
        <v>344.38800000000003</v>
      </c>
      <c r="H1744" s="141">
        <v>344.38800000000003</v>
      </c>
      <c r="I1744" s="141">
        <v>0.0</v>
      </c>
      <c r="J1744" s="141">
        <v>0.0</v>
      </c>
    </row>
    <row r="1745" ht="14.25" customHeight="1">
      <c r="A1745" s="140" t="s">
        <v>1924</v>
      </c>
      <c r="B1745" s="143">
        <f t="shared" si="1"/>
        <v>12</v>
      </c>
      <c r="C1745" s="143" t="str">
        <f t="shared" si="2"/>
        <v>8</v>
      </c>
      <c r="D1745" s="143" t="str">
        <f t="shared" si="3"/>
        <v>98</v>
      </c>
      <c r="E1745" s="141">
        <v>0.0</v>
      </c>
      <c r="F1745" s="141">
        <v>0.0</v>
      </c>
      <c r="G1745" s="141">
        <v>153.06</v>
      </c>
      <c r="H1745" s="141">
        <v>153.06</v>
      </c>
      <c r="I1745" s="141">
        <v>0.0</v>
      </c>
      <c r="J1745" s="141">
        <v>0.0</v>
      </c>
    </row>
    <row r="1746" ht="14.25" customHeight="1">
      <c r="A1746" s="140" t="s">
        <v>1925</v>
      </c>
      <c r="B1746" s="143">
        <f t="shared" si="1"/>
        <v>11</v>
      </c>
      <c r="C1746" s="143" t="str">
        <f t="shared" si="2"/>
        <v>2</v>
      </c>
      <c r="D1746" s="143" t="str">
        <f t="shared" si="3"/>
        <v>82</v>
      </c>
      <c r="E1746" s="141">
        <v>0.0</v>
      </c>
      <c r="F1746" s="141">
        <v>0.0</v>
      </c>
      <c r="G1746" s="141">
        <v>615.0</v>
      </c>
      <c r="H1746" s="141">
        <v>615.0</v>
      </c>
      <c r="I1746" s="141">
        <v>0.0</v>
      </c>
      <c r="J1746" s="141">
        <v>0.0</v>
      </c>
    </row>
    <row r="1747" ht="14.25" customHeight="1">
      <c r="A1747" s="140" t="s">
        <v>1926</v>
      </c>
      <c r="B1747" s="143">
        <f t="shared" si="1"/>
        <v>11</v>
      </c>
      <c r="C1747" s="143" t="str">
        <f t="shared" si="2"/>
        <v>3</v>
      </c>
      <c r="D1747" s="143" t="str">
        <f t="shared" si="3"/>
        <v>33</v>
      </c>
      <c r="E1747" s="141">
        <v>0.0</v>
      </c>
      <c r="F1747" s="141">
        <v>0.0</v>
      </c>
      <c r="G1747" s="141">
        <v>0.0</v>
      </c>
      <c r="H1747" s="141">
        <v>0.0</v>
      </c>
      <c r="I1747" s="141">
        <v>0.0</v>
      </c>
      <c r="J1747" s="141">
        <v>0.0</v>
      </c>
    </row>
    <row r="1748" ht="14.25" customHeight="1">
      <c r="A1748" s="140" t="s">
        <v>1927</v>
      </c>
      <c r="B1748" s="143">
        <f t="shared" si="1"/>
        <v>11</v>
      </c>
      <c r="C1748" s="143" t="str">
        <f t="shared" si="2"/>
        <v>0</v>
      </c>
      <c r="D1748" s="143" t="str">
        <f t="shared" si="3"/>
        <v>40</v>
      </c>
      <c r="E1748" s="141">
        <v>0.0</v>
      </c>
      <c r="F1748" s="141">
        <v>0.0</v>
      </c>
      <c r="G1748" s="141">
        <v>0.0</v>
      </c>
      <c r="H1748" s="141">
        <v>0.0</v>
      </c>
      <c r="I1748" s="141">
        <v>0.0</v>
      </c>
      <c r="J1748" s="141">
        <v>0.0</v>
      </c>
    </row>
    <row r="1749" ht="14.25" customHeight="1">
      <c r="A1749" s="140" t="s">
        <v>1928</v>
      </c>
      <c r="B1749" s="143">
        <f t="shared" si="1"/>
        <v>11</v>
      </c>
      <c r="C1749" s="143" t="str">
        <f t="shared" si="2"/>
        <v>7</v>
      </c>
      <c r="D1749" s="143" t="str">
        <f t="shared" si="3"/>
        <v>87</v>
      </c>
      <c r="E1749" s="141">
        <v>0.0</v>
      </c>
      <c r="F1749" s="141">
        <v>1689.5639999999999</v>
      </c>
      <c r="G1749" s="141">
        <v>2153.352</v>
      </c>
      <c r="H1749" s="141">
        <v>2147.1719999999996</v>
      </c>
      <c r="I1749" s="141">
        <v>0.0</v>
      </c>
      <c r="J1749" s="141">
        <v>1683.3839999999998</v>
      </c>
    </row>
    <row r="1750" ht="14.25" customHeight="1">
      <c r="A1750" s="140" t="s">
        <v>1929</v>
      </c>
      <c r="B1750" s="143">
        <f t="shared" si="1"/>
        <v>11</v>
      </c>
      <c r="C1750" s="143" t="str">
        <f t="shared" si="2"/>
        <v>0</v>
      </c>
      <c r="D1750" s="143" t="str">
        <f t="shared" si="3"/>
        <v>40</v>
      </c>
      <c r="E1750" s="141">
        <v>0.0</v>
      </c>
      <c r="F1750" s="141">
        <v>0.0</v>
      </c>
      <c r="G1750" s="141">
        <v>183.67200000000003</v>
      </c>
      <c r="H1750" s="141">
        <v>183.67200000000003</v>
      </c>
      <c r="I1750" s="141">
        <v>0.0</v>
      </c>
      <c r="J1750" s="141">
        <v>0.0</v>
      </c>
    </row>
    <row r="1751" ht="14.25" customHeight="1">
      <c r="A1751" s="140" t="s">
        <v>1930</v>
      </c>
      <c r="B1751" s="143">
        <f t="shared" si="1"/>
        <v>10</v>
      </c>
      <c r="C1751" s="143" t="str">
        <f t="shared" si="2"/>
        <v>2</v>
      </c>
      <c r="D1751" s="143" t="str">
        <f t="shared" si="3"/>
        <v>82</v>
      </c>
      <c r="E1751" s="141">
        <v>0.0</v>
      </c>
      <c r="F1751" s="141">
        <v>1724.0400000000002</v>
      </c>
      <c r="G1751" s="141">
        <v>2153.4719999999998</v>
      </c>
      <c r="H1751" s="141">
        <v>2147.1719999999996</v>
      </c>
      <c r="I1751" s="141">
        <v>0.0</v>
      </c>
      <c r="J1751" s="141">
        <v>1717.7400000000002</v>
      </c>
    </row>
    <row r="1752" ht="14.25" customHeight="1">
      <c r="A1752" s="140" t="s">
        <v>1931</v>
      </c>
      <c r="B1752" s="143">
        <f t="shared" si="1"/>
        <v>11</v>
      </c>
      <c r="C1752" s="143" t="str">
        <f t="shared" si="2"/>
        <v>7</v>
      </c>
      <c r="D1752" s="143" t="str">
        <f t="shared" si="3"/>
        <v>87</v>
      </c>
      <c r="E1752" s="141">
        <v>0.0</v>
      </c>
      <c r="F1752" s="141">
        <v>0.0</v>
      </c>
      <c r="G1752" s="141">
        <v>306.12</v>
      </c>
      <c r="H1752" s="141">
        <v>306.12</v>
      </c>
      <c r="I1752" s="141">
        <v>0.0</v>
      </c>
      <c r="J1752" s="141">
        <v>0.0</v>
      </c>
    </row>
    <row r="1753" ht="14.25" customHeight="1">
      <c r="A1753" s="140" t="s">
        <v>1932</v>
      </c>
      <c r="B1753" s="143">
        <f t="shared" si="1"/>
        <v>11</v>
      </c>
      <c r="C1753" s="143" t="str">
        <f t="shared" si="2"/>
        <v>1</v>
      </c>
      <c r="D1753" s="143" t="str">
        <f t="shared" si="3"/>
        <v>71</v>
      </c>
      <c r="E1753" s="141">
        <v>0.0</v>
      </c>
      <c r="F1753" s="141">
        <v>717.3599999999999</v>
      </c>
      <c r="G1753" s="141">
        <v>915.0</v>
      </c>
      <c r="H1753" s="141">
        <v>915.0</v>
      </c>
      <c r="I1753" s="141">
        <v>0.0</v>
      </c>
      <c r="J1753" s="141">
        <v>717.3599999999999</v>
      </c>
    </row>
    <row r="1754" ht="14.25" customHeight="1">
      <c r="A1754" s="140" t="s">
        <v>1933</v>
      </c>
      <c r="B1754" s="143">
        <f t="shared" si="1"/>
        <v>7</v>
      </c>
      <c r="C1754" s="143" t="str">
        <f t="shared" si="2"/>
        <v>0</v>
      </c>
      <c r="D1754" s="143" t="str">
        <f t="shared" si="3"/>
        <v>10</v>
      </c>
      <c r="E1754" s="141">
        <v>0.0</v>
      </c>
      <c r="F1754" s="141">
        <v>0.0</v>
      </c>
      <c r="G1754" s="141">
        <v>972.0</v>
      </c>
      <c r="H1754" s="141">
        <v>11484.0</v>
      </c>
      <c r="I1754" s="141">
        <v>0.0</v>
      </c>
      <c r="J1754" s="141">
        <v>10512.0</v>
      </c>
    </row>
    <row r="1755" ht="14.25" customHeight="1">
      <c r="A1755" s="140" t="s">
        <v>1934</v>
      </c>
      <c r="B1755" s="143">
        <f t="shared" si="1"/>
        <v>12</v>
      </c>
      <c r="C1755" s="143" t="str">
        <f t="shared" si="2"/>
        <v>9</v>
      </c>
      <c r="D1755" s="143" t="str">
        <f t="shared" si="3"/>
        <v>09</v>
      </c>
      <c r="E1755" s="141">
        <v>0.0</v>
      </c>
      <c r="F1755" s="141">
        <v>0.0</v>
      </c>
      <c r="G1755" s="141">
        <v>972.0</v>
      </c>
      <c r="H1755" s="141">
        <v>864.0</v>
      </c>
      <c r="I1755" s="141">
        <v>108.0</v>
      </c>
      <c r="J1755" s="141">
        <v>0.0</v>
      </c>
    </row>
    <row r="1756" ht="14.25" customHeight="1">
      <c r="A1756" s="140" t="s">
        <v>1935</v>
      </c>
      <c r="B1756" s="143">
        <f t="shared" si="1"/>
        <v>12</v>
      </c>
      <c r="C1756" s="143" t="str">
        <f t="shared" si="2"/>
        <v>0</v>
      </c>
      <c r="D1756" s="143" t="str">
        <f t="shared" si="3"/>
        <v>00</v>
      </c>
      <c r="E1756" s="141">
        <v>0.0</v>
      </c>
      <c r="F1756" s="141">
        <v>0.0</v>
      </c>
      <c r="G1756" s="141">
        <v>0.0</v>
      </c>
      <c r="H1756" s="141">
        <v>10620.0</v>
      </c>
      <c r="I1756" s="141">
        <v>0.0</v>
      </c>
      <c r="J1756" s="141">
        <v>10620.0</v>
      </c>
    </row>
    <row r="1757" ht="14.25" customHeight="1">
      <c r="A1757" s="140" t="s">
        <v>1936</v>
      </c>
      <c r="B1757" s="143">
        <f t="shared" si="1"/>
        <v>11</v>
      </c>
      <c r="C1757" s="143" t="str">
        <f t="shared" si="2"/>
        <v>7</v>
      </c>
      <c r="D1757" s="143" t="str">
        <f t="shared" si="3"/>
        <v>27</v>
      </c>
      <c r="E1757" s="141">
        <v>0.0</v>
      </c>
      <c r="F1757" s="141">
        <v>0.0</v>
      </c>
      <c r="G1757" s="141">
        <v>0.0</v>
      </c>
      <c r="H1757" s="141">
        <v>0.0</v>
      </c>
      <c r="I1757" s="141">
        <v>0.0</v>
      </c>
      <c r="J1757" s="141">
        <v>0.0</v>
      </c>
    </row>
    <row r="1758" ht="14.25" customHeight="1">
      <c r="A1758" s="140" t="s">
        <v>1937</v>
      </c>
      <c r="B1758" s="143">
        <f t="shared" si="1"/>
        <v>7</v>
      </c>
      <c r="C1758" s="143" t="str">
        <f t="shared" si="2"/>
        <v>1</v>
      </c>
      <c r="D1758" s="143" t="str">
        <f t="shared" si="3"/>
        <v>11</v>
      </c>
      <c r="E1758" s="141">
        <v>0.0</v>
      </c>
      <c r="F1758" s="141">
        <v>13825.800000000001</v>
      </c>
      <c r="G1758" s="141">
        <v>17757.48</v>
      </c>
      <c r="H1758" s="141">
        <v>3932.88</v>
      </c>
      <c r="I1758" s="141">
        <v>0.0</v>
      </c>
      <c r="J1758" s="141">
        <v>1.2000000000000002</v>
      </c>
    </row>
    <row r="1759" ht="14.25" customHeight="1">
      <c r="A1759" s="140" t="s">
        <v>1938</v>
      </c>
      <c r="B1759" s="143">
        <f t="shared" si="1"/>
        <v>12</v>
      </c>
      <c r="C1759" s="143" t="str">
        <f t="shared" si="2"/>
        <v>2</v>
      </c>
      <c r="D1759" s="143" t="str">
        <f t="shared" si="3"/>
        <v>52</v>
      </c>
      <c r="E1759" s="141">
        <v>0.0</v>
      </c>
      <c r="F1759" s="141">
        <v>0.0</v>
      </c>
      <c r="G1759" s="141">
        <v>57.599999999999994</v>
      </c>
      <c r="H1759" s="141">
        <v>57.599999999999994</v>
      </c>
      <c r="I1759" s="141">
        <v>0.0</v>
      </c>
      <c r="J1759" s="141">
        <v>0.0</v>
      </c>
    </row>
    <row r="1760" ht="14.25" customHeight="1">
      <c r="A1760" s="140" t="s">
        <v>1939</v>
      </c>
      <c r="B1760" s="143">
        <f t="shared" si="1"/>
        <v>12</v>
      </c>
      <c r="C1760" s="143" t="str">
        <f t="shared" si="2"/>
        <v>5</v>
      </c>
      <c r="D1760" s="143" t="str">
        <f t="shared" si="3"/>
        <v>05</v>
      </c>
      <c r="E1760" s="141">
        <v>0.0</v>
      </c>
      <c r="F1760" s="141">
        <v>0.0</v>
      </c>
      <c r="G1760" s="141">
        <v>72.0</v>
      </c>
      <c r="H1760" s="141">
        <v>72.0</v>
      </c>
      <c r="I1760" s="141">
        <v>0.0</v>
      </c>
      <c r="J1760" s="141">
        <v>0.0</v>
      </c>
    </row>
    <row r="1761" ht="14.25" customHeight="1">
      <c r="A1761" s="140" t="s">
        <v>1940</v>
      </c>
      <c r="B1761" s="143">
        <f t="shared" si="1"/>
        <v>12</v>
      </c>
      <c r="C1761" s="143" t="str">
        <f t="shared" si="2"/>
        <v>2</v>
      </c>
      <c r="D1761" s="143" t="str">
        <f t="shared" si="3"/>
        <v>32</v>
      </c>
      <c r="E1761" s="141">
        <v>0.0</v>
      </c>
      <c r="F1761" s="141">
        <v>0.0</v>
      </c>
      <c r="G1761" s="141">
        <v>600.0</v>
      </c>
      <c r="H1761" s="141">
        <v>600.0</v>
      </c>
      <c r="I1761" s="141">
        <v>0.0</v>
      </c>
      <c r="J1761" s="141">
        <v>0.0</v>
      </c>
    </row>
    <row r="1762" ht="14.25" customHeight="1">
      <c r="A1762" s="140" t="s">
        <v>1941</v>
      </c>
      <c r="B1762" s="143">
        <f t="shared" si="1"/>
        <v>12</v>
      </c>
      <c r="C1762" s="143" t="str">
        <f t="shared" si="2"/>
        <v>1</v>
      </c>
      <c r="D1762" s="143" t="str">
        <f t="shared" si="3"/>
        <v>21</v>
      </c>
      <c r="E1762" s="141">
        <v>0.0</v>
      </c>
      <c r="F1762" s="141">
        <v>0.0</v>
      </c>
      <c r="G1762" s="141">
        <v>817.1999999999999</v>
      </c>
      <c r="H1762" s="141">
        <v>817.1999999999999</v>
      </c>
      <c r="I1762" s="141">
        <v>0.0</v>
      </c>
      <c r="J1762" s="141">
        <v>0.0</v>
      </c>
    </row>
    <row r="1763" ht="14.25" customHeight="1">
      <c r="A1763" s="140" t="s">
        <v>1942</v>
      </c>
      <c r="B1763" s="143">
        <f t="shared" si="1"/>
        <v>12</v>
      </c>
      <c r="C1763" s="143" t="str">
        <f t="shared" si="2"/>
        <v>0</v>
      </c>
      <c r="D1763" s="143" t="str">
        <f t="shared" si="3"/>
        <v>20</v>
      </c>
      <c r="E1763" s="141">
        <v>0.0</v>
      </c>
      <c r="F1763" s="141">
        <v>13320.599999999999</v>
      </c>
      <c r="G1763" s="141">
        <v>13320.599999999999</v>
      </c>
      <c r="H1763" s="141">
        <v>0.0</v>
      </c>
      <c r="I1763" s="141">
        <v>0.0</v>
      </c>
      <c r="J1763" s="141">
        <v>0.0</v>
      </c>
    </row>
    <row r="1764" ht="14.25" customHeight="1">
      <c r="A1764" s="140" t="s">
        <v>1943</v>
      </c>
      <c r="B1764" s="143">
        <f t="shared" si="1"/>
        <v>12</v>
      </c>
      <c r="C1764" s="143" t="str">
        <f t="shared" si="2"/>
        <v>3</v>
      </c>
      <c r="D1764" s="143" t="str">
        <f t="shared" si="3"/>
        <v>33</v>
      </c>
      <c r="E1764" s="141">
        <v>0.0</v>
      </c>
      <c r="F1764" s="141">
        <v>504.0</v>
      </c>
      <c r="G1764" s="141">
        <v>504.0</v>
      </c>
      <c r="H1764" s="141">
        <v>0.0</v>
      </c>
      <c r="I1764" s="141">
        <v>0.0</v>
      </c>
      <c r="J1764" s="141">
        <v>0.0</v>
      </c>
    </row>
    <row r="1765" ht="14.25" customHeight="1">
      <c r="A1765" s="140" t="s">
        <v>1944</v>
      </c>
      <c r="B1765" s="143">
        <f t="shared" si="1"/>
        <v>11</v>
      </c>
      <c r="C1765" s="143" t="str">
        <f t="shared" si="2"/>
        <v>1</v>
      </c>
      <c r="D1765" s="143" t="str">
        <f t="shared" si="3"/>
        <v>51</v>
      </c>
      <c r="E1765" s="141">
        <v>0.0</v>
      </c>
      <c r="F1765" s="141">
        <v>0.0</v>
      </c>
      <c r="G1765" s="141">
        <v>0.0</v>
      </c>
      <c r="H1765" s="141">
        <v>0.0</v>
      </c>
      <c r="I1765" s="141">
        <v>0.0</v>
      </c>
      <c r="J1765" s="141">
        <v>0.0</v>
      </c>
    </row>
    <row r="1766" ht="14.25" customHeight="1">
      <c r="A1766" s="140" t="s">
        <v>1945</v>
      </c>
      <c r="B1766" s="143">
        <f t="shared" si="1"/>
        <v>12</v>
      </c>
      <c r="C1766" s="143" t="str">
        <f t="shared" si="2"/>
        <v>1</v>
      </c>
      <c r="D1766" s="143" t="str">
        <f t="shared" si="3"/>
        <v>21</v>
      </c>
      <c r="E1766" s="141">
        <v>0.0</v>
      </c>
      <c r="F1766" s="141">
        <v>1.2000000000000002</v>
      </c>
      <c r="G1766" s="141">
        <v>0.0</v>
      </c>
      <c r="H1766" s="141">
        <v>0.0</v>
      </c>
      <c r="I1766" s="141">
        <v>0.0</v>
      </c>
      <c r="J1766" s="141">
        <v>1.2000000000000002</v>
      </c>
    </row>
    <row r="1767" ht="14.25" customHeight="1">
      <c r="A1767" s="140" t="s">
        <v>1946</v>
      </c>
      <c r="B1767" s="143">
        <f t="shared" si="1"/>
        <v>12</v>
      </c>
      <c r="C1767" s="143" t="str">
        <f t="shared" si="2"/>
        <v>0</v>
      </c>
      <c r="D1767" s="143" t="str">
        <f t="shared" si="3"/>
        <v>90</v>
      </c>
      <c r="E1767" s="141">
        <v>0.0</v>
      </c>
      <c r="F1767" s="141">
        <v>0.0</v>
      </c>
      <c r="G1767" s="141">
        <v>45.599999999999994</v>
      </c>
      <c r="H1767" s="141">
        <v>45.599999999999994</v>
      </c>
      <c r="I1767" s="141">
        <v>0.0</v>
      </c>
      <c r="J1767" s="141">
        <v>0.0</v>
      </c>
    </row>
    <row r="1768" ht="14.25" customHeight="1">
      <c r="A1768" s="140" t="s">
        <v>1947</v>
      </c>
      <c r="B1768" s="143">
        <f t="shared" si="1"/>
        <v>11</v>
      </c>
      <c r="C1768" s="143" t="str">
        <f t="shared" si="2"/>
        <v>4</v>
      </c>
      <c r="D1768" s="143" t="str">
        <f t="shared" si="3"/>
        <v>14</v>
      </c>
      <c r="E1768" s="141">
        <v>0.0</v>
      </c>
      <c r="F1768" s="141">
        <v>0.0</v>
      </c>
      <c r="G1768" s="141">
        <v>466.0799999999999</v>
      </c>
      <c r="H1768" s="141">
        <v>466.0799999999999</v>
      </c>
      <c r="I1768" s="141">
        <v>0.0</v>
      </c>
      <c r="J1768" s="141">
        <v>0.0</v>
      </c>
    </row>
    <row r="1769" ht="14.25" customHeight="1">
      <c r="A1769" s="140" t="s">
        <v>1948</v>
      </c>
      <c r="B1769" s="143">
        <f t="shared" si="1"/>
        <v>11</v>
      </c>
      <c r="C1769" s="143" t="str">
        <f t="shared" si="2"/>
        <v>7</v>
      </c>
      <c r="D1769" s="143" t="str">
        <f t="shared" si="3"/>
        <v>17</v>
      </c>
      <c r="E1769" s="141">
        <v>0.0</v>
      </c>
      <c r="F1769" s="141">
        <v>0.0</v>
      </c>
      <c r="G1769" s="141">
        <v>560.4000000000001</v>
      </c>
      <c r="H1769" s="141">
        <v>560.4000000000001</v>
      </c>
      <c r="I1769" s="141">
        <v>0.0</v>
      </c>
      <c r="J1769" s="141">
        <v>0.0</v>
      </c>
    </row>
    <row r="1770" ht="14.25" customHeight="1">
      <c r="A1770" s="140" t="s">
        <v>1949</v>
      </c>
      <c r="B1770" s="143">
        <f t="shared" si="1"/>
        <v>11</v>
      </c>
      <c r="C1770" s="143" t="str">
        <f t="shared" si="2"/>
        <v>0</v>
      </c>
      <c r="D1770" s="143" t="str">
        <f t="shared" si="3"/>
        <v>50</v>
      </c>
      <c r="E1770" s="141">
        <v>0.0</v>
      </c>
      <c r="F1770" s="141">
        <v>0.0</v>
      </c>
      <c r="G1770" s="141">
        <v>192.0</v>
      </c>
      <c r="H1770" s="141">
        <v>192.0</v>
      </c>
      <c r="I1770" s="141">
        <v>0.0</v>
      </c>
      <c r="J1770" s="141">
        <v>0.0</v>
      </c>
    </row>
    <row r="1771" ht="14.25" customHeight="1">
      <c r="A1771" s="140" t="s">
        <v>1950</v>
      </c>
      <c r="B1771" s="143">
        <f t="shared" si="1"/>
        <v>11</v>
      </c>
      <c r="C1771" s="143" t="str">
        <f t="shared" si="2"/>
        <v>7</v>
      </c>
      <c r="D1771" s="143" t="str">
        <f t="shared" si="3"/>
        <v>17</v>
      </c>
      <c r="E1771" s="141">
        <v>0.0</v>
      </c>
      <c r="F1771" s="141">
        <v>0.0</v>
      </c>
      <c r="G1771" s="141">
        <v>912.0</v>
      </c>
      <c r="H1771" s="141">
        <v>912.0</v>
      </c>
      <c r="I1771" s="141">
        <v>0.0</v>
      </c>
      <c r="J1771" s="141">
        <v>0.0</v>
      </c>
    </row>
    <row r="1772" ht="14.25" customHeight="1">
      <c r="A1772" s="140" t="s">
        <v>1951</v>
      </c>
      <c r="B1772" s="143">
        <f t="shared" si="1"/>
        <v>11</v>
      </c>
      <c r="C1772" s="143" t="str">
        <f t="shared" si="2"/>
        <v>1</v>
      </c>
      <c r="D1772" s="143" t="str">
        <f t="shared" si="3"/>
        <v>41</v>
      </c>
      <c r="E1772" s="141">
        <v>0.0</v>
      </c>
      <c r="F1772" s="141">
        <v>0.0</v>
      </c>
      <c r="G1772" s="141">
        <v>96.0</v>
      </c>
      <c r="H1772" s="141">
        <v>96.0</v>
      </c>
      <c r="I1772" s="141">
        <v>0.0</v>
      </c>
      <c r="J1772" s="141">
        <v>0.0</v>
      </c>
    </row>
    <row r="1773" ht="14.25" customHeight="1">
      <c r="A1773" s="140" t="s">
        <v>1952</v>
      </c>
      <c r="B1773" s="143">
        <f t="shared" si="1"/>
        <v>11</v>
      </c>
      <c r="C1773" s="143" t="str">
        <f t="shared" si="2"/>
        <v>2</v>
      </c>
      <c r="D1773" s="143" t="str">
        <f t="shared" si="3"/>
        <v>42</v>
      </c>
      <c r="E1773" s="141">
        <v>0.0</v>
      </c>
      <c r="F1773" s="141">
        <v>0.0</v>
      </c>
      <c r="G1773" s="141">
        <v>114.0</v>
      </c>
      <c r="H1773" s="141">
        <v>114.0</v>
      </c>
      <c r="I1773" s="141">
        <v>0.0</v>
      </c>
      <c r="J1773" s="141">
        <v>0.0</v>
      </c>
    </row>
    <row r="1774" ht="14.25" customHeight="1">
      <c r="A1774" s="140" t="s">
        <v>1953</v>
      </c>
      <c r="B1774" s="143">
        <f t="shared" si="1"/>
        <v>7</v>
      </c>
      <c r="C1774" s="143" t="str">
        <f t="shared" si="2"/>
        <v>3</v>
      </c>
      <c r="D1774" s="143" t="str">
        <f t="shared" si="3"/>
        <v>13</v>
      </c>
      <c r="E1774" s="141">
        <v>0.0</v>
      </c>
      <c r="F1774" s="141">
        <v>2793.576</v>
      </c>
      <c r="G1774" s="141">
        <v>106568.91599999998</v>
      </c>
      <c r="H1774" s="141">
        <v>33474.744</v>
      </c>
      <c r="I1774" s="141">
        <v>70300.59599999999</v>
      </c>
      <c r="J1774" s="141">
        <v>0.0</v>
      </c>
    </row>
    <row r="1775" ht="14.25" customHeight="1">
      <c r="A1775" s="140" t="s">
        <v>1954</v>
      </c>
      <c r="B1775" s="143">
        <f t="shared" si="1"/>
        <v>11</v>
      </c>
      <c r="C1775" s="143" t="str">
        <f t="shared" si="2"/>
        <v>4</v>
      </c>
      <c r="D1775" s="143" t="str">
        <f t="shared" si="3"/>
        <v>04</v>
      </c>
      <c r="E1775" s="141">
        <v>0.0</v>
      </c>
      <c r="F1775" s="141">
        <v>705.144</v>
      </c>
      <c r="G1775" s="141">
        <v>0.0</v>
      </c>
      <c r="H1775" s="141">
        <v>0.0</v>
      </c>
      <c r="I1775" s="141">
        <v>0.0</v>
      </c>
      <c r="J1775" s="141">
        <v>705.144</v>
      </c>
    </row>
    <row r="1776" ht="14.25" customHeight="1">
      <c r="A1776" s="140" t="s">
        <v>1955</v>
      </c>
      <c r="B1776" s="143">
        <f t="shared" si="1"/>
        <v>11</v>
      </c>
      <c r="C1776" s="143" t="str">
        <f t="shared" si="2"/>
        <v>5</v>
      </c>
      <c r="D1776" s="143" t="str">
        <f t="shared" si="3"/>
        <v>05</v>
      </c>
      <c r="E1776" s="141">
        <v>0.0</v>
      </c>
      <c r="F1776" s="141">
        <v>0.0</v>
      </c>
      <c r="G1776" s="141">
        <v>0.0</v>
      </c>
      <c r="H1776" s="141">
        <v>0.0</v>
      </c>
      <c r="I1776" s="141">
        <v>0.0</v>
      </c>
      <c r="J1776" s="141">
        <v>0.0</v>
      </c>
    </row>
    <row r="1777" ht="14.25" customHeight="1">
      <c r="A1777" s="140" t="s">
        <v>1956</v>
      </c>
      <c r="B1777" s="143">
        <f t="shared" si="1"/>
        <v>12</v>
      </c>
      <c r="C1777" s="143" t="str">
        <f t="shared" si="2"/>
        <v>9</v>
      </c>
      <c r="D1777" s="143" t="str">
        <f t="shared" si="3"/>
        <v>89</v>
      </c>
      <c r="E1777" s="141">
        <v>0.0</v>
      </c>
      <c r="F1777" s="141">
        <v>326.91600000000005</v>
      </c>
      <c r="G1777" s="141">
        <v>0.0</v>
      </c>
      <c r="H1777" s="141">
        <v>0.0</v>
      </c>
      <c r="I1777" s="141">
        <v>0.0</v>
      </c>
      <c r="J1777" s="141">
        <v>326.91600000000005</v>
      </c>
    </row>
    <row r="1778" ht="14.25" customHeight="1">
      <c r="A1778" s="140" t="s">
        <v>1957</v>
      </c>
      <c r="B1778" s="143">
        <f t="shared" si="1"/>
        <v>12</v>
      </c>
      <c r="C1778" s="143" t="str">
        <f t="shared" si="2"/>
        <v>8</v>
      </c>
      <c r="D1778" s="143" t="str">
        <f t="shared" si="3"/>
        <v>58</v>
      </c>
      <c r="E1778" s="141">
        <v>344.4359999999999</v>
      </c>
      <c r="F1778" s="141">
        <v>0.0</v>
      </c>
      <c r="G1778" s="141">
        <v>40380.42</v>
      </c>
      <c r="H1778" s="141">
        <v>344.4359999999999</v>
      </c>
      <c r="I1778" s="141">
        <v>40380.42</v>
      </c>
      <c r="J1778" s="141">
        <v>0.0</v>
      </c>
    </row>
    <row r="1779" ht="14.25" customHeight="1">
      <c r="A1779" s="140" t="s">
        <v>1958</v>
      </c>
      <c r="B1779" s="143">
        <f t="shared" si="1"/>
        <v>12</v>
      </c>
      <c r="C1779" s="143" t="str">
        <f t="shared" si="2"/>
        <v>7</v>
      </c>
      <c r="D1779" s="143" t="str">
        <f t="shared" si="3"/>
        <v>67</v>
      </c>
      <c r="E1779" s="141">
        <v>0.0</v>
      </c>
      <c r="F1779" s="141">
        <v>14764.704000000002</v>
      </c>
      <c r="G1779" s="141">
        <v>0.0</v>
      </c>
      <c r="H1779" s="141">
        <v>0.0</v>
      </c>
      <c r="I1779" s="141">
        <v>0.0</v>
      </c>
      <c r="J1779" s="141">
        <v>14764.704000000002</v>
      </c>
    </row>
    <row r="1780" ht="14.25" customHeight="1">
      <c r="A1780" s="140" t="s">
        <v>1959</v>
      </c>
      <c r="B1780" s="143">
        <f t="shared" si="1"/>
        <v>12</v>
      </c>
      <c r="C1780" s="143" t="str">
        <f t="shared" si="2"/>
        <v>2</v>
      </c>
      <c r="D1780" s="143" t="str">
        <f t="shared" si="3"/>
        <v>72</v>
      </c>
      <c r="E1780" s="141">
        <v>676.692</v>
      </c>
      <c r="F1780" s="141">
        <v>0.0</v>
      </c>
      <c r="G1780" s="141">
        <v>0.0</v>
      </c>
      <c r="H1780" s="141">
        <v>0.0</v>
      </c>
      <c r="I1780" s="141">
        <v>676.692</v>
      </c>
      <c r="J1780" s="141">
        <v>0.0</v>
      </c>
    </row>
    <row r="1781" ht="14.25" customHeight="1">
      <c r="A1781" s="140" t="s">
        <v>1960</v>
      </c>
      <c r="B1781" s="143">
        <f t="shared" si="1"/>
        <v>12</v>
      </c>
      <c r="C1781" s="143" t="str">
        <f t="shared" si="2"/>
        <v>0</v>
      </c>
      <c r="D1781" s="143" t="str">
        <f t="shared" si="3"/>
        <v>00</v>
      </c>
      <c r="E1781" s="141">
        <v>0.0</v>
      </c>
      <c r="F1781" s="141">
        <v>57.815999999999995</v>
      </c>
      <c r="G1781" s="141">
        <v>0.0</v>
      </c>
      <c r="H1781" s="141">
        <v>0.0</v>
      </c>
      <c r="I1781" s="141">
        <v>0.0</v>
      </c>
      <c r="J1781" s="141">
        <v>57.815999999999995</v>
      </c>
    </row>
    <row r="1782" ht="14.25" customHeight="1">
      <c r="A1782" s="140" t="s">
        <v>1961</v>
      </c>
      <c r="B1782" s="143">
        <f t="shared" si="1"/>
        <v>12</v>
      </c>
      <c r="C1782" s="143" t="str">
        <f t="shared" si="2"/>
        <v>2</v>
      </c>
      <c r="D1782" s="143" t="str">
        <f t="shared" si="3"/>
        <v>72</v>
      </c>
      <c r="E1782" s="141">
        <v>6304.356000000001</v>
      </c>
      <c r="F1782" s="141">
        <v>0.0</v>
      </c>
      <c r="G1782" s="141">
        <v>0.0</v>
      </c>
      <c r="H1782" s="141">
        <v>6369.2880000000005</v>
      </c>
      <c r="I1782" s="141">
        <v>0.0</v>
      </c>
      <c r="J1782" s="141">
        <v>64.93199999999999</v>
      </c>
    </row>
    <row r="1783" ht="14.25" customHeight="1">
      <c r="A1783" s="140" t="s">
        <v>1962</v>
      </c>
      <c r="B1783" s="143">
        <f t="shared" si="1"/>
        <v>12</v>
      </c>
      <c r="C1783" s="143" t="str">
        <f t="shared" si="2"/>
        <v>8</v>
      </c>
      <c r="D1783" s="143" t="str">
        <f t="shared" si="3"/>
        <v>78</v>
      </c>
      <c r="E1783" s="141">
        <v>1083.996</v>
      </c>
      <c r="F1783" s="141">
        <v>0.0</v>
      </c>
      <c r="G1783" s="141">
        <v>0.0</v>
      </c>
      <c r="H1783" s="141">
        <v>1086.6</v>
      </c>
      <c r="I1783" s="141">
        <v>0.0</v>
      </c>
      <c r="J1783" s="141">
        <v>2.604</v>
      </c>
    </row>
    <row r="1784" ht="14.25" customHeight="1">
      <c r="A1784" s="140" t="s">
        <v>1963</v>
      </c>
      <c r="B1784" s="143">
        <f t="shared" si="1"/>
        <v>12</v>
      </c>
      <c r="C1784" s="143" t="str">
        <f t="shared" si="2"/>
        <v>0</v>
      </c>
      <c r="D1784" s="143" t="str">
        <f t="shared" si="3"/>
        <v>80</v>
      </c>
      <c r="E1784" s="141">
        <v>0.0</v>
      </c>
      <c r="F1784" s="141">
        <v>0.0</v>
      </c>
      <c r="G1784" s="141">
        <v>19819.559999999998</v>
      </c>
      <c r="H1784" s="141">
        <v>19819.559999999998</v>
      </c>
      <c r="I1784" s="141">
        <v>0.0</v>
      </c>
      <c r="J1784" s="141">
        <v>0.0</v>
      </c>
    </row>
    <row r="1785" ht="14.25" customHeight="1">
      <c r="A1785" s="140" t="s">
        <v>1964</v>
      </c>
      <c r="B1785" s="143">
        <f t="shared" si="1"/>
        <v>12</v>
      </c>
      <c r="C1785" s="143" t="str">
        <f t="shared" si="2"/>
        <v>3</v>
      </c>
      <c r="D1785" s="143" t="str">
        <f t="shared" si="3"/>
        <v>93</v>
      </c>
      <c r="E1785" s="141">
        <v>0.0</v>
      </c>
      <c r="F1785" s="141">
        <v>0.0</v>
      </c>
      <c r="G1785" s="141">
        <v>5854.860000000001</v>
      </c>
      <c r="H1785" s="141">
        <v>5854.860000000001</v>
      </c>
      <c r="I1785" s="141">
        <v>0.0</v>
      </c>
      <c r="J1785" s="141">
        <v>0.0</v>
      </c>
    </row>
    <row r="1786" ht="14.25" customHeight="1">
      <c r="A1786" s="140" t="s">
        <v>1965</v>
      </c>
      <c r="B1786" s="143">
        <f t="shared" si="1"/>
        <v>12</v>
      </c>
      <c r="C1786" s="143" t="str">
        <f t="shared" si="2"/>
        <v>4</v>
      </c>
      <c r="D1786" s="143" t="str">
        <f t="shared" si="3"/>
        <v>94</v>
      </c>
      <c r="E1786" s="141">
        <v>0.0</v>
      </c>
      <c r="F1786" s="141">
        <v>0.0</v>
      </c>
      <c r="G1786" s="141">
        <v>14766.528000000002</v>
      </c>
      <c r="H1786" s="141">
        <v>0.0</v>
      </c>
      <c r="I1786" s="141">
        <v>14766.528000000002</v>
      </c>
      <c r="J1786" s="141">
        <v>0.0</v>
      </c>
    </row>
    <row r="1787" ht="14.25" customHeight="1">
      <c r="A1787" s="140" t="s">
        <v>1966</v>
      </c>
      <c r="B1787" s="143">
        <f t="shared" si="1"/>
        <v>11</v>
      </c>
      <c r="C1787" s="143" t="str">
        <f t="shared" si="2"/>
        <v>0</v>
      </c>
      <c r="D1787" s="143" t="str">
        <f t="shared" si="3"/>
        <v>30</v>
      </c>
      <c r="E1787" s="141">
        <v>41.292</v>
      </c>
      <c r="F1787" s="141">
        <v>0.0</v>
      </c>
      <c r="G1787" s="141">
        <v>0.0</v>
      </c>
      <c r="H1787" s="141">
        <v>0.0</v>
      </c>
      <c r="I1787" s="141">
        <v>41.292</v>
      </c>
      <c r="J1787" s="141">
        <v>0.0</v>
      </c>
    </row>
    <row r="1788" ht="14.25" customHeight="1">
      <c r="A1788" s="140" t="s">
        <v>1967</v>
      </c>
      <c r="B1788" s="143">
        <f t="shared" si="1"/>
        <v>11</v>
      </c>
      <c r="C1788" s="143" t="str">
        <f t="shared" si="2"/>
        <v>1</v>
      </c>
      <c r="D1788" s="143" t="str">
        <f t="shared" si="3"/>
        <v>01</v>
      </c>
      <c r="E1788" s="141">
        <v>0.0</v>
      </c>
      <c r="F1788" s="141">
        <v>0.0</v>
      </c>
      <c r="G1788" s="141">
        <v>0.0</v>
      </c>
      <c r="H1788" s="141">
        <v>0.0</v>
      </c>
      <c r="I1788" s="141">
        <v>0.0</v>
      </c>
      <c r="J1788" s="141">
        <v>0.0</v>
      </c>
    </row>
    <row r="1789" ht="14.25" customHeight="1">
      <c r="A1789" s="140" t="s">
        <v>1968</v>
      </c>
      <c r="B1789" s="143">
        <f t="shared" si="1"/>
        <v>11</v>
      </c>
      <c r="C1789" s="143" t="str">
        <f t="shared" si="2"/>
        <v>7</v>
      </c>
      <c r="D1789" s="143" t="str">
        <f t="shared" si="3"/>
        <v>27</v>
      </c>
      <c r="E1789" s="141">
        <v>464.568</v>
      </c>
      <c r="F1789" s="141">
        <v>0.0</v>
      </c>
      <c r="G1789" s="141">
        <v>0.0</v>
      </c>
      <c r="H1789" s="141">
        <v>0.0</v>
      </c>
      <c r="I1789" s="141">
        <v>464.568</v>
      </c>
      <c r="J1789" s="141">
        <v>0.0</v>
      </c>
    </row>
    <row r="1790" ht="14.25" customHeight="1">
      <c r="A1790" s="140" t="s">
        <v>1969</v>
      </c>
      <c r="B1790" s="143">
        <f t="shared" si="1"/>
        <v>11</v>
      </c>
      <c r="C1790" s="143" t="str">
        <f t="shared" si="2"/>
        <v>9</v>
      </c>
      <c r="D1790" s="143" t="str">
        <f t="shared" si="3"/>
        <v>89</v>
      </c>
      <c r="E1790" s="141">
        <v>0.0</v>
      </c>
      <c r="F1790" s="141">
        <v>0.0</v>
      </c>
      <c r="G1790" s="141">
        <v>25662.828</v>
      </c>
      <c r="H1790" s="141">
        <v>0.0</v>
      </c>
      <c r="I1790" s="141">
        <v>25662.828</v>
      </c>
      <c r="J1790" s="141">
        <v>0.0</v>
      </c>
    </row>
    <row r="1791" ht="14.25" customHeight="1">
      <c r="A1791" s="140" t="s">
        <v>1970</v>
      </c>
      <c r="B1791" s="143">
        <f t="shared" si="1"/>
        <v>11</v>
      </c>
      <c r="C1791" s="143" t="str">
        <f t="shared" si="2"/>
        <v>3</v>
      </c>
      <c r="D1791" s="143" t="str">
        <f t="shared" si="3"/>
        <v>63</v>
      </c>
      <c r="E1791" s="141">
        <v>4145.664</v>
      </c>
      <c r="F1791" s="141">
        <v>0.0</v>
      </c>
      <c r="G1791" s="141">
        <v>0.0</v>
      </c>
      <c r="H1791" s="141">
        <v>0.0</v>
      </c>
      <c r="I1791" s="141">
        <v>4145.664</v>
      </c>
      <c r="J1791" s="141">
        <v>0.0</v>
      </c>
    </row>
    <row r="1792" ht="14.25" customHeight="1">
      <c r="A1792" s="140" t="s">
        <v>1971</v>
      </c>
      <c r="B1792" s="143">
        <f t="shared" si="1"/>
        <v>11</v>
      </c>
      <c r="C1792" s="143" t="str">
        <f t="shared" si="2"/>
        <v>0</v>
      </c>
      <c r="D1792" s="143" t="str">
        <f t="shared" si="3"/>
        <v>00</v>
      </c>
      <c r="E1792" s="141">
        <v>0.0</v>
      </c>
      <c r="F1792" s="141">
        <v>0.0</v>
      </c>
      <c r="G1792" s="141">
        <v>84.72</v>
      </c>
      <c r="H1792" s="141">
        <v>0.0</v>
      </c>
      <c r="I1792" s="141">
        <v>84.72</v>
      </c>
      <c r="J1792" s="141">
        <v>0.0</v>
      </c>
    </row>
    <row r="1793" ht="14.25" customHeight="1">
      <c r="A1793" s="140" t="s">
        <v>1972</v>
      </c>
      <c r="B1793" s="143">
        <f t="shared" si="1"/>
        <v>7</v>
      </c>
      <c r="C1793" s="143" t="str">
        <f t="shared" si="2"/>
        <v>4</v>
      </c>
      <c r="D1793" s="143" t="str">
        <f t="shared" si="3"/>
        <v>14</v>
      </c>
      <c r="E1793" s="141">
        <v>238822.932</v>
      </c>
      <c r="F1793" s="141">
        <v>0.0</v>
      </c>
      <c r="G1793" s="141">
        <v>312.432</v>
      </c>
      <c r="H1793" s="141">
        <v>2048.208</v>
      </c>
      <c r="I1793" s="141">
        <v>237087.156</v>
      </c>
      <c r="J1793" s="141">
        <v>0.0</v>
      </c>
    </row>
    <row r="1794" ht="14.25" customHeight="1">
      <c r="A1794" s="140" t="s">
        <v>1973</v>
      </c>
      <c r="B1794" s="143">
        <f t="shared" si="1"/>
        <v>12</v>
      </c>
      <c r="C1794" s="143" t="str">
        <f t="shared" si="2"/>
        <v>1</v>
      </c>
      <c r="D1794" s="143" t="str">
        <f t="shared" si="3"/>
        <v>71</v>
      </c>
      <c r="E1794" s="141">
        <v>189268.2</v>
      </c>
      <c r="F1794" s="141">
        <v>0.0</v>
      </c>
      <c r="G1794" s="141">
        <v>0.0</v>
      </c>
      <c r="H1794" s="141">
        <v>0.0</v>
      </c>
      <c r="I1794" s="141">
        <v>189268.2</v>
      </c>
      <c r="J1794" s="141">
        <v>0.0</v>
      </c>
    </row>
    <row r="1795" ht="14.25" customHeight="1">
      <c r="A1795" s="140" t="s">
        <v>1974</v>
      </c>
      <c r="B1795" s="143">
        <f t="shared" si="1"/>
        <v>12</v>
      </c>
      <c r="C1795" s="143" t="str">
        <f t="shared" si="2"/>
        <v>3</v>
      </c>
      <c r="D1795" s="143" t="str">
        <f t="shared" si="3"/>
        <v>73</v>
      </c>
      <c r="E1795" s="141">
        <v>52306.848000000005</v>
      </c>
      <c r="F1795" s="141">
        <v>0.0</v>
      </c>
      <c r="G1795" s="141">
        <v>0.0</v>
      </c>
      <c r="H1795" s="141">
        <v>0.0</v>
      </c>
      <c r="I1795" s="141">
        <v>52306.848000000005</v>
      </c>
      <c r="J1795" s="141">
        <v>0.0</v>
      </c>
    </row>
    <row r="1796" ht="14.25" customHeight="1">
      <c r="A1796" s="140" t="s">
        <v>1975</v>
      </c>
      <c r="B1796" s="143">
        <f t="shared" si="1"/>
        <v>11</v>
      </c>
      <c r="C1796" s="143" t="str">
        <f t="shared" si="2"/>
        <v>5</v>
      </c>
      <c r="D1796" s="143" t="str">
        <f t="shared" si="3"/>
        <v>15</v>
      </c>
      <c r="E1796" s="141">
        <v>0.0</v>
      </c>
      <c r="F1796" s="141">
        <v>3097.032</v>
      </c>
      <c r="G1796" s="141">
        <v>278.688</v>
      </c>
      <c r="H1796" s="141">
        <v>1826.9759999999999</v>
      </c>
      <c r="I1796" s="141">
        <v>0.0</v>
      </c>
      <c r="J1796" s="141">
        <v>4645.32</v>
      </c>
    </row>
    <row r="1797" ht="14.25" customHeight="1">
      <c r="A1797" s="140" t="s">
        <v>1976</v>
      </c>
      <c r="B1797" s="143">
        <f t="shared" si="1"/>
        <v>11</v>
      </c>
      <c r="C1797" s="143" t="str">
        <f t="shared" si="2"/>
        <v>5</v>
      </c>
      <c r="D1797" s="143" t="str">
        <f t="shared" si="3"/>
        <v>25</v>
      </c>
      <c r="E1797" s="141">
        <v>344.91600000000005</v>
      </c>
      <c r="F1797" s="141">
        <v>0.0</v>
      </c>
      <c r="G1797" s="141">
        <v>33.744</v>
      </c>
      <c r="H1797" s="141">
        <v>221.232</v>
      </c>
      <c r="I1797" s="141">
        <v>157.428</v>
      </c>
      <c r="J1797" s="141">
        <v>0.0</v>
      </c>
    </row>
    <row r="1798" ht="14.25" customHeight="1">
      <c r="A1798" s="140" t="s">
        <v>1977</v>
      </c>
      <c r="B1798" s="143">
        <f t="shared" si="1"/>
        <v>4</v>
      </c>
      <c r="C1798" s="143" t="str">
        <f t="shared" si="2"/>
        <v>0</v>
      </c>
      <c r="D1798" s="143" t="str">
        <f t="shared" si="3"/>
        <v>30</v>
      </c>
      <c r="E1798" s="141">
        <v>0.0</v>
      </c>
      <c r="F1798" s="141">
        <v>60136.128</v>
      </c>
      <c r="G1798" s="141">
        <v>193004.32799999998</v>
      </c>
      <c r="H1798" s="141">
        <v>187526.05199999997</v>
      </c>
      <c r="I1798" s="141">
        <v>0.0</v>
      </c>
      <c r="J1798" s="141">
        <v>54657.852</v>
      </c>
    </row>
    <row r="1799" ht="14.25" customHeight="1">
      <c r="A1799" s="140" t="s">
        <v>1978</v>
      </c>
      <c r="B1799" s="143">
        <f t="shared" si="1"/>
        <v>9</v>
      </c>
      <c r="C1799" s="143" t="str">
        <f t="shared" si="2"/>
        <v>2</v>
      </c>
      <c r="D1799" s="143" t="str">
        <f t="shared" si="3"/>
        <v>02</v>
      </c>
      <c r="E1799" s="141">
        <v>0.0</v>
      </c>
      <c r="F1799" s="141">
        <v>0.0</v>
      </c>
      <c r="G1799" s="141">
        <v>0.0</v>
      </c>
      <c r="H1799" s="141">
        <v>0.0</v>
      </c>
      <c r="I1799" s="141">
        <v>0.0</v>
      </c>
      <c r="J1799" s="141">
        <v>0.0</v>
      </c>
    </row>
    <row r="1800" ht="14.25" customHeight="1">
      <c r="A1800" s="140" t="s">
        <v>1979</v>
      </c>
      <c r="B1800" s="143">
        <f t="shared" si="1"/>
        <v>9</v>
      </c>
      <c r="C1800" s="143" t="str">
        <f t="shared" si="2"/>
        <v>3</v>
      </c>
      <c r="D1800" s="143" t="str">
        <f t="shared" si="3"/>
        <v>03</v>
      </c>
      <c r="E1800" s="141">
        <v>0.0</v>
      </c>
      <c r="F1800" s="141">
        <v>4074.0</v>
      </c>
      <c r="G1800" s="141">
        <v>4564.92</v>
      </c>
      <c r="H1800" s="141">
        <v>5244.6</v>
      </c>
      <c r="I1800" s="141">
        <v>0.0</v>
      </c>
      <c r="J1800" s="141">
        <v>4753.68</v>
      </c>
    </row>
    <row r="1801" ht="14.25" customHeight="1">
      <c r="A1801" s="140" t="s">
        <v>1980</v>
      </c>
      <c r="B1801" s="143">
        <f t="shared" si="1"/>
        <v>9</v>
      </c>
      <c r="C1801" s="143" t="str">
        <f t="shared" si="2"/>
        <v>4</v>
      </c>
      <c r="D1801" s="143" t="str">
        <f t="shared" si="3"/>
        <v>04</v>
      </c>
      <c r="E1801" s="141">
        <v>3658.7999999999997</v>
      </c>
      <c r="F1801" s="141">
        <v>0.0</v>
      </c>
      <c r="G1801" s="141">
        <v>11848.475999999999</v>
      </c>
      <c r="H1801" s="141">
        <v>8248.475999999999</v>
      </c>
      <c r="I1801" s="141">
        <v>7258.799999999999</v>
      </c>
      <c r="J1801" s="141">
        <v>0.0</v>
      </c>
    </row>
    <row r="1802" ht="14.25" customHeight="1">
      <c r="A1802" s="140" t="s">
        <v>1981</v>
      </c>
      <c r="B1802" s="143">
        <f t="shared" si="1"/>
        <v>9</v>
      </c>
      <c r="C1802" s="143" t="str">
        <f t="shared" si="2"/>
        <v>5</v>
      </c>
      <c r="D1802" s="143" t="str">
        <f t="shared" si="3"/>
        <v>05</v>
      </c>
      <c r="E1802" s="141">
        <v>0.0</v>
      </c>
      <c r="F1802" s="141">
        <v>6116.796</v>
      </c>
      <c r="G1802" s="141">
        <v>8170.836</v>
      </c>
      <c r="H1802" s="141">
        <v>8109.420000000001</v>
      </c>
      <c r="I1802" s="141">
        <v>0.0</v>
      </c>
      <c r="J1802" s="141">
        <v>6055.379999999999</v>
      </c>
    </row>
    <row r="1803" ht="14.25" customHeight="1">
      <c r="A1803" s="140" t="s">
        <v>1982</v>
      </c>
      <c r="B1803" s="143">
        <f t="shared" si="1"/>
        <v>9</v>
      </c>
      <c r="C1803" s="143" t="str">
        <f t="shared" si="2"/>
        <v>6</v>
      </c>
      <c r="D1803" s="143" t="str">
        <f t="shared" si="3"/>
        <v>06</v>
      </c>
      <c r="E1803" s="141">
        <v>0.0</v>
      </c>
      <c r="F1803" s="141">
        <v>3351.6000000000004</v>
      </c>
      <c r="G1803" s="141">
        <v>4340.928</v>
      </c>
      <c r="H1803" s="141">
        <v>4308.0</v>
      </c>
      <c r="I1803" s="141">
        <v>0.0</v>
      </c>
      <c r="J1803" s="141">
        <v>3318.6719999999996</v>
      </c>
    </row>
    <row r="1804" ht="14.25" customHeight="1">
      <c r="A1804" s="140" t="s">
        <v>1983</v>
      </c>
      <c r="B1804" s="143">
        <f t="shared" si="1"/>
        <v>9</v>
      </c>
      <c r="C1804" s="143" t="str">
        <f t="shared" si="2"/>
        <v>7</v>
      </c>
      <c r="D1804" s="143" t="str">
        <f t="shared" si="3"/>
        <v>07</v>
      </c>
      <c r="E1804" s="141">
        <v>180.0</v>
      </c>
      <c r="F1804" s="141">
        <v>0.0</v>
      </c>
      <c r="G1804" s="141">
        <v>2004.8999999999999</v>
      </c>
      <c r="H1804" s="141">
        <v>2290.5</v>
      </c>
      <c r="I1804" s="141">
        <v>0.0</v>
      </c>
      <c r="J1804" s="141">
        <v>105.60000000000001</v>
      </c>
    </row>
    <row r="1805" ht="14.25" customHeight="1">
      <c r="A1805" s="140" t="s">
        <v>1984</v>
      </c>
      <c r="B1805" s="143">
        <f t="shared" si="1"/>
        <v>9</v>
      </c>
      <c r="C1805" s="143" t="str">
        <f t="shared" si="2"/>
        <v>8</v>
      </c>
      <c r="D1805" s="143" t="str">
        <f t="shared" si="3"/>
        <v>08</v>
      </c>
      <c r="E1805" s="141">
        <v>0.0</v>
      </c>
      <c r="F1805" s="141">
        <v>1688.1239999999998</v>
      </c>
      <c r="G1805" s="141">
        <v>3172.2479999999996</v>
      </c>
      <c r="H1805" s="141">
        <v>2892.4800000000005</v>
      </c>
      <c r="I1805" s="141">
        <v>0.0</v>
      </c>
      <c r="J1805" s="141">
        <v>1408.3560000000002</v>
      </c>
    </row>
    <row r="1806" ht="14.25" customHeight="1">
      <c r="A1806" s="140" t="s">
        <v>1985</v>
      </c>
      <c r="B1806" s="143">
        <f t="shared" si="1"/>
        <v>9</v>
      </c>
      <c r="C1806" s="143" t="str">
        <f t="shared" si="2"/>
        <v>9</v>
      </c>
      <c r="D1806" s="143" t="str">
        <f t="shared" si="3"/>
        <v>09</v>
      </c>
      <c r="E1806" s="141">
        <v>0.0</v>
      </c>
      <c r="F1806" s="141">
        <v>4020.816</v>
      </c>
      <c r="G1806" s="141">
        <v>5338.116</v>
      </c>
      <c r="H1806" s="141">
        <v>5298.6</v>
      </c>
      <c r="I1806" s="141">
        <v>0.0</v>
      </c>
      <c r="J1806" s="141">
        <v>3981.2999999999997</v>
      </c>
    </row>
    <row r="1807" ht="14.25" customHeight="1">
      <c r="A1807" s="140" t="s">
        <v>1986</v>
      </c>
      <c r="B1807" s="143">
        <f t="shared" si="1"/>
        <v>9</v>
      </c>
      <c r="C1807" s="143" t="str">
        <f t="shared" si="2"/>
        <v>0</v>
      </c>
      <c r="D1807" s="143" t="str">
        <f t="shared" si="3"/>
        <v>10</v>
      </c>
      <c r="E1807" s="141">
        <v>0.0</v>
      </c>
      <c r="F1807" s="141">
        <v>861.432</v>
      </c>
      <c r="G1807" s="141">
        <v>1318.812</v>
      </c>
      <c r="H1807" s="141">
        <v>1416.9</v>
      </c>
      <c r="I1807" s="141">
        <v>0.0</v>
      </c>
      <c r="J1807" s="141">
        <v>959.5200000000001</v>
      </c>
    </row>
    <row r="1808" ht="14.25" customHeight="1">
      <c r="A1808" s="140" t="s">
        <v>1987</v>
      </c>
      <c r="B1808" s="143">
        <f t="shared" si="1"/>
        <v>9</v>
      </c>
      <c r="C1808" s="143" t="str">
        <f t="shared" si="2"/>
        <v>1</v>
      </c>
      <c r="D1808" s="143" t="str">
        <f t="shared" si="3"/>
        <v>11</v>
      </c>
      <c r="E1808" s="141">
        <v>0.0</v>
      </c>
      <c r="F1808" s="141">
        <v>779.568</v>
      </c>
      <c r="G1808" s="141">
        <v>1273.212</v>
      </c>
      <c r="H1808" s="141">
        <v>1190.94</v>
      </c>
      <c r="I1808" s="141">
        <v>0.0</v>
      </c>
      <c r="J1808" s="141">
        <v>697.296</v>
      </c>
    </row>
    <row r="1809" ht="14.25" customHeight="1">
      <c r="A1809" s="140" t="s">
        <v>1988</v>
      </c>
      <c r="B1809" s="143">
        <f t="shared" si="1"/>
        <v>9</v>
      </c>
      <c r="C1809" s="143" t="str">
        <f t="shared" si="2"/>
        <v>2</v>
      </c>
      <c r="D1809" s="143" t="str">
        <f t="shared" si="3"/>
        <v>12</v>
      </c>
      <c r="E1809" s="141">
        <v>0.0</v>
      </c>
      <c r="F1809" s="141">
        <v>2072.6279999999997</v>
      </c>
      <c r="G1809" s="141">
        <v>2983.068</v>
      </c>
      <c r="H1809" s="141">
        <v>3359.4480000000003</v>
      </c>
      <c r="I1809" s="141">
        <v>0.0</v>
      </c>
      <c r="J1809" s="141">
        <v>2449.008</v>
      </c>
    </row>
    <row r="1810" ht="14.25" customHeight="1">
      <c r="A1810" s="140" t="s">
        <v>1989</v>
      </c>
      <c r="B1810" s="143">
        <f t="shared" si="1"/>
        <v>9</v>
      </c>
      <c r="C1810" s="143" t="str">
        <f t="shared" si="2"/>
        <v>3</v>
      </c>
      <c r="D1810" s="143" t="str">
        <f t="shared" si="3"/>
        <v>13</v>
      </c>
      <c r="E1810" s="141">
        <v>0.0</v>
      </c>
      <c r="F1810" s="141">
        <v>1228.044</v>
      </c>
      <c r="G1810" s="141">
        <v>1963.632</v>
      </c>
      <c r="H1810" s="141">
        <v>2655.4800000000005</v>
      </c>
      <c r="I1810" s="141">
        <v>0.0</v>
      </c>
      <c r="J1810" s="141">
        <v>1919.8920000000003</v>
      </c>
    </row>
    <row r="1811" ht="14.25" customHeight="1">
      <c r="A1811" s="140" t="s">
        <v>1990</v>
      </c>
      <c r="B1811" s="143">
        <f t="shared" si="1"/>
        <v>9</v>
      </c>
      <c r="C1811" s="143" t="str">
        <f t="shared" si="2"/>
        <v>4</v>
      </c>
      <c r="D1811" s="143" t="str">
        <f t="shared" si="3"/>
        <v>14</v>
      </c>
      <c r="E1811" s="141">
        <v>0.0</v>
      </c>
      <c r="F1811" s="141">
        <v>2113.3920000000003</v>
      </c>
      <c r="G1811" s="141">
        <v>2827.92</v>
      </c>
      <c r="H1811" s="141">
        <v>2563.548</v>
      </c>
      <c r="I1811" s="141">
        <v>0.0</v>
      </c>
      <c r="J1811" s="141">
        <v>1849.0199999999998</v>
      </c>
    </row>
    <row r="1812" ht="14.25" customHeight="1">
      <c r="A1812" s="140" t="s">
        <v>1991</v>
      </c>
      <c r="B1812" s="143">
        <f t="shared" si="1"/>
        <v>9</v>
      </c>
      <c r="C1812" s="143" t="str">
        <f t="shared" si="2"/>
        <v>5</v>
      </c>
      <c r="D1812" s="143" t="str">
        <f t="shared" si="3"/>
        <v>15</v>
      </c>
      <c r="E1812" s="141">
        <v>0.0</v>
      </c>
      <c r="F1812" s="141">
        <v>1310.556</v>
      </c>
      <c r="G1812" s="141">
        <v>1843.5959999999998</v>
      </c>
      <c r="H1812" s="141">
        <v>1849.1999999999998</v>
      </c>
      <c r="I1812" s="141">
        <v>0.0</v>
      </c>
      <c r="J1812" s="141">
        <v>1316.1599999999999</v>
      </c>
    </row>
    <row r="1813" ht="14.25" customHeight="1">
      <c r="A1813" s="140" t="s">
        <v>1992</v>
      </c>
      <c r="B1813" s="143">
        <f t="shared" si="1"/>
        <v>9</v>
      </c>
      <c r="C1813" s="143" t="str">
        <f t="shared" si="2"/>
        <v>6</v>
      </c>
      <c r="D1813" s="143" t="str">
        <f t="shared" si="3"/>
        <v>16</v>
      </c>
      <c r="E1813" s="141">
        <v>0.0</v>
      </c>
      <c r="F1813" s="141">
        <v>0.0</v>
      </c>
      <c r="G1813" s="141">
        <v>0.0</v>
      </c>
      <c r="H1813" s="141">
        <v>0.0</v>
      </c>
      <c r="I1813" s="141">
        <v>0.0</v>
      </c>
      <c r="J1813" s="141">
        <v>0.0</v>
      </c>
    </row>
    <row r="1814" ht="14.25" customHeight="1">
      <c r="A1814" s="140" t="s">
        <v>1993</v>
      </c>
      <c r="B1814" s="143">
        <f t="shared" si="1"/>
        <v>9</v>
      </c>
      <c r="C1814" s="143" t="str">
        <f t="shared" si="2"/>
        <v>8</v>
      </c>
      <c r="D1814" s="143" t="str">
        <f t="shared" si="3"/>
        <v>18</v>
      </c>
      <c r="E1814" s="141">
        <v>0.0</v>
      </c>
      <c r="F1814" s="141">
        <v>1079.328</v>
      </c>
      <c r="G1814" s="141">
        <v>1766.9640000000002</v>
      </c>
      <c r="H1814" s="141">
        <v>2622.156</v>
      </c>
      <c r="I1814" s="141">
        <v>0.0</v>
      </c>
      <c r="J1814" s="141">
        <v>1934.5199999999998</v>
      </c>
    </row>
    <row r="1815" ht="14.25" customHeight="1">
      <c r="A1815" s="140" t="s">
        <v>1994</v>
      </c>
      <c r="B1815" s="143">
        <f t="shared" si="1"/>
        <v>9</v>
      </c>
      <c r="C1815" s="143" t="str">
        <f t="shared" si="2"/>
        <v>9</v>
      </c>
      <c r="D1815" s="143" t="str">
        <f t="shared" si="3"/>
        <v>19</v>
      </c>
      <c r="E1815" s="141">
        <v>0.0</v>
      </c>
      <c r="F1815" s="141">
        <v>688.2359999999999</v>
      </c>
      <c r="G1815" s="141">
        <v>1565.784</v>
      </c>
      <c r="H1815" s="141">
        <v>1212.348</v>
      </c>
      <c r="I1815" s="141">
        <v>0.0</v>
      </c>
      <c r="J1815" s="141">
        <v>334.79999999999995</v>
      </c>
    </row>
    <row r="1816" ht="14.25" customHeight="1">
      <c r="A1816" s="140" t="s">
        <v>1995</v>
      </c>
      <c r="B1816" s="143">
        <f t="shared" si="1"/>
        <v>9</v>
      </c>
      <c r="C1816" s="143" t="str">
        <f t="shared" si="2"/>
        <v>1</v>
      </c>
      <c r="D1816" s="143" t="str">
        <f t="shared" si="3"/>
        <v>21</v>
      </c>
      <c r="E1816" s="141">
        <v>0.0</v>
      </c>
      <c r="F1816" s="141">
        <v>282.396</v>
      </c>
      <c r="G1816" s="141">
        <v>721.4760000000001</v>
      </c>
      <c r="H1816" s="141">
        <v>1169.4</v>
      </c>
      <c r="I1816" s="141">
        <v>0.0</v>
      </c>
      <c r="J1816" s="141">
        <v>730.3199999999999</v>
      </c>
    </row>
    <row r="1817" ht="14.25" customHeight="1">
      <c r="A1817" s="140" t="s">
        <v>1996</v>
      </c>
      <c r="B1817" s="143">
        <f t="shared" si="1"/>
        <v>9</v>
      </c>
      <c r="C1817" s="143" t="str">
        <f t="shared" si="2"/>
        <v>2</v>
      </c>
      <c r="D1817" s="143" t="str">
        <f t="shared" si="3"/>
        <v>22</v>
      </c>
      <c r="E1817" s="141">
        <v>0.0</v>
      </c>
      <c r="F1817" s="141">
        <v>404.316</v>
      </c>
      <c r="G1817" s="141">
        <v>1232.676</v>
      </c>
      <c r="H1817" s="141">
        <v>992.5200000000001</v>
      </c>
      <c r="I1817" s="141">
        <v>0.0</v>
      </c>
      <c r="J1817" s="141">
        <v>164.16000000000003</v>
      </c>
    </row>
    <row r="1818" ht="14.25" customHeight="1">
      <c r="A1818" s="140" t="s">
        <v>1997</v>
      </c>
      <c r="B1818" s="143">
        <f t="shared" si="1"/>
        <v>9</v>
      </c>
      <c r="C1818" s="143" t="str">
        <f t="shared" si="2"/>
        <v>3</v>
      </c>
      <c r="D1818" s="143" t="str">
        <f t="shared" si="3"/>
        <v>23</v>
      </c>
      <c r="E1818" s="141">
        <v>0.0</v>
      </c>
      <c r="F1818" s="141">
        <v>615.3599999999999</v>
      </c>
      <c r="G1818" s="141">
        <v>966.6599999999999</v>
      </c>
      <c r="H1818" s="141">
        <v>946.5</v>
      </c>
      <c r="I1818" s="141">
        <v>0.0</v>
      </c>
      <c r="J1818" s="141">
        <v>595.2</v>
      </c>
    </row>
    <row r="1819" ht="14.25" customHeight="1">
      <c r="A1819" s="140" t="s">
        <v>1998</v>
      </c>
      <c r="B1819" s="143">
        <f t="shared" si="1"/>
        <v>9</v>
      </c>
      <c r="C1819" s="143" t="str">
        <f t="shared" si="2"/>
        <v>4</v>
      </c>
      <c r="D1819" s="143" t="str">
        <f t="shared" si="3"/>
        <v>24</v>
      </c>
      <c r="E1819" s="141">
        <v>0.0</v>
      </c>
      <c r="F1819" s="141">
        <v>4074.0</v>
      </c>
      <c r="G1819" s="141">
        <v>5286.42</v>
      </c>
      <c r="H1819" s="141">
        <v>5246.1</v>
      </c>
      <c r="I1819" s="141">
        <v>0.0</v>
      </c>
      <c r="J1819" s="141">
        <v>4033.68</v>
      </c>
    </row>
    <row r="1820" ht="14.25" customHeight="1">
      <c r="A1820" s="140" t="s">
        <v>1999</v>
      </c>
      <c r="B1820" s="143">
        <f t="shared" si="1"/>
        <v>9</v>
      </c>
      <c r="C1820" s="143" t="str">
        <f t="shared" si="2"/>
        <v>5</v>
      </c>
      <c r="D1820" s="143" t="str">
        <f t="shared" si="3"/>
        <v>25</v>
      </c>
      <c r="E1820" s="141">
        <v>0.0</v>
      </c>
      <c r="F1820" s="141">
        <v>6116.796</v>
      </c>
      <c r="G1820" s="141">
        <v>8170.836</v>
      </c>
      <c r="H1820" s="141">
        <v>8109.420000000001</v>
      </c>
      <c r="I1820" s="141">
        <v>0.0</v>
      </c>
      <c r="J1820" s="141">
        <v>6055.379999999999</v>
      </c>
    </row>
    <row r="1821" ht="14.25" customHeight="1">
      <c r="A1821" s="140" t="s">
        <v>2000</v>
      </c>
      <c r="B1821" s="143">
        <f t="shared" si="1"/>
        <v>9</v>
      </c>
      <c r="C1821" s="143" t="str">
        <f t="shared" si="2"/>
        <v>6</v>
      </c>
      <c r="D1821" s="143" t="str">
        <f t="shared" si="3"/>
        <v>26</v>
      </c>
      <c r="E1821" s="141">
        <v>848.9039999999999</v>
      </c>
      <c r="F1821" s="141">
        <v>0.0</v>
      </c>
      <c r="G1821" s="141">
        <v>0.0</v>
      </c>
      <c r="H1821" s="141">
        <v>0.0</v>
      </c>
      <c r="I1821" s="141">
        <v>848.9039999999999</v>
      </c>
      <c r="J1821" s="141">
        <v>0.0</v>
      </c>
    </row>
    <row r="1822" ht="14.25" customHeight="1">
      <c r="A1822" s="140" t="s">
        <v>2001</v>
      </c>
      <c r="B1822" s="143">
        <f t="shared" si="1"/>
        <v>9</v>
      </c>
      <c r="C1822" s="143" t="str">
        <f t="shared" si="2"/>
        <v>7</v>
      </c>
      <c r="D1822" s="143" t="str">
        <f t="shared" si="3"/>
        <v>27</v>
      </c>
      <c r="E1822" s="141">
        <v>0.0</v>
      </c>
      <c r="F1822" s="141">
        <v>0.0</v>
      </c>
      <c r="G1822" s="141">
        <v>0.0</v>
      </c>
      <c r="H1822" s="141">
        <v>0.0</v>
      </c>
      <c r="I1822" s="141">
        <v>0.0</v>
      </c>
      <c r="J1822" s="141">
        <v>0.0</v>
      </c>
    </row>
    <row r="1823" ht="14.25" customHeight="1">
      <c r="A1823" s="140" t="s">
        <v>2002</v>
      </c>
      <c r="B1823" s="143">
        <f t="shared" si="1"/>
        <v>9</v>
      </c>
      <c r="C1823" s="143" t="str">
        <f t="shared" si="2"/>
        <v>8</v>
      </c>
      <c r="D1823" s="143" t="str">
        <f t="shared" si="3"/>
        <v>28</v>
      </c>
      <c r="E1823" s="141">
        <v>0.0</v>
      </c>
      <c r="F1823" s="141">
        <v>779.1960000000001</v>
      </c>
      <c r="G1823" s="141">
        <v>1089.636</v>
      </c>
      <c r="H1823" s="141">
        <v>736.2</v>
      </c>
      <c r="I1823" s="141">
        <v>0.0</v>
      </c>
      <c r="J1823" s="141">
        <v>425.76000000000005</v>
      </c>
    </row>
    <row r="1824" ht="14.25" customHeight="1">
      <c r="A1824" s="140" t="s">
        <v>2003</v>
      </c>
      <c r="B1824" s="143">
        <f t="shared" si="1"/>
        <v>9</v>
      </c>
      <c r="C1824" s="143" t="str">
        <f t="shared" si="2"/>
        <v>9</v>
      </c>
      <c r="D1824" s="143" t="str">
        <f t="shared" si="3"/>
        <v>29</v>
      </c>
      <c r="E1824" s="141">
        <v>0.0</v>
      </c>
      <c r="F1824" s="141">
        <v>0.0</v>
      </c>
      <c r="G1824" s="141">
        <v>0.0</v>
      </c>
      <c r="H1824" s="141">
        <v>0.0</v>
      </c>
      <c r="I1824" s="141">
        <v>0.0</v>
      </c>
      <c r="J1824" s="141">
        <v>0.0</v>
      </c>
    </row>
    <row r="1825" ht="14.25" customHeight="1">
      <c r="A1825" s="140" t="s">
        <v>2004</v>
      </c>
      <c r="B1825" s="143">
        <f t="shared" si="1"/>
        <v>9</v>
      </c>
      <c r="C1825" s="143" t="str">
        <f t="shared" si="2"/>
        <v>0</v>
      </c>
      <c r="D1825" s="143" t="str">
        <f t="shared" si="3"/>
        <v>30</v>
      </c>
      <c r="E1825" s="141">
        <v>0.0</v>
      </c>
      <c r="F1825" s="141">
        <v>0.0</v>
      </c>
      <c r="G1825" s="141">
        <v>0.0</v>
      </c>
      <c r="H1825" s="141">
        <v>0.0</v>
      </c>
      <c r="I1825" s="141">
        <v>0.0</v>
      </c>
      <c r="J1825" s="141">
        <v>0.0</v>
      </c>
    </row>
    <row r="1826" ht="14.25" customHeight="1">
      <c r="A1826" s="140" t="s">
        <v>2005</v>
      </c>
      <c r="B1826" s="143">
        <f t="shared" si="1"/>
        <v>9</v>
      </c>
      <c r="C1826" s="143" t="str">
        <f t="shared" si="2"/>
        <v>1</v>
      </c>
      <c r="D1826" s="143" t="str">
        <f t="shared" si="3"/>
        <v>31</v>
      </c>
      <c r="E1826" s="141">
        <v>0.0</v>
      </c>
      <c r="F1826" s="141">
        <v>881.0999999999999</v>
      </c>
      <c r="G1826" s="141">
        <v>1899.576</v>
      </c>
      <c r="H1826" s="141">
        <v>1954.0560000000003</v>
      </c>
      <c r="I1826" s="141">
        <v>0.0</v>
      </c>
      <c r="J1826" s="141">
        <v>935.58</v>
      </c>
    </row>
    <row r="1827" ht="14.25" customHeight="1">
      <c r="A1827" s="140" t="s">
        <v>2006</v>
      </c>
      <c r="B1827" s="143">
        <f t="shared" si="1"/>
        <v>9</v>
      </c>
      <c r="C1827" s="143" t="str">
        <f t="shared" si="2"/>
        <v>3</v>
      </c>
      <c r="D1827" s="143" t="str">
        <f t="shared" si="3"/>
        <v>33</v>
      </c>
      <c r="E1827" s="141">
        <v>0.0</v>
      </c>
      <c r="F1827" s="141">
        <v>750.8039999999999</v>
      </c>
      <c r="G1827" s="141">
        <v>1605.6119999999999</v>
      </c>
      <c r="H1827" s="141">
        <v>1098.6480000000001</v>
      </c>
      <c r="I1827" s="141">
        <v>0.0</v>
      </c>
      <c r="J1827" s="141">
        <v>243.84</v>
      </c>
    </row>
    <row r="1828" ht="14.25" customHeight="1">
      <c r="A1828" s="140" t="s">
        <v>2007</v>
      </c>
      <c r="B1828" s="143">
        <f t="shared" si="1"/>
        <v>9</v>
      </c>
      <c r="C1828" s="143" t="str">
        <f t="shared" si="2"/>
        <v>4</v>
      </c>
      <c r="D1828" s="143" t="str">
        <f t="shared" si="3"/>
        <v>34</v>
      </c>
      <c r="E1828" s="141">
        <v>0.0</v>
      </c>
      <c r="F1828" s="141">
        <v>80.55599999999998</v>
      </c>
      <c r="G1828" s="141">
        <v>1030.356</v>
      </c>
      <c r="H1828" s="141">
        <v>1155.0</v>
      </c>
      <c r="I1828" s="141">
        <v>0.0</v>
      </c>
      <c r="J1828" s="141">
        <v>205.20000000000002</v>
      </c>
    </row>
    <row r="1829" ht="14.25" customHeight="1">
      <c r="A1829" s="140" t="s">
        <v>2008</v>
      </c>
      <c r="B1829" s="143">
        <f t="shared" si="1"/>
        <v>9</v>
      </c>
      <c r="C1829" s="143" t="str">
        <f t="shared" si="2"/>
        <v>5</v>
      </c>
      <c r="D1829" s="143" t="str">
        <f t="shared" si="3"/>
        <v>35</v>
      </c>
      <c r="E1829" s="141">
        <v>0.0</v>
      </c>
      <c r="F1829" s="141">
        <v>1032.0</v>
      </c>
      <c r="G1829" s="141">
        <v>1494.0</v>
      </c>
      <c r="H1829" s="141">
        <v>1494.0</v>
      </c>
      <c r="I1829" s="141">
        <v>0.0</v>
      </c>
      <c r="J1829" s="141">
        <v>1032.0</v>
      </c>
    </row>
    <row r="1830" ht="14.25" customHeight="1">
      <c r="A1830" s="140" t="s">
        <v>2009</v>
      </c>
      <c r="B1830" s="143">
        <f t="shared" si="1"/>
        <v>9</v>
      </c>
      <c r="C1830" s="143" t="str">
        <f t="shared" si="2"/>
        <v>6</v>
      </c>
      <c r="D1830" s="143" t="str">
        <f t="shared" si="3"/>
        <v>36</v>
      </c>
      <c r="E1830" s="141">
        <v>0.0</v>
      </c>
      <c r="F1830" s="141">
        <v>502.836</v>
      </c>
      <c r="G1830" s="141">
        <v>994.896</v>
      </c>
      <c r="H1830" s="141">
        <v>1183.596</v>
      </c>
      <c r="I1830" s="141">
        <v>0.0</v>
      </c>
      <c r="J1830" s="141">
        <v>691.5360000000001</v>
      </c>
    </row>
    <row r="1831" ht="14.25" customHeight="1">
      <c r="A1831" s="140" t="s">
        <v>2010</v>
      </c>
      <c r="B1831" s="143">
        <f t="shared" si="1"/>
        <v>9</v>
      </c>
      <c r="C1831" s="143" t="str">
        <f t="shared" si="2"/>
        <v>7</v>
      </c>
      <c r="D1831" s="143" t="str">
        <f t="shared" si="3"/>
        <v>37</v>
      </c>
      <c r="E1831" s="141">
        <v>0.0</v>
      </c>
      <c r="F1831" s="141">
        <v>1104.72</v>
      </c>
      <c r="G1831" s="141">
        <v>1571.916</v>
      </c>
      <c r="H1831" s="141">
        <v>1519.9920000000002</v>
      </c>
      <c r="I1831" s="141">
        <v>0.0</v>
      </c>
      <c r="J1831" s="141">
        <v>1052.796</v>
      </c>
    </row>
    <row r="1832" ht="14.25" customHeight="1">
      <c r="A1832" s="140" t="s">
        <v>2011</v>
      </c>
      <c r="B1832" s="143">
        <f t="shared" si="1"/>
        <v>9</v>
      </c>
      <c r="C1832" s="143" t="str">
        <f t="shared" si="2"/>
        <v>0</v>
      </c>
      <c r="D1832" s="143" t="str">
        <f t="shared" si="3"/>
        <v>40</v>
      </c>
      <c r="E1832" s="141">
        <v>2961.5280000000002</v>
      </c>
      <c r="F1832" s="141">
        <v>0.0</v>
      </c>
      <c r="G1832" s="141">
        <v>5740.464</v>
      </c>
      <c r="H1832" s="141">
        <v>6119.147999999999</v>
      </c>
      <c r="I1832" s="141">
        <v>2582.844</v>
      </c>
      <c r="J1832" s="141">
        <v>0.0</v>
      </c>
    </row>
    <row r="1833" ht="14.25" customHeight="1">
      <c r="A1833" s="140" t="s">
        <v>2012</v>
      </c>
      <c r="B1833" s="143">
        <f t="shared" si="1"/>
        <v>9</v>
      </c>
      <c r="C1833" s="143" t="str">
        <f t="shared" si="2"/>
        <v>1</v>
      </c>
      <c r="D1833" s="143" t="str">
        <f t="shared" si="3"/>
        <v>41</v>
      </c>
      <c r="E1833" s="141">
        <v>0.0</v>
      </c>
      <c r="F1833" s="141">
        <v>1139.1960000000001</v>
      </c>
      <c r="G1833" s="141">
        <v>1660.8959999999997</v>
      </c>
      <c r="H1833" s="141">
        <v>1792.5</v>
      </c>
      <c r="I1833" s="141">
        <v>0.0</v>
      </c>
      <c r="J1833" s="141">
        <v>1270.8000000000002</v>
      </c>
    </row>
    <row r="1834" ht="14.25" customHeight="1">
      <c r="A1834" s="140" t="s">
        <v>2013</v>
      </c>
      <c r="B1834" s="143">
        <f t="shared" si="1"/>
        <v>9</v>
      </c>
      <c r="C1834" s="143" t="str">
        <f t="shared" si="2"/>
        <v>3</v>
      </c>
      <c r="D1834" s="143" t="str">
        <f t="shared" si="3"/>
        <v>43</v>
      </c>
      <c r="E1834" s="141">
        <v>0.0</v>
      </c>
      <c r="F1834" s="141">
        <v>968.1239999999999</v>
      </c>
      <c r="G1834" s="141">
        <v>2022.84</v>
      </c>
      <c r="H1834" s="141">
        <v>1916.292</v>
      </c>
      <c r="I1834" s="141">
        <v>0.0</v>
      </c>
      <c r="J1834" s="141">
        <v>861.576</v>
      </c>
    </row>
    <row r="1835" ht="14.25" customHeight="1">
      <c r="A1835" s="140" t="s">
        <v>2014</v>
      </c>
      <c r="B1835" s="143">
        <f t="shared" si="1"/>
        <v>9</v>
      </c>
      <c r="C1835" s="143" t="str">
        <f t="shared" si="2"/>
        <v>5</v>
      </c>
      <c r="D1835" s="143" t="str">
        <f t="shared" si="3"/>
        <v>45</v>
      </c>
      <c r="E1835" s="141">
        <v>0.0</v>
      </c>
      <c r="F1835" s="141">
        <v>767.1960000000001</v>
      </c>
      <c r="G1835" s="141">
        <v>1180.596</v>
      </c>
      <c r="H1835" s="141">
        <v>1191.0</v>
      </c>
      <c r="I1835" s="141">
        <v>0.0</v>
      </c>
      <c r="J1835" s="141">
        <v>777.5999999999999</v>
      </c>
    </row>
    <row r="1836" ht="14.25" customHeight="1">
      <c r="A1836" s="140" t="s">
        <v>2015</v>
      </c>
      <c r="B1836" s="143">
        <f t="shared" si="1"/>
        <v>9</v>
      </c>
      <c r="C1836" s="143" t="str">
        <f t="shared" si="2"/>
        <v>6</v>
      </c>
      <c r="D1836" s="143" t="str">
        <f t="shared" si="3"/>
        <v>46</v>
      </c>
      <c r="E1836" s="141">
        <v>0.0</v>
      </c>
      <c r="F1836" s="141">
        <v>779.1960000000001</v>
      </c>
      <c r="G1836" s="141">
        <v>1201.896</v>
      </c>
      <c r="H1836" s="141">
        <v>1297.5</v>
      </c>
      <c r="I1836" s="141">
        <v>0.0</v>
      </c>
      <c r="J1836" s="141">
        <v>874.8000000000001</v>
      </c>
    </row>
    <row r="1837" ht="14.25" customHeight="1">
      <c r="A1837" s="140" t="s">
        <v>2016</v>
      </c>
      <c r="B1837" s="143">
        <f t="shared" si="1"/>
        <v>9</v>
      </c>
      <c r="C1837" s="143" t="str">
        <f t="shared" si="2"/>
        <v>7</v>
      </c>
      <c r="D1837" s="143" t="str">
        <f t="shared" si="3"/>
        <v>47</v>
      </c>
      <c r="E1837" s="141">
        <v>0.0</v>
      </c>
      <c r="F1837" s="141">
        <v>1120.2359999999999</v>
      </c>
      <c r="G1837" s="141">
        <v>1328.976</v>
      </c>
      <c r="H1837" s="141">
        <v>227.70000000000002</v>
      </c>
      <c r="I1837" s="141">
        <v>0.0</v>
      </c>
      <c r="J1837" s="141">
        <v>18.96</v>
      </c>
    </row>
    <row r="1838" ht="14.25" customHeight="1">
      <c r="A1838" s="140" t="s">
        <v>2017</v>
      </c>
      <c r="B1838" s="143">
        <f t="shared" si="1"/>
        <v>9</v>
      </c>
      <c r="C1838" s="143" t="str">
        <f t="shared" si="2"/>
        <v>8</v>
      </c>
      <c r="D1838" s="143" t="str">
        <f t="shared" si="3"/>
        <v>48</v>
      </c>
      <c r="E1838" s="141">
        <v>0.0</v>
      </c>
      <c r="F1838" s="141">
        <v>762.7080000000001</v>
      </c>
      <c r="G1838" s="141">
        <v>1209.036</v>
      </c>
      <c r="H1838" s="141">
        <v>1321.908</v>
      </c>
      <c r="I1838" s="141">
        <v>0.0</v>
      </c>
      <c r="J1838" s="141">
        <v>875.58</v>
      </c>
    </row>
    <row r="1839" ht="14.25" customHeight="1">
      <c r="A1839" s="140" t="s">
        <v>2018</v>
      </c>
      <c r="B1839" s="143">
        <f t="shared" si="1"/>
        <v>9</v>
      </c>
      <c r="C1839" s="143" t="str">
        <f t="shared" si="2"/>
        <v>9</v>
      </c>
      <c r="D1839" s="143" t="str">
        <f t="shared" si="3"/>
        <v>49</v>
      </c>
      <c r="E1839" s="141">
        <v>0.0</v>
      </c>
      <c r="F1839" s="141">
        <v>762.7080000000001</v>
      </c>
      <c r="G1839" s="141">
        <v>1205.3400000000001</v>
      </c>
      <c r="H1839" s="141">
        <v>1304.784</v>
      </c>
      <c r="I1839" s="141">
        <v>0.0</v>
      </c>
      <c r="J1839" s="141">
        <v>862.152</v>
      </c>
    </row>
    <row r="1840" ht="14.25" customHeight="1">
      <c r="A1840" s="140" t="s">
        <v>2019</v>
      </c>
      <c r="B1840" s="143">
        <f t="shared" si="1"/>
        <v>9</v>
      </c>
      <c r="C1840" s="143" t="str">
        <f t="shared" si="2"/>
        <v>0</v>
      </c>
      <c r="D1840" s="143" t="str">
        <f t="shared" si="3"/>
        <v>50</v>
      </c>
      <c r="E1840" s="141">
        <v>0.0</v>
      </c>
      <c r="F1840" s="141">
        <v>1310.556</v>
      </c>
      <c r="G1840" s="141">
        <v>1810.9560000000001</v>
      </c>
      <c r="H1840" s="141">
        <v>1686.0</v>
      </c>
      <c r="I1840" s="141">
        <v>0.0</v>
      </c>
      <c r="J1840" s="141">
        <v>1185.6</v>
      </c>
    </row>
    <row r="1841" ht="14.25" customHeight="1">
      <c r="A1841" s="140" t="s">
        <v>2020</v>
      </c>
      <c r="B1841" s="143">
        <f t="shared" si="1"/>
        <v>9</v>
      </c>
      <c r="C1841" s="143" t="str">
        <f t="shared" si="2"/>
        <v>1</v>
      </c>
      <c r="D1841" s="143" t="str">
        <f t="shared" si="3"/>
        <v>51</v>
      </c>
      <c r="E1841" s="141">
        <v>0.0</v>
      </c>
      <c r="F1841" s="141">
        <v>1259.196</v>
      </c>
      <c r="G1841" s="141">
        <v>1780.5959999999998</v>
      </c>
      <c r="H1841" s="141">
        <v>1791.0</v>
      </c>
      <c r="I1841" s="141">
        <v>0.0</v>
      </c>
      <c r="J1841" s="141">
        <v>1269.6</v>
      </c>
    </row>
    <row r="1842" ht="14.25" customHeight="1">
      <c r="A1842" s="140" t="s">
        <v>2021</v>
      </c>
      <c r="B1842" s="143">
        <f t="shared" si="1"/>
        <v>9</v>
      </c>
      <c r="C1842" s="143" t="str">
        <f t="shared" si="2"/>
        <v>2</v>
      </c>
      <c r="D1842" s="143" t="str">
        <f t="shared" si="3"/>
        <v>52</v>
      </c>
      <c r="E1842" s="141">
        <v>26.544000000000004</v>
      </c>
      <c r="F1842" s="141">
        <v>0.0</v>
      </c>
      <c r="G1842" s="141">
        <v>4635.636</v>
      </c>
      <c r="H1842" s="141">
        <v>2223.42</v>
      </c>
      <c r="I1842" s="141">
        <v>2438.7599999999998</v>
      </c>
      <c r="J1842" s="141">
        <v>0.0</v>
      </c>
    </row>
    <row r="1843" ht="14.25" customHeight="1">
      <c r="A1843" s="140" t="s">
        <v>2022</v>
      </c>
      <c r="B1843" s="143">
        <f t="shared" si="1"/>
        <v>9</v>
      </c>
      <c r="C1843" s="143" t="str">
        <f t="shared" si="2"/>
        <v>3</v>
      </c>
      <c r="D1843" s="143" t="str">
        <f t="shared" si="3"/>
        <v>53</v>
      </c>
      <c r="E1843" s="141">
        <v>0.0</v>
      </c>
      <c r="F1843" s="141">
        <v>959.1960000000001</v>
      </c>
      <c r="G1843" s="141">
        <v>1405.596</v>
      </c>
      <c r="H1843" s="141">
        <v>1416.0</v>
      </c>
      <c r="I1843" s="141">
        <v>0.0</v>
      </c>
      <c r="J1843" s="141">
        <v>969.5999999999999</v>
      </c>
    </row>
    <row r="1844" ht="14.25" customHeight="1">
      <c r="A1844" s="140" t="s">
        <v>2023</v>
      </c>
      <c r="B1844" s="143">
        <f t="shared" si="1"/>
        <v>9</v>
      </c>
      <c r="C1844" s="143" t="str">
        <f t="shared" si="2"/>
        <v>4</v>
      </c>
      <c r="D1844" s="143" t="str">
        <f t="shared" si="3"/>
        <v>54</v>
      </c>
      <c r="E1844" s="141">
        <v>0.0</v>
      </c>
      <c r="F1844" s="141">
        <v>33.94799999999999</v>
      </c>
      <c r="G1844" s="141">
        <v>1579.368</v>
      </c>
      <c r="H1844" s="141">
        <v>1965.8519999999999</v>
      </c>
      <c r="I1844" s="141">
        <v>0.0</v>
      </c>
      <c r="J1844" s="141">
        <v>420.432</v>
      </c>
    </row>
    <row r="1845" ht="14.25" customHeight="1">
      <c r="A1845" s="140" t="s">
        <v>2024</v>
      </c>
      <c r="B1845" s="143">
        <f t="shared" si="1"/>
        <v>9</v>
      </c>
      <c r="C1845" s="143" t="str">
        <f t="shared" si="2"/>
        <v>5</v>
      </c>
      <c r="D1845" s="143" t="str">
        <f t="shared" si="3"/>
        <v>55</v>
      </c>
      <c r="E1845" s="141">
        <v>0.0</v>
      </c>
      <c r="F1845" s="141">
        <v>873.432</v>
      </c>
      <c r="G1845" s="141">
        <v>1274.8319999999999</v>
      </c>
      <c r="H1845" s="141">
        <v>1191.0</v>
      </c>
      <c r="I1845" s="141">
        <v>0.0</v>
      </c>
      <c r="J1845" s="141">
        <v>789.5999999999999</v>
      </c>
    </row>
    <row r="1846" ht="14.25" customHeight="1">
      <c r="A1846" s="140" t="s">
        <v>2025</v>
      </c>
      <c r="B1846" s="143">
        <f t="shared" si="1"/>
        <v>9</v>
      </c>
      <c r="C1846" s="143" t="str">
        <f t="shared" si="2"/>
        <v>6</v>
      </c>
      <c r="D1846" s="143" t="str">
        <f t="shared" si="3"/>
        <v>56</v>
      </c>
      <c r="E1846" s="141">
        <v>0.0</v>
      </c>
      <c r="F1846" s="141">
        <v>2472.0</v>
      </c>
      <c r="G1846" s="141">
        <v>3294.0</v>
      </c>
      <c r="H1846" s="141">
        <v>3294.0</v>
      </c>
      <c r="I1846" s="141">
        <v>0.0</v>
      </c>
      <c r="J1846" s="141">
        <v>2472.0</v>
      </c>
    </row>
    <row r="1847" ht="14.25" customHeight="1">
      <c r="A1847" s="140" t="s">
        <v>2026</v>
      </c>
      <c r="B1847" s="143">
        <f t="shared" si="1"/>
        <v>9</v>
      </c>
      <c r="C1847" s="143" t="str">
        <f t="shared" si="2"/>
        <v>7</v>
      </c>
      <c r="D1847" s="143" t="str">
        <f t="shared" si="3"/>
        <v>57</v>
      </c>
      <c r="E1847" s="141">
        <v>0.0</v>
      </c>
      <c r="F1847" s="141">
        <v>659.8799999999999</v>
      </c>
      <c r="G1847" s="141">
        <v>6453.24</v>
      </c>
      <c r="H1847" s="141">
        <v>6061.200000000001</v>
      </c>
      <c r="I1847" s="141">
        <v>0.0</v>
      </c>
      <c r="J1847" s="141">
        <v>267.84000000000003</v>
      </c>
    </row>
    <row r="1848" ht="14.25" customHeight="1">
      <c r="A1848" s="140" t="s">
        <v>2027</v>
      </c>
      <c r="B1848" s="143">
        <f t="shared" si="1"/>
        <v>9</v>
      </c>
      <c r="C1848" s="143" t="str">
        <f t="shared" si="2"/>
        <v>8</v>
      </c>
      <c r="D1848" s="143" t="str">
        <f t="shared" si="3"/>
        <v>58</v>
      </c>
      <c r="E1848" s="141">
        <v>0.0</v>
      </c>
      <c r="F1848" s="141">
        <v>135.192</v>
      </c>
      <c r="G1848" s="141">
        <v>1073.316</v>
      </c>
      <c r="H1848" s="141">
        <v>1154.244</v>
      </c>
      <c r="I1848" s="141">
        <v>0.0</v>
      </c>
      <c r="J1848" s="141">
        <v>216.11999999999998</v>
      </c>
    </row>
    <row r="1849" ht="14.25" customHeight="1">
      <c r="A1849" s="140" t="s">
        <v>2028</v>
      </c>
      <c r="B1849" s="143">
        <f t="shared" si="1"/>
        <v>9</v>
      </c>
      <c r="C1849" s="143" t="str">
        <f t="shared" si="2"/>
        <v>9</v>
      </c>
      <c r="D1849" s="143" t="str">
        <f t="shared" si="3"/>
        <v>59</v>
      </c>
      <c r="E1849" s="141">
        <v>0.0</v>
      </c>
      <c r="F1849" s="141">
        <v>3528.0</v>
      </c>
      <c r="G1849" s="141">
        <v>4500.0</v>
      </c>
      <c r="H1849" s="141">
        <v>4500.0</v>
      </c>
      <c r="I1849" s="141">
        <v>0.0</v>
      </c>
      <c r="J1849" s="141">
        <v>3528.0</v>
      </c>
    </row>
    <row r="1850" ht="14.25" customHeight="1">
      <c r="A1850" s="140" t="s">
        <v>2029</v>
      </c>
      <c r="B1850" s="143">
        <f t="shared" si="1"/>
        <v>9</v>
      </c>
      <c r="C1850" s="143" t="str">
        <f t="shared" si="2"/>
        <v>2</v>
      </c>
      <c r="D1850" s="143" t="str">
        <f t="shared" si="3"/>
        <v>62</v>
      </c>
      <c r="E1850" s="141">
        <v>0.0</v>
      </c>
      <c r="F1850" s="141">
        <v>1722.3959999999997</v>
      </c>
      <c r="G1850" s="141">
        <v>2521.008</v>
      </c>
      <c r="H1850" s="141">
        <v>2799.048</v>
      </c>
      <c r="I1850" s="141">
        <v>0.0</v>
      </c>
      <c r="J1850" s="141">
        <v>2000.4360000000001</v>
      </c>
    </row>
    <row r="1851" ht="14.25" customHeight="1">
      <c r="A1851" s="140" t="s">
        <v>2030</v>
      </c>
      <c r="B1851" s="143">
        <f t="shared" si="1"/>
        <v>9</v>
      </c>
      <c r="C1851" s="143" t="str">
        <f t="shared" si="2"/>
        <v>3</v>
      </c>
      <c r="D1851" s="143" t="str">
        <f t="shared" si="3"/>
        <v>63</v>
      </c>
      <c r="E1851" s="141">
        <v>0.0</v>
      </c>
      <c r="F1851" s="141">
        <v>0.0</v>
      </c>
      <c r="G1851" s="141">
        <v>0.0</v>
      </c>
      <c r="H1851" s="141">
        <v>0.0</v>
      </c>
      <c r="I1851" s="141">
        <v>0.0</v>
      </c>
      <c r="J1851" s="141">
        <v>0.0</v>
      </c>
    </row>
    <row r="1852" ht="14.25" customHeight="1">
      <c r="A1852" s="140" t="s">
        <v>2031</v>
      </c>
      <c r="B1852" s="143">
        <f t="shared" si="1"/>
        <v>9</v>
      </c>
      <c r="C1852" s="143" t="str">
        <f t="shared" si="2"/>
        <v>5</v>
      </c>
      <c r="D1852" s="143" t="str">
        <f t="shared" si="3"/>
        <v>65</v>
      </c>
      <c r="E1852" s="141">
        <v>0.0</v>
      </c>
      <c r="F1852" s="141">
        <v>2273.952</v>
      </c>
      <c r="G1852" s="141">
        <v>3047.964</v>
      </c>
      <c r="H1852" s="141">
        <v>2838.9120000000003</v>
      </c>
      <c r="I1852" s="141">
        <v>0.0</v>
      </c>
      <c r="J1852" s="141">
        <v>2064.8999999999996</v>
      </c>
    </row>
    <row r="1853" ht="14.25" customHeight="1">
      <c r="A1853" s="140" t="s">
        <v>2032</v>
      </c>
      <c r="B1853" s="143">
        <f t="shared" si="1"/>
        <v>9</v>
      </c>
      <c r="C1853" s="143" t="str">
        <f t="shared" si="2"/>
        <v>9</v>
      </c>
      <c r="D1853" s="143" t="str">
        <f t="shared" si="3"/>
        <v>69</v>
      </c>
      <c r="E1853" s="141">
        <v>0.0</v>
      </c>
      <c r="F1853" s="141">
        <v>0.0</v>
      </c>
      <c r="G1853" s="141">
        <v>0.0</v>
      </c>
      <c r="H1853" s="141">
        <v>0.0</v>
      </c>
      <c r="I1853" s="141">
        <v>0.0</v>
      </c>
      <c r="J1853" s="141">
        <v>0.0</v>
      </c>
    </row>
    <row r="1854" ht="14.25" customHeight="1">
      <c r="A1854" s="140" t="s">
        <v>2033</v>
      </c>
      <c r="B1854" s="143">
        <f t="shared" si="1"/>
        <v>9</v>
      </c>
      <c r="C1854" s="143" t="str">
        <f t="shared" si="2"/>
        <v>2</v>
      </c>
      <c r="D1854" s="143" t="str">
        <f t="shared" si="3"/>
        <v>72</v>
      </c>
      <c r="E1854" s="141">
        <v>0.0</v>
      </c>
      <c r="F1854" s="141">
        <v>747.78</v>
      </c>
      <c r="G1854" s="141">
        <v>1137.9</v>
      </c>
      <c r="H1854" s="141">
        <v>1140.6</v>
      </c>
      <c r="I1854" s="141">
        <v>0.0</v>
      </c>
      <c r="J1854" s="141">
        <v>750.48</v>
      </c>
    </row>
    <row r="1855" ht="14.25" customHeight="1">
      <c r="A1855" s="140" t="s">
        <v>2034</v>
      </c>
      <c r="B1855" s="143">
        <f t="shared" si="1"/>
        <v>9</v>
      </c>
      <c r="C1855" s="143" t="str">
        <f t="shared" si="2"/>
        <v>4</v>
      </c>
      <c r="D1855" s="143" t="str">
        <f t="shared" si="3"/>
        <v>74</v>
      </c>
      <c r="E1855" s="141">
        <v>0.0</v>
      </c>
      <c r="F1855" s="141">
        <v>0.0</v>
      </c>
      <c r="G1855" s="141">
        <v>0.0</v>
      </c>
      <c r="H1855" s="141">
        <v>0.0</v>
      </c>
      <c r="I1855" s="141">
        <v>0.0</v>
      </c>
      <c r="J1855" s="141">
        <v>0.0</v>
      </c>
    </row>
    <row r="1856" ht="14.25" customHeight="1">
      <c r="A1856" s="140" t="s">
        <v>2035</v>
      </c>
      <c r="B1856" s="143">
        <f t="shared" si="1"/>
        <v>9</v>
      </c>
      <c r="C1856" s="143" t="str">
        <f t="shared" si="2"/>
        <v>5</v>
      </c>
      <c r="D1856" s="143" t="str">
        <f t="shared" si="3"/>
        <v>75</v>
      </c>
      <c r="E1856" s="141">
        <v>0.0</v>
      </c>
      <c r="F1856" s="141">
        <v>0.0</v>
      </c>
      <c r="G1856" s="141">
        <v>162.0</v>
      </c>
      <c r="H1856" s="141">
        <v>750.0</v>
      </c>
      <c r="I1856" s="141">
        <v>0.0</v>
      </c>
      <c r="J1856" s="141">
        <v>588.0</v>
      </c>
    </row>
    <row r="1857" ht="14.25" customHeight="1">
      <c r="A1857" s="140" t="s">
        <v>2036</v>
      </c>
      <c r="B1857" s="143">
        <f t="shared" si="1"/>
        <v>9</v>
      </c>
      <c r="C1857" s="143" t="str">
        <f t="shared" si="2"/>
        <v>6</v>
      </c>
      <c r="D1857" s="143" t="str">
        <f t="shared" si="3"/>
        <v>76</v>
      </c>
      <c r="E1857" s="141">
        <v>0.0</v>
      </c>
      <c r="F1857" s="141">
        <v>0.0</v>
      </c>
      <c r="G1857" s="141">
        <v>0.0</v>
      </c>
      <c r="H1857" s="141">
        <v>0.0</v>
      </c>
      <c r="I1857" s="141">
        <v>0.0</v>
      </c>
      <c r="J1857" s="141">
        <v>0.0</v>
      </c>
    </row>
    <row r="1858" ht="14.25" customHeight="1">
      <c r="A1858" s="140" t="s">
        <v>2037</v>
      </c>
      <c r="B1858" s="143">
        <f t="shared" si="1"/>
        <v>9</v>
      </c>
      <c r="C1858" s="143" t="str">
        <f t="shared" si="2"/>
        <v>7</v>
      </c>
      <c r="D1858" s="143" t="str">
        <f t="shared" si="3"/>
        <v>77</v>
      </c>
      <c r="E1858" s="141">
        <v>0.0</v>
      </c>
      <c r="F1858" s="141">
        <v>0.0</v>
      </c>
      <c r="G1858" s="141">
        <v>0.0</v>
      </c>
      <c r="H1858" s="141">
        <v>0.0</v>
      </c>
      <c r="I1858" s="141">
        <v>0.0</v>
      </c>
      <c r="J1858" s="141">
        <v>0.0</v>
      </c>
    </row>
    <row r="1859" ht="14.25" customHeight="1">
      <c r="A1859" s="140" t="s">
        <v>2038</v>
      </c>
      <c r="B1859" s="143">
        <f t="shared" si="1"/>
        <v>9</v>
      </c>
      <c r="C1859" s="143" t="str">
        <f t="shared" si="2"/>
        <v>8</v>
      </c>
      <c r="D1859" s="143" t="str">
        <f t="shared" si="3"/>
        <v>78</v>
      </c>
      <c r="E1859" s="141">
        <v>0.0</v>
      </c>
      <c r="F1859" s="141">
        <v>0.0</v>
      </c>
      <c r="G1859" s="141">
        <v>0.0</v>
      </c>
      <c r="H1859" s="141">
        <v>0.0</v>
      </c>
      <c r="I1859" s="141">
        <v>0.0</v>
      </c>
      <c r="J1859" s="141">
        <v>0.0</v>
      </c>
    </row>
    <row r="1860" ht="14.25" customHeight="1">
      <c r="A1860" s="140" t="s">
        <v>2039</v>
      </c>
      <c r="B1860" s="143">
        <f t="shared" si="1"/>
        <v>9</v>
      </c>
      <c r="C1860" s="143" t="str">
        <f t="shared" si="2"/>
        <v>9</v>
      </c>
      <c r="D1860" s="143" t="str">
        <f t="shared" si="3"/>
        <v>79</v>
      </c>
      <c r="E1860" s="141">
        <v>0.0</v>
      </c>
      <c r="F1860" s="141">
        <v>955.0559999999999</v>
      </c>
      <c r="G1860" s="141">
        <v>1675.848</v>
      </c>
      <c r="H1860" s="141">
        <v>1481.4479999999999</v>
      </c>
      <c r="I1860" s="141">
        <v>0.0</v>
      </c>
      <c r="J1860" s="141">
        <v>760.656</v>
      </c>
    </row>
    <row r="1861" ht="14.25" customHeight="1">
      <c r="A1861" s="140" t="s">
        <v>2040</v>
      </c>
      <c r="B1861" s="143">
        <f t="shared" si="1"/>
        <v>9</v>
      </c>
      <c r="C1861" s="143" t="str">
        <f t="shared" si="2"/>
        <v>0</v>
      </c>
      <c r="D1861" s="143" t="str">
        <f t="shared" si="3"/>
        <v>80</v>
      </c>
      <c r="E1861" s="141">
        <v>0.0</v>
      </c>
      <c r="F1861" s="141">
        <v>80.904</v>
      </c>
      <c r="G1861" s="141">
        <v>1697.496</v>
      </c>
      <c r="H1861" s="141">
        <v>1739.784</v>
      </c>
      <c r="I1861" s="141">
        <v>0.0</v>
      </c>
      <c r="J1861" s="141">
        <v>123.19200000000001</v>
      </c>
    </row>
    <row r="1862" ht="14.25" customHeight="1">
      <c r="A1862" s="140" t="s">
        <v>2041</v>
      </c>
      <c r="B1862" s="143">
        <f t="shared" si="1"/>
        <v>9</v>
      </c>
      <c r="C1862" s="143" t="str">
        <f t="shared" si="2"/>
        <v>1</v>
      </c>
      <c r="D1862" s="143" t="str">
        <f t="shared" si="3"/>
        <v>81</v>
      </c>
      <c r="E1862" s="141">
        <v>0.0</v>
      </c>
      <c r="F1862" s="141">
        <v>0.0</v>
      </c>
      <c r="G1862" s="141">
        <v>0.0</v>
      </c>
      <c r="H1862" s="141">
        <v>0.0</v>
      </c>
      <c r="I1862" s="141">
        <v>0.0</v>
      </c>
      <c r="J1862" s="141">
        <v>0.0</v>
      </c>
    </row>
    <row r="1863" ht="14.25" customHeight="1">
      <c r="A1863" s="140" t="s">
        <v>2042</v>
      </c>
      <c r="B1863" s="143">
        <f t="shared" si="1"/>
        <v>9</v>
      </c>
      <c r="C1863" s="143" t="str">
        <f t="shared" si="2"/>
        <v>2</v>
      </c>
      <c r="D1863" s="143" t="str">
        <f t="shared" si="3"/>
        <v>82</v>
      </c>
      <c r="E1863" s="141">
        <v>0.0</v>
      </c>
      <c r="F1863" s="141">
        <v>1243.3319999999999</v>
      </c>
      <c r="G1863" s="141">
        <v>1792.296</v>
      </c>
      <c r="H1863" s="141">
        <v>1685.94</v>
      </c>
      <c r="I1863" s="141">
        <v>0.0</v>
      </c>
      <c r="J1863" s="141">
        <v>1136.976</v>
      </c>
    </row>
    <row r="1864" ht="14.25" customHeight="1">
      <c r="A1864" s="140" t="s">
        <v>2043</v>
      </c>
      <c r="B1864" s="143">
        <f t="shared" si="1"/>
        <v>9</v>
      </c>
      <c r="C1864" s="143" t="str">
        <f t="shared" si="2"/>
        <v>3</v>
      </c>
      <c r="D1864" s="143" t="str">
        <f t="shared" si="3"/>
        <v>83</v>
      </c>
      <c r="E1864" s="141">
        <v>0.0</v>
      </c>
      <c r="F1864" s="141">
        <v>0.0</v>
      </c>
      <c r="G1864" s="141">
        <v>0.0</v>
      </c>
      <c r="H1864" s="141">
        <v>0.0</v>
      </c>
      <c r="I1864" s="141">
        <v>0.0</v>
      </c>
      <c r="J1864" s="141">
        <v>0.0</v>
      </c>
    </row>
    <row r="1865" ht="14.25" customHeight="1">
      <c r="A1865" s="140" t="s">
        <v>2044</v>
      </c>
      <c r="B1865" s="143">
        <f t="shared" si="1"/>
        <v>9</v>
      </c>
      <c r="C1865" s="143" t="str">
        <f t="shared" si="2"/>
        <v>5</v>
      </c>
      <c r="D1865" s="143" t="str">
        <f t="shared" si="3"/>
        <v>85</v>
      </c>
      <c r="E1865" s="141">
        <v>0.0</v>
      </c>
      <c r="F1865" s="141">
        <v>1537.1999999999998</v>
      </c>
      <c r="G1865" s="141">
        <v>22248.528</v>
      </c>
      <c r="H1865" s="141">
        <v>22149.744</v>
      </c>
      <c r="I1865" s="141">
        <v>0.0</v>
      </c>
      <c r="J1865" s="141">
        <v>1438.4160000000002</v>
      </c>
    </row>
    <row r="1866" ht="14.25" customHeight="1">
      <c r="A1866" s="140" t="s">
        <v>2045</v>
      </c>
      <c r="B1866" s="143">
        <f t="shared" si="1"/>
        <v>9</v>
      </c>
      <c r="C1866" s="143" t="str">
        <f t="shared" si="2"/>
        <v>6</v>
      </c>
      <c r="D1866" s="143" t="str">
        <f t="shared" si="3"/>
        <v>86</v>
      </c>
      <c r="E1866" s="141">
        <v>10583.64</v>
      </c>
      <c r="F1866" s="141">
        <v>0.0</v>
      </c>
      <c r="G1866" s="141">
        <v>4936.116</v>
      </c>
      <c r="H1866" s="141">
        <v>5244.6</v>
      </c>
      <c r="I1866" s="141">
        <v>10275.155999999999</v>
      </c>
      <c r="J1866" s="141">
        <v>0.0</v>
      </c>
    </row>
    <row r="1867" ht="14.25" customHeight="1">
      <c r="A1867" s="140" t="s">
        <v>2046</v>
      </c>
      <c r="B1867" s="143">
        <f t="shared" si="1"/>
        <v>9</v>
      </c>
      <c r="C1867" s="143" t="str">
        <f t="shared" si="2"/>
        <v>7</v>
      </c>
      <c r="D1867" s="143" t="str">
        <f t="shared" si="3"/>
        <v>87</v>
      </c>
      <c r="E1867" s="141">
        <v>0.0</v>
      </c>
      <c r="F1867" s="141">
        <v>652.3320000000001</v>
      </c>
      <c r="G1867" s="141">
        <v>1023.0239999999999</v>
      </c>
      <c r="H1867" s="141">
        <v>621.7080000000001</v>
      </c>
      <c r="I1867" s="141">
        <v>0.0</v>
      </c>
      <c r="J1867" s="141">
        <v>251.016</v>
      </c>
    </row>
    <row r="1868" ht="14.25" customHeight="1">
      <c r="A1868" s="140" t="s">
        <v>2047</v>
      </c>
      <c r="B1868" s="143">
        <f t="shared" si="1"/>
        <v>9</v>
      </c>
      <c r="C1868" s="143" t="str">
        <f t="shared" si="2"/>
        <v>9</v>
      </c>
      <c r="D1868" s="143" t="str">
        <f t="shared" si="3"/>
        <v>89</v>
      </c>
      <c r="E1868" s="141">
        <v>0.0</v>
      </c>
      <c r="F1868" s="141">
        <v>117.66</v>
      </c>
      <c r="G1868" s="141">
        <v>1121.0639999999999</v>
      </c>
      <c r="H1868" s="141">
        <v>1561.284</v>
      </c>
      <c r="I1868" s="141">
        <v>0.0</v>
      </c>
      <c r="J1868" s="141">
        <v>557.8799999999999</v>
      </c>
    </row>
    <row r="1869" ht="14.25" customHeight="1">
      <c r="A1869" s="140" t="s">
        <v>2048</v>
      </c>
      <c r="B1869" s="143">
        <f t="shared" si="1"/>
        <v>9</v>
      </c>
      <c r="C1869" s="143" t="str">
        <f t="shared" si="2"/>
        <v>1</v>
      </c>
      <c r="D1869" s="143" t="str">
        <f t="shared" si="3"/>
        <v>91</v>
      </c>
      <c r="E1869" s="141">
        <v>0.0</v>
      </c>
      <c r="F1869" s="141">
        <v>371.172</v>
      </c>
      <c r="G1869" s="141">
        <v>943.788</v>
      </c>
      <c r="H1869" s="141">
        <v>1851.0120000000002</v>
      </c>
      <c r="I1869" s="141">
        <v>0.0</v>
      </c>
      <c r="J1869" s="141">
        <v>1278.3959999999997</v>
      </c>
    </row>
    <row r="1870" ht="14.25" customHeight="1">
      <c r="A1870" s="140" t="s">
        <v>2049</v>
      </c>
      <c r="B1870" s="143">
        <f t="shared" si="1"/>
        <v>9</v>
      </c>
      <c r="C1870" s="143" t="str">
        <f t="shared" si="2"/>
        <v>2</v>
      </c>
      <c r="D1870" s="143" t="str">
        <f t="shared" si="3"/>
        <v>92</v>
      </c>
      <c r="E1870" s="141">
        <v>197.29199999999997</v>
      </c>
      <c r="F1870" s="141">
        <v>0.0</v>
      </c>
      <c r="G1870" s="141">
        <v>1846.872</v>
      </c>
      <c r="H1870" s="141">
        <v>1497.06</v>
      </c>
      <c r="I1870" s="141">
        <v>547.104</v>
      </c>
      <c r="J1870" s="141">
        <v>0.0</v>
      </c>
    </row>
    <row r="1871" ht="14.25" customHeight="1">
      <c r="A1871" s="140" t="s">
        <v>2050</v>
      </c>
      <c r="B1871" s="143">
        <f t="shared" si="1"/>
        <v>9</v>
      </c>
      <c r="C1871" s="143" t="str">
        <f t="shared" si="2"/>
        <v>3</v>
      </c>
      <c r="D1871" s="143" t="str">
        <f t="shared" si="3"/>
        <v>93</v>
      </c>
      <c r="E1871" s="141">
        <v>0.0</v>
      </c>
      <c r="F1871" s="141">
        <v>615.3599999999999</v>
      </c>
      <c r="G1871" s="141">
        <v>970.2599999999999</v>
      </c>
      <c r="H1871" s="141">
        <v>964.5</v>
      </c>
      <c r="I1871" s="141">
        <v>0.0</v>
      </c>
      <c r="J1871" s="141">
        <v>609.5999999999999</v>
      </c>
    </row>
    <row r="1872" ht="14.25" customHeight="1">
      <c r="A1872" s="140" t="s">
        <v>2051</v>
      </c>
      <c r="B1872" s="143">
        <f t="shared" si="1"/>
        <v>9</v>
      </c>
      <c r="C1872" s="143" t="str">
        <f t="shared" si="2"/>
        <v>4</v>
      </c>
      <c r="D1872" s="143" t="str">
        <f t="shared" si="3"/>
        <v>94</v>
      </c>
      <c r="E1872" s="141">
        <v>1566.72</v>
      </c>
      <c r="F1872" s="141">
        <v>0.0</v>
      </c>
      <c r="G1872" s="141">
        <v>0.0</v>
      </c>
      <c r="H1872" s="141">
        <v>0.0</v>
      </c>
      <c r="I1872" s="141">
        <v>1566.72</v>
      </c>
      <c r="J1872" s="141">
        <v>0.0</v>
      </c>
    </row>
    <row r="1873" ht="14.25" customHeight="1">
      <c r="A1873" s="140" t="s">
        <v>2052</v>
      </c>
      <c r="B1873" s="143">
        <f t="shared" si="1"/>
        <v>9</v>
      </c>
      <c r="C1873" s="143" t="str">
        <f t="shared" si="2"/>
        <v>5</v>
      </c>
      <c r="D1873" s="143" t="str">
        <f t="shared" si="3"/>
        <v>95</v>
      </c>
      <c r="E1873" s="141">
        <v>0.0</v>
      </c>
      <c r="F1873" s="141">
        <v>874.6200000000001</v>
      </c>
      <c r="G1873" s="141">
        <v>1298.7599999999998</v>
      </c>
      <c r="H1873" s="141">
        <v>1304.6999999999998</v>
      </c>
      <c r="I1873" s="141">
        <v>0.0</v>
      </c>
      <c r="J1873" s="141">
        <v>880.56</v>
      </c>
    </row>
    <row r="1874" ht="14.25" customHeight="1">
      <c r="A1874" s="140" t="s">
        <v>2053</v>
      </c>
      <c r="B1874" s="143">
        <f t="shared" si="1"/>
        <v>9</v>
      </c>
      <c r="C1874" s="143" t="str">
        <f t="shared" si="2"/>
        <v>7</v>
      </c>
      <c r="D1874" s="143" t="str">
        <f t="shared" si="3"/>
        <v>97</v>
      </c>
      <c r="E1874" s="141">
        <v>0.0</v>
      </c>
      <c r="F1874" s="141">
        <v>1481.7599999999998</v>
      </c>
      <c r="G1874" s="141">
        <v>2093.568</v>
      </c>
      <c r="H1874" s="141">
        <v>2093.568</v>
      </c>
      <c r="I1874" s="141">
        <v>0.0</v>
      </c>
      <c r="J1874" s="141">
        <v>1481.7599999999998</v>
      </c>
    </row>
    <row r="1875" ht="14.25" customHeight="1">
      <c r="A1875" s="140" t="s">
        <v>2054</v>
      </c>
      <c r="B1875" s="143">
        <f t="shared" si="1"/>
        <v>9</v>
      </c>
      <c r="C1875" s="143" t="str">
        <f t="shared" si="2"/>
        <v>8</v>
      </c>
      <c r="D1875" s="143" t="str">
        <f t="shared" si="3"/>
        <v>98</v>
      </c>
      <c r="E1875" s="141">
        <v>2721.816</v>
      </c>
      <c r="F1875" s="141">
        <v>0.0</v>
      </c>
      <c r="G1875" s="141">
        <v>4613.184</v>
      </c>
      <c r="H1875" s="141">
        <v>4575.0</v>
      </c>
      <c r="I1875" s="141">
        <v>2760.0</v>
      </c>
      <c r="J1875" s="141">
        <v>0.0</v>
      </c>
    </row>
    <row r="1876" ht="14.25" customHeight="1">
      <c r="A1876" s="140" t="s">
        <v>2055</v>
      </c>
      <c r="B1876" s="143">
        <f t="shared" si="1"/>
        <v>9</v>
      </c>
      <c r="C1876" s="143" t="str">
        <f t="shared" si="2"/>
        <v>9</v>
      </c>
      <c r="D1876" s="143" t="str">
        <f t="shared" si="3"/>
        <v>99</v>
      </c>
      <c r="E1876" s="141">
        <v>1058.172</v>
      </c>
      <c r="F1876" s="141">
        <v>0.0</v>
      </c>
      <c r="G1876" s="141">
        <v>1499.3519999999999</v>
      </c>
      <c r="H1876" s="141">
        <v>1200.5639999999999</v>
      </c>
      <c r="I1876" s="141">
        <v>1356.96</v>
      </c>
      <c r="J1876" s="141">
        <v>0.0</v>
      </c>
    </row>
    <row r="1877" ht="14.25" customHeight="1">
      <c r="A1877" s="140" t="s">
        <v>2056</v>
      </c>
      <c r="B1877" s="143">
        <f t="shared" si="1"/>
        <v>9</v>
      </c>
      <c r="C1877" s="143" t="str">
        <f t="shared" si="2"/>
        <v>0</v>
      </c>
      <c r="D1877" s="143" t="str">
        <f t="shared" si="3"/>
        <v>00</v>
      </c>
      <c r="E1877" s="141">
        <v>0.0</v>
      </c>
      <c r="F1877" s="141">
        <v>221.32799999999997</v>
      </c>
      <c r="G1877" s="141">
        <v>1122.456</v>
      </c>
      <c r="H1877" s="141">
        <v>1205.1960000000001</v>
      </c>
      <c r="I1877" s="141">
        <v>0.0</v>
      </c>
      <c r="J1877" s="141">
        <v>304.068</v>
      </c>
    </row>
    <row r="1878" ht="14.25" customHeight="1">
      <c r="A1878" s="140" t="s">
        <v>2057</v>
      </c>
      <c r="B1878" s="143">
        <f t="shared" si="1"/>
        <v>9</v>
      </c>
      <c r="C1878" s="143" t="str">
        <f t="shared" si="2"/>
        <v>1</v>
      </c>
      <c r="D1878" s="143" t="str">
        <f t="shared" si="3"/>
        <v>01</v>
      </c>
      <c r="E1878" s="141">
        <v>0.0</v>
      </c>
      <c r="F1878" s="141">
        <v>456.552</v>
      </c>
      <c r="G1878" s="141">
        <v>2181.6839999999997</v>
      </c>
      <c r="H1878" s="141">
        <v>1336.728</v>
      </c>
      <c r="I1878" s="141">
        <v>388.40400000000005</v>
      </c>
      <c r="J1878" s="141">
        <v>0.0</v>
      </c>
    </row>
    <row r="1879" ht="14.25" customHeight="1">
      <c r="A1879" s="140" t="s">
        <v>2058</v>
      </c>
      <c r="B1879" s="143">
        <f t="shared" si="1"/>
        <v>9</v>
      </c>
      <c r="C1879" s="143" t="str">
        <f t="shared" si="2"/>
        <v>2</v>
      </c>
      <c r="D1879" s="143" t="str">
        <f t="shared" si="3"/>
        <v>02</v>
      </c>
      <c r="E1879" s="141">
        <v>0.0</v>
      </c>
      <c r="F1879" s="141">
        <v>1764.0</v>
      </c>
      <c r="G1879" s="141">
        <v>2250.0</v>
      </c>
      <c r="H1879" s="141">
        <v>2250.0</v>
      </c>
      <c r="I1879" s="141">
        <v>0.0</v>
      </c>
      <c r="J1879" s="141">
        <v>1764.0</v>
      </c>
    </row>
    <row r="1880" ht="14.25" customHeight="1">
      <c r="A1880" s="140" t="s">
        <v>2059</v>
      </c>
      <c r="B1880" s="143">
        <f t="shared" si="1"/>
        <v>9</v>
      </c>
      <c r="C1880" s="143" t="str">
        <f t="shared" si="2"/>
        <v>3</v>
      </c>
      <c r="D1880" s="143" t="str">
        <f t="shared" si="3"/>
        <v>03</v>
      </c>
      <c r="E1880" s="141">
        <v>0.0</v>
      </c>
      <c r="F1880" s="141">
        <v>705.5999999999999</v>
      </c>
      <c r="G1880" s="141">
        <v>900.0</v>
      </c>
      <c r="H1880" s="141">
        <v>900.0</v>
      </c>
      <c r="I1880" s="141">
        <v>0.0</v>
      </c>
      <c r="J1880" s="141">
        <v>705.5999999999999</v>
      </c>
    </row>
    <row r="1881" ht="14.25" customHeight="1">
      <c r="A1881" s="140" t="s">
        <v>2060</v>
      </c>
      <c r="B1881" s="143">
        <f t="shared" si="1"/>
        <v>9</v>
      </c>
      <c r="C1881" s="143" t="str">
        <f t="shared" si="2"/>
        <v>4</v>
      </c>
      <c r="D1881" s="143" t="str">
        <f t="shared" si="3"/>
        <v>04</v>
      </c>
      <c r="E1881" s="141">
        <v>0.0</v>
      </c>
      <c r="F1881" s="141">
        <v>1051.1999999999998</v>
      </c>
      <c r="G1881" s="141">
        <v>1575.0</v>
      </c>
      <c r="H1881" s="141">
        <v>1575.0</v>
      </c>
      <c r="I1881" s="141">
        <v>0.0</v>
      </c>
      <c r="J1881" s="141">
        <v>1051.1999999999998</v>
      </c>
    </row>
    <row r="1882" ht="14.25" customHeight="1">
      <c r="A1882" s="140" t="s">
        <v>2061</v>
      </c>
      <c r="B1882" s="143">
        <f t="shared" si="1"/>
        <v>9</v>
      </c>
      <c r="C1882" s="143" t="str">
        <f t="shared" si="2"/>
        <v>5</v>
      </c>
      <c r="D1882" s="143" t="str">
        <f t="shared" si="3"/>
        <v>05</v>
      </c>
      <c r="E1882" s="141">
        <v>0.0</v>
      </c>
      <c r="F1882" s="141">
        <v>682.4639999999999</v>
      </c>
      <c r="G1882" s="141">
        <v>1126.632</v>
      </c>
      <c r="H1882" s="141">
        <v>1306.344</v>
      </c>
      <c r="I1882" s="141">
        <v>0.0</v>
      </c>
      <c r="J1882" s="141">
        <v>862.1759999999999</v>
      </c>
    </row>
    <row r="1883" ht="14.25" customHeight="1">
      <c r="A1883" s="140" t="s">
        <v>2062</v>
      </c>
      <c r="B1883" s="143">
        <f t="shared" si="1"/>
        <v>9</v>
      </c>
      <c r="C1883" s="143" t="str">
        <f t="shared" si="2"/>
        <v>6</v>
      </c>
      <c r="D1883" s="143" t="str">
        <f t="shared" si="3"/>
        <v>06</v>
      </c>
      <c r="E1883" s="141">
        <v>0.0</v>
      </c>
      <c r="F1883" s="141">
        <v>788.4719999999999</v>
      </c>
      <c r="G1883" s="141">
        <v>1488.2040000000002</v>
      </c>
      <c r="H1883" s="141">
        <v>1383.9360000000001</v>
      </c>
      <c r="I1883" s="141">
        <v>0.0</v>
      </c>
      <c r="J1883" s="141">
        <v>684.204</v>
      </c>
    </row>
    <row r="1884" ht="14.25" customHeight="1">
      <c r="A1884" s="140" t="s">
        <v>2063</v>
      </c>
      <c r="B1884" s="143">
        <f t="shared" si="1"/>
        <v>9</v>
      </c>
      <c r="C1884" s="143" t="str">
        <f t="shared" si="2"/>
        <v>7</v>
      </c>
      <c r="D1884" s="143" t="str">
        <f t="shared" si="3"/>
        <v>07</v>
      </c>
      <c r="E1884" s="141">
        <v>0.0</v>
      </c>
      <c r="F1884" s="141">
        <v>822.9840000000002</v>
      </c>
      <c r="G1884" s="141">
        <v>1241.784</v>
      </c>
      <c r="H1884" s="141">
        <v>1194.432</v>
      </c>
      <c r="I1884" s="141">
        <v>0.0</v>
      </c>
      <c r="J1884" s="141">
        <v>775.632</v>
      </c>
    </row>
    <row r="1885" ht="14.25" customHeight="1">
      <c r="A1885" s="140" t="s">
        <v>2064</v>
      </c>
      <c r="B1885" s="143">
        <f t="shared" si="1"/>
        <v>9</v>
      </c>
      <c r="C1885" s="143" t="str">
        <f t="shared" si="2"/>
        <v>8</v>
      </c>
      <c r="D1885" s="143" t="str">
        <f t="shared" si="3"/>
        <v>08</v>
      </c>
      <c r="E1885" s="141">
        <v>0.0</v>
      </c>
      <c r="F1885" s="141">
        <v>410.02799999999996</v>
      </c>
      <c r="G1885" s="141">
        <v>830.04</v>
      </c>
      <c r="H1885" s="141">
        <v>361.212</v>
      </c>
      <c r="I1885" s="141">
        <v>58.800000000000004</v>
      </c>
      <c r="J1885" s="141">
        <v>0.0</v>
      </c>
    </row>
    <row r="1886" ht="14.25" customHeight="1">
      <c r="A1886" s="140" t="s">
        <v>2065</v>
      </c>
      <c r="B1886" s="143">
        <f t="shared" si="1"/>
        <v>9</v>
      </c>
      <c r="C1886" s="143" t="str">
        <f t="shared" si="2"/>
        <v>9</v>
      </c>
      <c r="D1886" s="143" t="str">
        <f t="shared" si="3"/>
        <v>09</v>
      </c>
      <c r="E1886" s="141">
        <v>0.0</v>
      </c>
      <c r="F1886" s="141">
        <v>824.0280000000001</v>
      </c>
      <c r="G1886" s="141">
        <v>1254.444</v>
      </c>
      <c r="H1886" s="141">
        <v>1192.656</v>
      </c>
      <c r="I1886" s="141">
        <v>0.0</v>
      </c>
      <c r="J1886" s="141">
        <v>762.24</v>
      </c>
    </row>
    <row r="1887" ht="14.25" customHeight="1">
      <c r="A1887" s="140" t="s">
        <v>2066</v>
      </c>
      <c r="B1887" s="143">
        <f t="shared" si="1"/>
        <v>4</v>
      </c>
      <c r="C1887" s="143" t="str">
        <f t="shared" si="2"/>
        <v>2</v>
      </c>
      <c r="D1887" s="143" t="str">
        <f t="shared" si="3"/>
        <v>32</v>
      </c>
      <c r="E1887" s="141">
        <v>0.0</v>
      </c>
      <c r="F1887" s="141">
        <v>240.324</v>
      </c>
      <c r="G1887" s="141">
        <v>5786.4</v>
      </c>
      <c r="H1887" s="141">
        <v>5102.4</v>
      </c>
      <c r="I1887" s="141">
        <v>443.676</v>
      </c>
      <c r="J1887" s="141">
        <v>0.0</v>
      </c>
    </row>
    <row r="1888" ht="14.25" customHeight="1">
      <c r="A1888" s="140" t="s">
        <v>2067</v>
      </c>
      <c r="B1888" s="143">
        <f t="shared" si="1"/>
        <v>8</v>
      </c>
      <c r="C1888" s="143" t="str">
        <f t="shared" si="2"/>
        <v>8</v>
      </c>
      <c r="D1888" s="143" t="str">
        <f t="shared" si="3"/>
        <v>18</v>
      </c>
      <c r="E1888" s="141">
        <v>0.0</v>
      </c>
      <c r="F1888" s="141">
        <v>0.0</v>
      </c>
      <c r="G1888" s="141">
        <v>0.0</v>
      </c>
      <c r="H1888" s="141">
        <v>0.0</v>
      </c>
      <c r="I1888" s="141">
        <v>0.0</v>
      </c>
      <c r="J1888" s="141">
        <v>0.0</v>
      </c>
    </row>
    <row r="1889" ht="14.25" customHeight="1">
      <c r="A1889" s="140" t="s">
        <v>2068</v>
      </c>
      <c r="B1889" s="143">
        <f t="shared" si="1"/>
        <v>8</v>
      </c>
      <c r="C1889" s="143" t="str">
        <f t="shared" si="2"/>
        <v>7</v>
      </c>
      <c r="D1889" s="143" t="str">
        <f t="shared" si="3"/>
        <v>07</v>
      </c>
      <c r="E1889" s="141">
        <v>0.0</v>
      </c>
      <c r="F1889" s="141">
        <v>240.324</v>
      </c>
      <c r="G1889" s="141">
        <v>5786.4</v>
      </c>
      <c r="H1889" s="141">
        <v>5102.4</v>
      </c>
      <c r="I1889" s="141">
        <v>443.676</v>
      </c>
      <c r="J1889" s="141">
        <v>0.0</v>
      </c>
    </row>
    <row r="1890" ht="14.25" customHeight="1">
      <c r="A1890" s="140" t="s">
        <v>2069</v>
      </c>
      <c r="B1890" s="143">
        <f t="shared" si="1"/>
        <v>4</v>
      </c>
      <c r="C1890" s="143" t="str">
        <f t="shared" si="2"/>
        <v>0</v>
      </c>
      <c r="D1890" s="143" t="str">
        <f t="shared" si="3"/>
        <v>00</v>
      </c>
      <c r="E1890" s="141">
        <v>0.0</v>
      </c>
      <c r="F1890" s="141">
        <v>9231538.2</v>
      </c>
      <c r="G1890" s="141">
        <v>2132803.824</v>
      </c>
      <c r="H1890" s="141">
        <v>1786722.9360000002</v>
      </c>
      <c r="I1890" s="141">
        <v>0.0</v>
      </c>
      <c r="J1890" s="141">
        <v>8885457.311999999</v>
      </c>
    </row>
    <row r="1891" ht="14.25" customHeight="1">
      <c r="A1891" s="140" t="s">
        <v>2070</v>
      </c>
      <c r="B1891" s="143">
        <f t="shared" si="1"/>
        <v>4</v>
      </c>
      <c r="C1891" s="143" t="str">
        <f t="shared" si="2"/>
        <v>0</v>
      </c>
      <c r="D1891" s="143" t="str">
        <f t="shared" si="3"/>
        <v>10</v>
      </c>
      <c r="E1891" s="141">
        <v>0.0</v>
      </c>
      <c r="F1891" s="141">
        <v>9231538.2</v>
      </c>
      <c r="G1891" s="141">
        <v>2132803.824</v>
      </c>
      <c r="H1891" s="141">
        <v>1786722.9360000002</v>
      </c>
      <c r="I1891" s="141">
        <v>0.0</v>
      </c>
      <c r="J1891" s="141">
        <v>8885457.311999999</v>
      </c>
    </row>
    <row r="1892" ht="14.25" customHeight="1">
      <c r="A1892" s="140" t="s">
        <v>2071</v>
      </c>
      <c r="B1892" s="143">
        <f t="shared" si="1"/>
        <v>7</v>
      </c>
      <c r="C1892" s="143" t="str">
        <f t="shared" si="2"/>
        <v>4</v>
      </c>
      <c r="D1892" s="143" t="str">
        <f t="shared" si="3"/>
        <v>04</v>
      </c>
      <c r="E1892" s="141">
        <v>0.0</v>
      </c>
      <c r="F1892" s="141">
        <v>9231538.2</v>
      </c>
      <c r="G1892" s="141">
        <v>2132803.824</v>
      </c>
      <c r="H1892" s="141">
        <v>1786722.9360000002</v>
      </c>
      <c r="I1892" s="141">
        <v>0.0</v>
      </c>
      <c r="J1892" s="141">
        <v>8885457.311999999</v>
      </c>
    </row>
    <row r="1893" ht="14.25" customHeight="1">
      <c r="A1893" s="140" t="s">
        <v>2072</v>
      </c>
      <c r="B1893" s="143">
        <f t="shared" si="1"/>
        <v>11</v>
      </c>
      <c r="C1893" s="143" t="str">
        <f t="shared" si="2"/>
        <v>0</v>
      </c>
      <c r="D1893" s="143" t="str">
        <f t="shared" si="3"/>
        <v>10</v>
      </c>
      <c r="E1893" s="141">
        <v>0.0</v>
      </c>
      <c r="F1893" s="141">
        <v>3609384.0</v>
      </c>
      <c r="G1893" s="141">
        <v>0.0</v>
      </c>
      <c r="H1893" s="141">
        <v>0.0</v>
      </c>
      <c r="I1893" s="141">
        <v>0.0</v>
      </c>
      <c r="J1893" s="141">
        <v>3609384.0</v>
      </c>
    </row>
    <row r="1894" ht="14.25" customHeight="1">
      <c r="A1894" s="140" t="s">
        <v>2073</v>
      </c>
      <c r="B1894" s="143">
        <f t="shared" si="1"/>
        <v>9</v>
      </c>
      <c r="C1894" s="143" t="str">
        <f t="shared" si="2"/>
        <v>1</v>
      </c>
      <c r="D1894" s="143" t="str">
        <f t="shared" si="3"/>
        <v> 1</v>
      </c>
      <c r="E1894" s="141">
        <v>0.0</v>
      </c>
      <c r="F1894" s="141">
        <v>284741.856</v>
      </c>
      <c r="G1894" s="141">
        <v>10766.148000000001</v>
      </c>
      <c r="H1894" s="141">
        <v>0.0</v>
      </c>
      <c r="I1894" s="141">
        <v>0.0</v>
      </c>
      <c r="J1894" s="141">
        <v>273975.708</v>
      </c>
    </row>
    <row r="1895" ht="14.25" customHeight="1">
      <c r="A1895" s="140" t="s">
        <v>2074</v>
      </c>
      <c r="B1895" s="143">
        <f t="shared" si="1"/>
        <v>9</v>
      </c>
      <c r="C1895" s="143" t="str">
        <f t="shared" si="2"/>
        <v>7</v>
      </c>
      <c r="D1895" s="143" t="str">
        <f t="shared" si="3"/>
        <v> 7</v>
      </c>
      <c r="E1895" s="141">
        <v>0.0</v>
      </c>
      <c r="F1895" s="141">
        <v>4530977.676</v>
      </c>
      <c r="G1895" s="141">
        <v>2084762.4600000002</v>
      </c>
      <c r="H1895" s="141">
        <v>1786722.9360000002</v>
      </c>
      <c r="I1895" s="141">
        <v>0.0</v>
      </c>
      <c r="J1895" s="141">
        <v>4232938.152000001</v>
      </c>
    </row>
    <row r="1896" ht="14.25" customHeight="1">
      <c r="A1896" s="140" t="s">
        <v>2075</v>
      </c>
      <c r="B1896" s="143">
        <f t="shared" si="1"/>
        <v>9</v>
      </c>
      <c r="C1896" s="143" t="str">
        <f t="shared" si="2"/>
        <v>8</v>
      </c>
      <c r="D1896" s="143" t="str">
        <f t="shared" si="3"/>
        <v> 8</v>
      </c>
      <c r="E1896" s="141">
        <v>0.0</v>
      </c>
      <c r="F1896" s="141">
        <v>806434.668</v>
      </c>
      <c r="G1896" s="141">
        <v>37275.216</v>
      </c>
      <c r="H1896" s="141">
        <v>0.0</v>
      </c>
      <c r="I1896" s="141">
        <v>0.0</v>
      </c>
      <c r="J1896" s="141">
        <v>769159.452</v>
      </c>
    </row>
    <row r="1897" ht="14.25" customHeight="1">
      <c r="A1897" s="140" t="s">
        <v>2076</v>
      </c>
      <c r="B1897" s="143">
        <f t="shared" si="1"/>
        <v>7</v>
      </c>
      <c r="C1897" s="143" t="str">
        <f t="shared" si="2"/>
        <v>5</v>
      </c>
      <c r="D1897" s="143" t="str">
        <f t="shared" si="3"/>
        <v>05</v>
      </c>
      <c r="E1897" s="141">
        <v>0.0</v>
      </c>
      <c r="F1897" s="141">
        <v>0.0</v>
      </c>
      <c r="G1897" s="141">
        <v>0.0</v>
      </c>
      <c r="H1897" s="141">
        <v>0.0</v>
      </c>
      <c r="I1897" s="141">
        <v>0.0</v>
      </c>
      <c r="J1897" s="141">
        <v>0.0</v>
      </c>
    </row>
    <row r="1898" ht="14.25" customHeight="1">
      <c r="A1898" s="140" t="s">
        <v>2077</v>
      </c>
      <c r="B1898" s="143">
        <f t="shared" si="1"/>
        <v>9</v>
      </c>
      <c r="C1898" s="143" t="str">
        <f t="shared" si="2"/>
        <v>1</v>
      </c>
      <c r="D1898" s="143" t="str">
        <f t="shared" si="3"/>
        <v> 1</v>
      </c>
      <c r="E1898" s="141">
        <v>0.0</v>
      </c>
      <c r="F1898" s="141">
        <v>0.0</v>
      </c>
      <c r="G1898" s="141">
        <v>0.0</v>
      </c>
      <c r="H1898" s="141">
        <v>0.0</v>
      </c>
      <c r="I1898" s="141">
        <v>0.0</v>
      </c>
      <c r="J1898" s="141">
        <v>0.0</v>
      </c>
    </row>
    <row r="1899" ht="14.25" customHeight="1">
      <c r="A1899" s="140" t="s">
        <v>2078</v>
      </c>
      <c r="B1899" s="143">
        <f t="shared" si="1"/>
        <v>11</v>
      </c>
      <c r="C1899" s="143" t="str">
        <f t="shared" si="2"/>
        <v>3</v>
      </c>
      <c r="D1899" s="143" t="str">
        <f t="shared" si="3"/>
        <v> 3</v>
      </c>
      <c r="E1899" s="141">
        <v>0.0</v>
      </c>
      <c r="F1899" s="141">
        <v>0.0</v>
      </c>
      <c r="G1899" s="141">
        <v>0.0</v>
      </c>
      <c r="H1899" s="141">
        <v>0.0</v>
      </c>
      <c r="I1899" s="141">
        <v>0.0</v>
      </c>
      <c r="J1899" s="141">
        <v>0.0</v>
      </c>
    </row>
    <row r="1900" ht="14.25" customHeight="1">
      <c r="A1900" s="140" t="s">
        <v>2079</v>
      </c>
      <c r="B1900" s="143">
        <f t="shared" si="1"/>
        <v>4</v>
      </c>
      <c r="C1900" s="143" t="str">
        <f t="shared" si="2"/>
        <v>0</v>
      </c>
      <c r="D1900" s="143" t="str">
        <f t="shared" si="3"/>
        <v>00</v>
      </c>
      <c r="E1900" s="141">
        <v>347883.552</v>
      </c>
      <c r="F1900" s="141">
        <v>0.0</v>
      </c>
      <c r="G1900" s="141">
        <v>254589.10799999998</v>
      </c>
      <c r="H1900" s="141">
        <v>337081.248</v>
      </c>
      <c r="I1900" s="141">
        <v>265391.412</v>
      </c>
      <c r="J1900" s="141">
        <v>0.0</v>
      </c>
    </row>
    <row r="1901" ht="14.25" customHeight="1">
      <c r="A1901" s="140" t="s">
        <v>2080</v>
      </c>
      <c r="B1901" s="143">
        <f t="shared" si="1"/>
        <v>4</v>
      </c>
      <c r="C1901" s="143" t="str">
        <f t="shared" si="2"/>
        <v>0</v>
      </c>
      <c r="D1901" s="143" t="str">
        <f t="shared" si="3"/>
        <v>10</v>
      </c>
      <c r="E1901" s="141">
        <v>0.0</v>
      </c>
      <c r="F1901" s="141">
        <v>0.0</v>
      </c>
      <c r="G1901" s="141">
        <v>0.0</v>
      </c>
      <c r="H1901" s="141">
        <v>0.0</v>
      </c>
      <c r="I1901" s="141">
        <v>0.0</v>
      </c>
      <c r="J1901" s="141">
        <v>0.0</v>
      </c>
    </row>
    <row r="1902" ht="14.25" customHeight="1">
      <c r="A1902" s="140" t="s">
        <v>2081</v>
      </c>
      <c r="B1902" s="143">
        <f t="shared" si="1"/>
        <v>4</v>
      </c>
      <c r="C1902" s="143" t="str">
        <f t="shared" si="2"/>
        <v>1</v>
      </c>
      <c r="D1902" s="143" t="str">
        <f t="shared" si="3"/>
        <v>11</v>
      </c>
      <c r="E1902" s="141">
        <v>0.0</v>
      </c>
      <c r="F1902" s="141">
        <v>6807.516</v>
      </c>
      <c r="G1902" s="141">
        <v>0.0</v>
      </c>
      <c r="H1902" s="141">
        <v>0.0</v>
      </c>
      <c r="I1902" s="141">
        <v>0.0</v>
      </c>
      <c r="J1902" s="141">
        <v>6807.516</v>
      </c>
    </row>
    <row r="1903" ht="14.25" customHeight="1">
      <c r="A1903" s="140" t="s">
        <v>2082</v>
      </c>
      <c r="B1903" s="143">
        <f t="shared" si="1"/>
        <v>4</v>
      </c>
      <c r="C1903" s="143" t="str">
        <f t="shared" si="2"/>
        <v>0</v>
      </c>
      <c r="D1903" s="143" t="str">
        <f t="shared" si="3"/>
        <v>20</v>
      </c>
      <c r="E1903" s="141">
        <v>0.0</v>
      </c>
      <c r="F1903" s="141">
        <v>547973.256</v>
      </c>
      <c r="G1903" s="141">
        <v>0.0</v>
      </c>
      <c r="H1903" s="141">
        <v>36388.884000000005</v>
      </c>
      <c r="I1903" s="141">
        <v>0.0</v>
      </c>
      <c r="J1903" s="141">
        <v>584362.14</v>
      </c>
    </row>
    <row r="1904" ht="14.25" customHeight="1">
      <c r="A1904" s="140" t="s">
        <v>2083</v>
      </c>
      <c r="B1904" s="143">
        <f t="shared" si="1"/>
        <v>6</v>
      </c>
      <c r="C1904" s="143" t="str">
        <f t="shared" si="2"/>
        <v>1</v>
      </c>
      <c r="D1904" s="143" t="str">
        <f t="shared" si="3"/>
        <v> 1</v>
      </c>
      <c r="E1904" s="141">
        <v>0.0</v>
      </c>
      <c r="F1904" s="141">
        <v>512809.28400000004</v>
      </c>
      <c r="G1904" s="141">
        <v>0.0</v>
      </c>
      <c r="H1904" s="141">
        <v>36388.884000000005</v>
      </c>
      <c r="I1904" s="141">
        <v>0.0</v>
      </c>
      <c r="J1904" s="141">
        <v>549198.1680000001</v>
      </c>
    </row>
    <row r="1905" ht="14.25" customHeight="1">
      <c r="A1905" s="140" t="s">
        <v>2084</v>
      </c>
      <c r="B1905" s="143">
        <f t="shared" si="1"/>
        <v>6</v>
      </c>
      <c r="C1905" s="143" t="str">
        <f t="shared" si="2"/>
        <v>2</v>
      </c>
      <c r="D1905" s="143" t="str">
        <f t="shared" si="3"/>
        <v> 2</v>
      </c>
      <c r="E1905" s="141">
        <v>0.0</v>
      </c>
      <c r="F1905" s="141">
        <v>35163.972</v>
      </c>
      <c r="G1905" s="141">
        <v>0.0</v>
      </c>
      <c r="H1905" s="141">
        <v>0.0</v>
      </c>
      <c r="I1905" s="141">
        <v>0.0</v>
      </c>
      <c r="J1905" s="141">
        <v>35163.972</v>
      </c>
    </row>
    <row r="1906" ht="14.25" customHeight="1">
      <c r="A1906" s="140" t="s">
        <v>2085</v>
      </c>
      <c r="B1906" s="143">
        <f t="shared" si="1"/>
        <v>4</v>
      </c>
      <c r="C1906" s="143" t="str">
        <f t="shared" si="2"/>
        <v>0</v>
      </c>
      <c r="D1906" s="143" t="str">
        <f t="shared" si="3"/>
        <v>30</v>
      </c>
      <c r="E1906" s="141">
        <v>22999.415999999997</v>
      </c>
      <c r="F1906" s="141">
        <v>0.0</v>
      </c>
      <c r="G1906" s="141">
        <v>0.0</v>
      </c>
      <c r="H1906" s="141">
        <v>77.51999999999998</v>
      </c>
      <c r="I1906" s="141">
        <v>22921.896</v>
      </c>
      <c r="J1906" s="141">
        <v>0.0</v>
      </c>
    </row>
    <row r="1907" ht="14.25" customHeight="1">
      <c r="A1907" s="140" t="s">
        <v>2086</v>
      </c>
      <c r="B1907" s="143">
        <f t="shared" si="1"/>
        <v>4</v>
      </c>
      <c r="C1907" s="143" t="str">
        <f t="shared" si="2"/>
        <v>1</v>
      </c>
      <c r="D1907" s="143" t="str">
        <f t="shared" si="3"/>
        <v>31</v>
      </c>
      <c r="E1907" s="141">
        <v>0.0</v>
      </c>
      <c r="F1907" s="141">
        <v>58864.24800000001</v>
      </c>
      <c r="G1907" s="141">
        <v>0.0</v>
      </c>
      <c r="H1907" s="141">
        <v>312.432</v>
      </c>
      <c r="I1907" s="141">
        <v>0.0</v>
      </c>
      <c r="J1907" s="141">
        <v>59176.68000000001</v>
      </c>
    </row>
    <row r="1908" ht="14.25" customHeight="1">
      <c r="A1908" s="140" t="s">
        <v>2087</v>
      </c>
      <c r="B1908" s="143">
        <f t="shared" si="1"/>
        <v>4</v>
      </c>
      <c r="C1908" s="143" t="str">
        <f t="shared" si="2"/>
        <v>0</v>
      </c>
      <c r="D1908" s="143" t="str">
        <f t="shared" si="3"/>
        <v>40</v>
      </c>
      <c r="E1908" s="141">
        <v>1053977.7000000002</v>
      </c>
      <c r="F1908" s="141">
        <v>0.0</v>
      </c>
      <c r="G1908" s="141">
        <v>249465.10799999998</v>
      </c>
      <c r="H1908" s="141">
        <v>294689.48400000005</v>
      </c>
      <c r="I1908" s="141">
        <v>1008753.324</v>
      </c>
      <c r="J1908" s="141">
        <v>0.0</v>
      </c>
    </row>
    <row r="1909" ht="14.25" customHeight="1">
      <c r="A1909" s="140" t="s">
        <v>2088</v>
      </c>
      <c r="B1909" s="143">
        <f t="shared" si="1"/>
        <v>4</v>
      </c>
      <c r="C1909" s="143" t="str">
        <f t="shared" si="2"/>
        <v>0</v>
      </c>
      <c r="D1909" s="143" t="str">
        <f t="shared" si="3"/>
        <v>70</v>
      </c>
      <c r="E1909" s="141">
        <v>0.0</v>
      </c>
      <c r="F1909" s="141">
        <v>8117.495999999999</v>
      </c>
      <c r="G1909" s="141">
        <v>5124.0</v>
      </c>
      <c r="H1909" s="141">
        <v>5311.416000000001</v>
      </c>
      <c r="I1909" s="141">
        <v>0.0</v>
      </c>
      <c r="J1909" s="141">
        <v>8304.912</v>
      </c>
    </row>
    <row r="1910" ht="14.25" customHeight="1">
      <c r="A1910" s="140" t="s">
        <v>2089</v>
      </c>
      <c r="B1910" s="143">
        <f t="shared" si="1"/>
        <v>4</v>
      </c>
      <c r="C1910" s="143" t="str">
        <f t="shared" si="2"/>
        <v>0</v>
      </c>
      <c r="D1910" s="143" t="str">
        <f t="shared" si="3"/>
        <v>80</v>
      </c>
      <c r="E1910" s="141">
        <v>0.0</v>
      </c>
      <c r="F1910" s="141">
        <v>73750.416</v>
      </c>
      <c r="G1910" s="141">
        <v>0.0</v>
      </c>
      <c r="H1910" s="141">
        <v>0.0</v>
      </c>
      <c r="I1910" s="141">
        <v>0.0</v>
      </c>
      <c r="J1910" s="141">
        <v>73750.416</v>
      </c>
    </row>
    <row r="1911" ht="14.25" customHeight="1">
      <c r="A1911" s="140" t="s">
        <v>2090</v>
      </c>
      <c r="B1911" s="143">
        <f t="shared" si="1"/>
        <v>4</v>
      </c>
      <c r="C1911" s="143" t="str">
        <f t="shared" si="2"/>
        <v>1</v>
      </c>
      <c r="D1911" s="143" t="str">
        <f t="shared" si="3"/>
        <v>81</v>
      </c>
      <c r="E1911" s="141">
        <v>0.0</v>
      </c>
      <c r="F1911" s="141">
        <v>33279.119999999995</v>
      </c>
      <c r="G1911" s="141">
        <v>0.0</v>
      </c>
      <c r="H1911" s="141">
        <v>0.0</v>
      </c>
      <c r="I1911" s="141">
        <v>0.0</v>
      </c>
      <c r="J1911" s="141">
        <v>33279.119999999995</v>
      </c>
    </row>
    <row r="1912" ht="14.25" customHeight="1">
      <c r="A1912" s="140" t="s">
        <v>2091</v>
      </c>
      <c r="B1912" s="143">
        <f t="shared" si="1"/>
        <v>4</v>
      </c>
      <c r="C1912" s="143" t="str">
        <f t="shared" si="2"/>
        <v>7</v>
      </c>
      <c r="D1912" s="143" t="str">
        <f t="shared" si="3"/>
        <v>87</v>
      </c>
      <c r="E1912" s="141">
        <v>0.0</v>
      </c>
      <c r="F1912" s="141">
        <v>0.0</v>
      </c>
      <c r="G1912" s="141">
        <v>0.0</v>
      </c>
      <c r="H1912" s="141">
        <v>0.0</v>
      </c>
      <c r="I1912" s="141">
        <v>0.0</v>
      </c>
      <c r="J1912" s="141">
        <v>0.0</v>
      </c>
    </row>
    <row r="1913" ht="14.25" customHeight="1">
      <c r="A1913" s="140" t="s">
        <v>2092</v>
      </c>
      <c r="B1913" s="143">
        <f t="shared" si="1"/>
        <v>4</v>
      </c>
      <c r="C1913" s="143" t="str">
        <f t="shared" si="2"/>
        <v>8</v>
      </c>
      <c r="D1913" s="143" t="str">
        <f t="shared" si="3"/>
        <v>88</v>
      </c>
      <c r="E1913" s="141">
        <v>0.0</v>
      </c>
      <c r="F1913" s="141">
        <v>0.0</v>
      </c>
      <c r="G1913" s="141">
        <v>0.0</v>
      </c>
      <c r="H1913" s="141">
        <v>0.0</v>
      </c>
      <c r="I1913" s="141">
        <v>0.0</v>
      </c>
      <c r="J1913" s="141">
        <v>0.0</v>
      </c>
    </row>
    <row r="1914" ht="14.25" customHeight="1">
      <c r="A1914" s="140" t="s">
        <v>2093</v>
      </c>
      <c r="B1914" s="143">
        <f t="shared" si="1"/>
        <v>4</v>
      </c>
      <c r="C1914" s="143" t="str">
        <f t="shared" si="2"/>
        <v>0</v>
      </c>
      <c r="D1914" s="143" t="str">
        <f t="shared" si="3"/>
        <v>90</v>
      </c>
      <c r="E1914" s="141">
        <v>0.0</v>
      </c>
      <c r="F1914" s="141">
        <v>301.51199999999994</v>
      </c>
      <c r="G1914" s="141">
        <v>0.0</v>
      </c>
      <c r="H1914" s="141">
        <v>301.51199999999994</v>
      </c>
      <c r="I1914" s="141">
        <v>0.0</v>
      </c>
      <c r="J1914" s="141">
        <v>603.0239999999999</v>
      </c>
    </row>
    <row r="1915" ht="14.25" customHeight="1">
      <c r="A1915" s="140" t="s">
        <v>2094</v>
      </c>
      <c r="B1915" s="143">
        <f t="shared" si="1"/>
        <v>4</v>
      </c>
      <c r="C1915" s="143" t="str">
        <f t="shared" si="2"/>
        <v>0</v>
      </c>
      <c r="D1915" s="143" t="str">
        <f t="shared" si="3"/>
        <v>00</v>
      </c>
      <c r="E1915" s="141">
        <v>0.0</v>
      </c>
      <c r="F1915" s="141">
        <v>0.0</v>
      </c>
      <c r="G1915" s="141">
        <v>72922.56</v>
      </c>
      <c r="H1915" s="141">
        <v>71602.56</v>
      </c>
      <c r="I1915" s="141">
        <v>1320.0</v>
      </c>
      <c r="J1915" s="141">
        <v>0.0</v>
      </c>
    </row>
    <row r="1916" ht="14.25" customHeight="1">
      <c r="A1916" s="140" t="s">
        <v>2095</v>
      </c>
      <c r="B1916" s="143">
        <f t="shared" si="1"/>
        <v>4</v>
      </c>
      <c r="C1916" s="143" t="str">
        <f t="shared" si="2"/>
        <v>0</v>
      </c>
      <c r="D1916" s="143" t="str">
        <f t="shared" si="3"/>
        <v>10</v>
      </c>
      <c r="E1916" s="141">
        <v>0.0</v>
      </c>
      <c r="F1916" s="141">
        <v>0.0</v>
      </c>
      <c r="G1916" s="141">
        <v>71602.56</v>
      </c>
      <c r="H1916" s="141">
        <v>71602.56</v>
      </c>
      <c r="I1916" s="141">
        <v>0.0</v>
      </c>
      <c r="J1916" s="141">
        <v>0.0</v>
      </c>
    </row>
    <row r="1917" ht="14.25" customHeight="1">
      <c r="A1917" s="140" t="s">
        <v>2096</v>
      </c>
      <c r="B1917" s="143">
        <f t="shared" si="1"/>
        <v>7</v>
      </c>
      <c r="C1917" s="143" t="str">
        <f t="shared" si="2"/>
        <v>4</v>
      </c>
      <c r="D1917" s="143" t="str">
        <f t="shared" si="3"/>
        <v>04</v>
      </c>
      <c r="E1917" s="141">
        <v>0.0</v>
      </c>
      <c r="F1917" s="141">
        <v>0.0</v>
      </c>
      <c r="G1917" s="141">
        <v>71602.56</v>
      </c>
      <c r="H1917" s="141">
        <v>71602.56</v>
      </c>
      <c r="I1917" s="141">
        <v>0.0</v>
      </c>
      <c r="J1917" s="141">
        <v>0.0</v>
      </c>
    </row>
    <row r="1918" ht="14.25" customHeight="1">
      <c r="A1918" s="140" t="s">
        <v>2097</v>
      </c>
      <c r="B1918" s="143">
        <f t="shared" si="1"/>
        <v>10</v>
      </c>
      <c r="C1918" s="143" t="str">
        <f t="shared" si="2"/>
        <v>1</v>
      </c>
      <c r="D1918" s="143" t="str">
        <f t="shared" si="3"/>
        <v>01</v>
      </c>
      <c r="E1918" s="141">
        <v>0.0</v>
      </c>
      <c r="F1918" s="141">
        <v>0.0</v>
      </c>
      <c r="G1918" s="141">
        <v>3864.8759999999997</v>
      </c>
      <c r="H1918" s="141">
        <v>3864.8759999999997</v>
      </c>
      <c r="I1918" s="141">
        <v>0.0</v>
      </c>
      <c r="J1918" s="141">
        <v>0.0</v>
      </c>
    </row>
    <row r="1919" ht="14.25" customHeight="1">
      <c r="A1919" s="140" t="s">
        <v>2098</v>
      </c>
      <c r="B1919" s="143">
        <f t="shared" si="1"/>
        <v>10</v>
      </c>
      <c r="C1919" s="143" t="str">
        <f t="shared" si="2"/>
        <v>2</v>
      </c>
      <c r="D1919" s="143" t="str">
        <f t="shared" si="3"/>
        <v>02</v>
      </c>
      <c r="E1919" s="141">
        <v>0.0</v>
      </c>
      <c r="F1919" s="141">
        <v>0.0</v>
      </c>
      <c r="G1919" s="141">
        <v>1389.732</v>
      </c>
      <c r="H1919" s="141">
        <v>1389.732</v>
      </c>
      <c r="I1919" s="141">
        <v>0.0</v>
      </c>
      <c r="J1919" s="141">
        <v>0.0</v>
      </c>
    </row>
    <row r="1920" ht="14.25" customHeight="1">
      <c r="A1920" s="140" t="s">
        <v>2099</v>
      </c>
      <c r="B1920" s="143">
        <f t="shared" si="1"/>
        <v>10</v>
      </c>
      <c r="C1920" s="143" t="str">
        <f t="shared" si="2"/>
        <v>8</v>
      </c>
      <c r="D1920" s="143" t="str">
        <f t="shared" si="3"/>
        <v>08</v>
      </c>
      <c r="E1920" s="141">
        <v>0.0</v>
      </c>
      <c r="F1920" s="141">
        <v>0.0</v>
      </c>
      <c r="G1920" s="141">
        <v>27346.344</v>
      </c>
      <c r="H1920" s="141">
        <v>27346.344</v>
      </c>
      <c r="I1920" s="141">
        <v>0.0</v>
      </c>
      <c r="J1920" s="141">
        <v>0.0</v>
      </c>
    </row>
    <row r="1921" ht="14.25" customHeight="1">
      <c r="A1921" s="140" t="s">
        <v>2100</v>
      </c>
      <c r="B1921" s="143">
        <f t="shared" si="1"/>
        <v>10</v>
      </c>
      <c r="C1921" s="143" t="str">
        <f t="shared" si="2"/>
        <v>9</v>
      </c>
      <c r="D1921" s="143" t="str">
        <f t="shared" si="3"/>
        <v>09</v>
      </c>
      <c r="E1921" s="141">
        <v>0.0</v>
      </c>
      <c r="F1921" s="141">
        <v>0.0</v>
      </c>
      <c r="G1921" s="141">
        <v>8285.292000000001</v>
      </c>
      <c r="H1921" s="141">
        <v>8285.292000000001</v>
      </c>
      <c r="I1921" s="141">
        <v>0.0</v>
      </c>
      <c r="J1921" s="141">
        <v>0.0</v>
      </c>
    </row>
    <row r="1922" ht="14.25" customHeight="1">
      <c r="A1922" s="140" t="s">
        <v>2101</v>
      </c>
      <c r="B1922" s="143">
        <f t="shared" si="1"/>
        <v>10</v>
      </c>
      <c r="C1922" s="143" t="str">
        <f t="shared" si="2"/>
        <v>0</v>
      </c>
      <c r="D1922" s="143" t="str">
        <f t="shared" si="3"/>
        <v>10</v>
      </c>
      <c r="E1922" s="141">
        <v>0.0</v>
      </c>
      <c r="F1922" s="141">
        <v>0.0</v>
      </c>
      <c r="G1922" s="141">
        <v>30716.316000000003</v>
      </c>
      <c r="H1922" s="141">
        <v>30716.316000000003</v>
      </c>
      <c r="I1922" s="141">
        <v>0.0</v>
      </c>
      <c r="J1922" s="141">
        <v>0.0</v>
      </c>
    </row>
    <row r="1923" ht="14.25" customHeight="1">
      <c r="A1923" s="140" t="s">
        <v>2102</v>
      </c>
      <c r="B1923" s="143">
        <f t="shared" si="1"/>
        <v>6</v>
      </c>
      <c r="C1923" s="143" t="str">
        <f t="shared" si="2"/>
        <v>1</v>
      </c>
      <c r="D1923" s="143" t="str">
        <f t="shared" si="3"/>
        <v> 1</v>
      </c>
      <c r="E1923" s="141">
        <v>0.0</v>
      </c>
      <c r="F1923" s="141">
        <v>0.0</v>
      </c>
      <c r="G1923" s="141">
        <v>0.0</v>
      </c>
      <c r="H1923" s="141">
        <v>0.0</v>
      </c>
      <c r="I1923" s="141">
        <v>0.0</v>
      </c>
      <c r="J1923" s="141">
        <v>0.0</v>
      </c>
    </row>
    <row r="1924" ht="14.25" customHeight="1">
      <c r="A1924" s="140" t="s">
        <v>2103</v>
      </c>
      <c r="B1924" s="143">
        <f t="shared" si="1"/>
        <v>6</v>
      </c>
      <c r="C1924" s="143" t="str">
        <f t="shared" si="2"/>
        <v>3</v>
      </c>
      <c r="D1924" s="143" t="str">
        <f t="shared" si="3"/>
        <v> 3</v>
      </c>
      <c r="E1924" s="141">
        <v>0.0</v>
      </c>
      <c r="F1924" s="141">
        <v>0.0</v>
      </c>
      <c r="G1924" s="141">
        <v>0.0</v>
      </c>
      <c r="H1924" s="141">
        <v>0.0</v>
      </c>
      <c r="I1924" s="141">
        <v>0.0</v>
      </c>
      <c r="J1924" s="141">
        <v>0.0</v>
      </c>
    </row>
    <row r="1925" ht="14.25" customHeight="1">
      <c r="A1925" s="140" t="s">
        <v>2104</v>
      </c>
      <c r="B1925" s="143">
        <f t="shared" si="1"/>
        <v>6</v>
      </c>
      <c r="C1925" s="143" t="str">
        <f t="shared" si="2"/>
        <v>4</v>
      </c>
      <c r="D1925" s="143" t="str">
        <f t="shared" si="3"/>
        <v> 4</v>
      </c>
      <c r="E1925" s="141">
        <v>0.0</v>
      </c>
      <c r="F1925" s="141">
        <v>0.0</v>
      </c>
      <c r="G1925" s="141">
        <v>0.0</v>
      </c>
      <c r="H1925" s="141">
        <v>0.0</v>
      </c>
      <c r="I1925" s="141">
        <v>0.0</v>
      </c>
      <c r="J1925" s="141">
        <v>0.0</v>
      </c>
    </row>
    <row r="1926" ht="14.25" customHeight="1">
      <c r="A1926" s="140" t="s">
        <v>2105</v>
      </c>
      <c r="B1926" s="143">
        <f t="shared" si="1"/>
        <v>4</v>
      </c>
      <c r="C1926" s="143" t="str">
        <f t="shared" si="2"/>
        <v>0</v>
      </c>
      <c r="D1926" s="143" t="str">
        <f t="shared" si="3"/>
        <v>20</v>
      </c>
      <c r="E1926" s="141">
        <v>0.0</v>
      </c>
      <c r="F1926" s="141">
        <v>0.0</v>
      </c>
      <c r="G1926" s="141">
        <v>1320.0</v>
      </c>
      <c r="H1926" s="141">
        <v>0.0</v>
      </c>
      <c r="I1926" s="141">
        <v>1320.0</v>
      </c>
      <c r="J1926" s="141">
        <v>0.0</v>
      </c>
    </row>
    <row r="1927" ht="14.25" customHeight="1">
      <c r="A1927" s="140" t="s">
        <v>2106</v>
      </c>
      <c r="B1927" s="143">
        <f t="shared" si="1"/>
        <v>8</v>
      </c>
      <c r="C1927" s="143" t="str">
        <f t="shared" si="2"/>
        <v>0</v>
      </c>
      <c r="D1927" s="143" t="str">
        <f t="shared" si="3"/>
        <v>50</v>
      </c>
      <c r="E1927" s="141">
        <v>0.0</v>
      </c>
      <c r="F1927" s="141">
        <v>0.0</v>
      </c>
      <c r="G1927" s="141">
        <v>1320.0</v>
      </c>
      <c r="H1927" s="141">
        <v>0.0</v>
      </c>
      <c r="I1927" s="141">
        <v>1320.0</v>
      </c>
      <c r="J1927" s="141">
        <v>0.0</v>
      </c>
    </row>
    <row r="1928" ht="14.25" customHeight="1">
      <c r="A1928" s="140" t="s">
        <v>2107</v>
      </c>
      <c r="B1928" s="143">
        <f t="shared" si="1"/>
        <v>4</v>
      </c>
      <c r="C1928" s="143" t="str">
        <f t="shared" si="2"/>
        <v>0</v>
      </c>
      <c r="D1928" s="143" t="str">
        <f t="shared" si="3"/>
        <v>00</v>
      </c>
      <c r="E1928" s="141">
        <v>0.0</v>
      </c>
      <c r="F1928" s="141">
        <v>772239.828</v>
      </c>
      <c r="G1928" s="141">
        <v>29015.915999999997</v>
      </c>
      <c r="H1928" s="141">
        <v>0.0</v>
      </c>
      <c r="I1928" s="141">
        <v>0.0</v>
      </c>
      <c r="J1928" s="141">
        <v>743223.912</v>
      </c>
    </row>
    <row r="1929" ht="14.25" customHeight="1">
      <c r="A1929" s="140" t="s">
        <v>2108</v>
      </c>
      <c r="B1929" s="143">
        <f t="shared" si="1"/>
        <v>4</v>
      </c>
      <c r="C1929" s="143" t="str">
        <f t="shared" si="2"/>
        <v>0</v>
      </c>
      <c r="D1929" s="143" t="str">
        <f t="shared" si="3"/>
        <v>00</v>
      </c>
      <c r="E1929" s="141">
        <v>0.0</v>
      </c>
      <c r="F1929" s="141">
        <v>772239.828</v>
      </c>
      <c r="G1929" s="141">
        <v>29015.915999999997</v>
      </c>
      <c r="H1929" s="141">
        <v>0.0</v>
      </c>
      <c r="I1929" s="141">
        <v>0.0</v>
      </c>
      <c r="J1929" s="141">
        <v>743223.912</v>
      </c>
    </row>
    <row r="1930" ht="14.25" customHeight="1">
      <c r="A1930" s="140" t="s">
        <v>2109</v>
      </c>
      <c r="B1930" s="143">
        <f t="shared" si="1"/>
        <v>4</v>
      </c>
      <c r="C1930" s="143" t="str">
        <f t="shared" si="2"/>
        <v>0</v>
      </c>
      <c r="D1930" s="143" t="str">
        <f t="shared" si="3"/>
        <v>40</v>
      </c>
      <c r="E1930" s="141">
        <v>0.0</v>
      </c>
      <c r="F1930" s="141">
        <v>772239.828</v>
      </c>
      <c r="G1930" s="141">
        <v>29015.915999999997</v>
      </c>
      <c r="H1930" s="141">
        <v>0.0</v>
      </c>
      <c r="I1930" s="141">
        <v>0.0</v>
      </c>
      <c r="J1930" s="141">
        <v>743223.912</v>
      </c>
    </row>
    <row r="1931" ht="14.25" customHeight="1">
      <c r="A1931" s="140" t="s">
        <v>2110</v>
      </c>
      <c r="B1931" s="143">
        <f t="shared" si="1"/>
        <v>7</v>
      </c>
      <c r="C1931" s="143" t="str">
        <f t="shared" si="2"/>
        <v>1</v>
      </c>
      <c r="D1931" s="143" t="str">
        <f t="shared" si="3"/>
        <v>01</v>
      </c>
      <c r="E1931" s="141">
        <v>0.0</v>
      </c>
      <c r="F1931" s="141">
        <v>772239.828</v>
      </c>
      <c r="G1931" s="141">
        <v>29015.915999999997</v>
      </c>
      <c r="H1931" s="141">
        <v>0.0</v>
      </c>
      <c r="I1931" s="141">
        <v>0.0</v>
      </c>
      <c r="J1931" s="141">
        <v>743223.912</v>
      </c>
    </row>
    <row r="1932" ht="14.25" customHeight="1">
      <c r="A1932" s="140" t="s">
        <v>2111</v>
      </c>
      <c r="B1932" s="143">
        <f t="shared" si="1"/>
        <v>7</v>
      </c>
      <c r="C1932" s="143" t="str">
        <f t="shared" si="2"/>
        <v>5</v>
      </c>
      <c r="D1932" s="143" t="str">
        <f t="shared" si="3"/>
        <v>05</v>
      </c>
      <c r="E1932" s="141">
        <v>0.0</v>
      </c>
      <c r="F1932" s="141">
        <v>0.0</v>
      </c>
      <c r="G1932" s="141">
        <v>0.0</v>
      </c>
      <c r="H1932" s="141">
        <v>0.0</v>
      </c>
      <c r="I1932" s="141">
        <v>0.0</v>
      </c>
      <c r="J1932" s="141">
        <v>0.0</v>
      </c>
    </row>
    <row r="1933" ht="14.25" customHeight="1">
      <c r="A1933" s="140" t="s">
        <v>2112</v>
      </c>
      <c r="B1933" s="143">
        <f t="shared" si="1"/>
        <v>10</v>
      </c>
      <c r="C1933" s="143" t="str">
        <f t="shared" si="2"/>
        <v>2</v>
      </c>
      <c r="D1933" s="143" t="str">
        <f t="shared" si="3"/>
        <v>02</v>
      </c>
      <c r="E1933" s="141">
        <v>0.0</v>
      </c>
      <c r="F1933" s="141">
        <v>0.0</v>
      </c>
      <c r="G1933" s="141">
        <v>0.0</v>
      </c>
      <c r="H1933" s="141">
        <v>0.0</v>
      </c>
      <c r="I1933" s="141">
        <v>0.0</v>
      </c>
      <c r="J1933" s="141">
        <v>0.0</v>
      </c>
    </row>
    <row r="1934" ht="14.25" customHeight="1">
      <c r="A1934" s="140" t="s">
        <v>2113</v>
      </c>
      <c r="B1934" s="143">
        <f t="shared" si="1"/>
        <v>6</v>
      </c>
      <c r="C1934" s="143" t="str">
        <f t="shared" si="2"/>
        <v>4</v>
      </c>
      <c r="D1934" s="143" t="str">
        <f t="shared" si="3"/>
        <v> 4</v>
      </c>
      <c r="E1934" s="141">
        <v>0.0</v>
      </c>
      <c r="F1934" s="141">
        <v>0.0</v>
      </c>
      <c r="G1934" s="141">
        <v>0.0</v>
      </c>
      <c r="H1934" s="141">
        <v>0.0</v>
      </c>
      <c r="I1934" s="141">
        <v>0.0</v>
      </c>
      <c r="J1934" s="141">
        <v>0.0</v>
      </c>
    </row>
    <row r="1935" ht="14.25" customHeight="1">
      <c r="A1935" s="140" t="s">
        <v>2114</v>
      </c>
      <c r="B1935" s="143">
        <f t="shared" si="1"/>
        <v>4</v>
      </c>
      <c r="C1935" s="143" t="str">
        <f t="shared" si="2"/>
        <v>0</v>
      </c>
      <c r="D1935" s="143" t="str">
        <f t="shared" si="3"/>
        <v>00</v>
      </c>
      <c r="E1935" s="141">
        <v>0.0</v>
      </c>
      <c r="F1935" s="141">
        <v>0.0</v>
      </c>
      <c r="G1935" s="141">
        <v>0.0</v>
      </c>
      <c r="H1935" s="141">
        <v>0.0</v>
      </c>
      <c r="I1935" s="141">
        <v>0.0</v>
      </c>
      <c r="J1935" s="141">
        <v>0.0</v>
      </c>
    </row>
    <row r="1936" ht="14.25" customHeight="1">
      <c r="A1936" s="140" t="s">
        <v>2115</v>
      </c>
      <c r="B1936" s="143">
        <f t="shared" si="1"/>
        <v>4</v>
      </c>
      <c r="C1936" s="143" t="str">
        <f t="shared" si="2"/>
        <v>0</v>
      </c>
      <c r="D1936" s="143" t="str">
        <f t="shared" si="3"/>
        <v>10</v>
      </c>
      <c r="E1936" s="141">
        <v>0.0</v>
      </c>
      <c r="F1936" s="141">
        <v>0.0</v>
      </c>
      <c r="G1936" s="141">
        <v>0.0</v>
      </c>
      <c r="H1936" s="141">
        <v>0.0</v>
      </c>
      <c r="I1936" s="141">
        <v>0.0</v>
      </c>
      <c r="J1936" s="141">
        <v>0.0</v>
      </c>
    </row>
    <row r="1937" ht="14.25" customHeight="1">
      <c r="A1937" s="140" t="s">
        <v>2116</v>
      </c>
      <c r="B1937" s="143">
        <f t="shared" si="1"/>
        <v>4</v>
      </c>
      <c r="C1937" s="143" t="str">
        <f t="shared" si="2"/>
        <v>0</v>
      </c>
      <c r="D1937" s="143" t="str">
        <f t="shared" si="3"/>
        <v>00</v>
      </c>
      <c r="E1937" s="141">
        <v>0.0</v>
      </c>
      <c r="F1937" s="141">
        <v>5017065.72</v>
      </c>
      <c r="G1937" s="141">
        <v>0.0</v>
      </c>
      <c r="H1937" s="141">
        <v>0.0</v>
      </c>
      <c r="I1937" s="141">
        <v>0.0</v>
      </c>
      <c r="J1937" s="141">
        <v>5017065.72</v>
      </c>
    </row>
    <row r="1938" ht="14.25" customHeight="1">
      <c r="A1938" s="140" t="s">
        <v>2117</v>
      </c>
      <c r="B1938" s="143">
        <f t="shared" si="1"/>
        <v>4</v>
      </c>
      <c r="C1938" s="143" t="str">
        <f t="shared" si="2"/>
        <v>0</v>
      </c>
      <c r="D1938" s="143" t="str">
        <f t="shared" si="3"/>
        <v>00</v>
      </c>
      <c r="E1938" s="141">
        <v>0.0</v>
      </c>
      <c r="F1938" s="141">
        <v>3674492.4000000004</v>
      </c>
      <c r="G1938" s="141">
        <v>0.0</v>
      </c>
      <c r="H1938" s="141">
        <v>0.0</v>
      </c>
      <c r="I1938" s="141">
        <v>0.0</v>
      </c>
      <c r="J1938" s="141">
        <v>3674492.4000000004</v>
      </c>
    </row>
    <row r="1939" ht="14.25" customHeight="1">
      <c r="A1939" s="140" t="s">
        <v>2118</v>
      </c>
      <c r="B1939" s="143">
        <f t="shared" si="1"/>
        <v>4</v>
      </c>
      <c r="C1939" s="143" t="str">
        <f t="shared" si="2"/>
        <v>0</v>
      </c>
      <c r="D1939" s="143" t="str">
        <f t="shared" si="3"/>
        <v>50</v>
      </c>
      <c r="E1939" s="141">
        <v>0.0</v>
      </c>
      <c r="F1939" s="141">
        <v>3674492.4000000004</v>
      </c>
      <c r="G1939" s="141">
        <v>0.0</v>
      </c>
      <c r="H1939" s="141">
        <v>0.0</v>
      </c>
      <c r="I1939" s="141">
        <v>0.0</v>
      </c>
      <c r="J1939" s="141">
        <v>3674492.4000000004</v>
      </c>
    </row>
    <row r="1940" ht="14.25" customHeight="1">
      <c r="A1940" s="140" t="s">
        <v>2119</v>
      </c>
      <c r="B1940" s="143">
        <f t="shared" si="1"/>
        <v>4</v>
      </c>
      <c r="C1940" s="143" t="str">
        <f t="shared" si="2"/>
        <v>0</v>
      </c>
      <c r="D1940" s="143" t="str">
        <f t="shared" si="3"/>
        <v>00</v>
      </c>
      <c r="E1940" s="141">
        <v>0.0</v>
      </c>
      <c r="F1940" s="141">
        <v>1342573.3200000003</v>
      </c>
      <c r="G1940" s="141">
        <v>0.0</v>
      </c>
      <c r="H1940" s="141">
        <v>0.0</v>
      </c>
      <c r="I1940" s="141">
        <v>0.0</v>
      </c>
      <c r="J1940" s="141">
        <v>1342573.3200000003</v>
      </c>
    </row>
    <row r="1941" ht="14.25" customHeight="1">
      <c r="A1941" s="140" t="s">
        <v>2120</v>
      </c>
      <c r="B1941" s="143">
        <f t="shared" si="1"/>
        <v>4</v>
      </c>
      <c r="C1941" s="143" t="str">
        <f t="shared" si="2"/>
        <v>0</v>
      </c>
      <c r="D1941" s="143" t="str">
        <f t="shared" si="3"/>
        <v>10</v>
      </c>
      <c r="E1941" s="141">
        <v>0.0</v>
      </c>
      <c r="F1941" s="141">
        <v>1342573.3200000003</v>
      </c>
      <c r="G1941" s="141">
        <v>0.0</v>
      </c>
      <c r="H1941" s="141">
        <v>0.0</v>
      </c>
      <c r="I1941" s="141">
        <v>0.0</v>
      </c>
      <c r="J1941" s="141">
        <v>1342573.3200000003</v>
      </c>
    </row>
    <row r="1942" ht="14.25" customHeight="1">
      <c r="A1942" s="140" t="s">
        <v>2121</v>
      </c>
      <c r="B1942" s="143">
        <f t="shared" si="1"/>
        <v>4</v>
      </c>
      <c r="C1942" s="143" t="str">
        <f t="shared" si="2"/>
        <v>0</v>
      </c>
      <c r="D1942" s="143" t="str">
        <f t="shared" si="3"/>
        <v>20</v>
      </c>
      <c r="E1942" s="141">
        <v>0.0</v>
      </c>
      <c r="F1942" s="141">
        <v>0.0</v>
      </c>
      <c r="G1942" s="141">
        <v>0.0</v>
      </c>
      <c r="H1942" s="141">
        <v>0.0</v>
      </c>
      <c r="I1942" s="141">
        <v>0.0</v>
      </c>
      <c r="J1942" s="141">
        <v>0.0</v>
      </c>
    </row>
    <row r="1943" ht="14.25" customHeight="1">
      <c r="A1943" s="140" t="s">
        <v>2122</v>
      </c>
      <c r="B1943" s="143">
        <f t="shared" si="1"/>
        <v>4</v>
      </c>
      <c r="C1943" s="143" t="str">
        <f t="shared" si="2"/>
        <v>0</v>
      </c>
      <c r="D1943" s="143" t="str">
        <f t="shared" si="3"/>
        <v>30</v>
      </c>
      <c r="E1943" s="141">
        <v>0.0</v>
      </c>
      <c r="F1943" s="141">
        <v>0.0</v>
      </c>
      <c r="G1943" s="141">
        <v>0.0</v>
      </c>
      <c r="H1943" s="141">
        <v>0.0</v>
      </c>
      <c r="I1943" s="141">
        <v>0.0</v>
      </c>
      <c r="J1943" s="141">
        <v>0.0</v>
      </c>
    </row>
    <row r="1944" ht="14.25" customHeight="1">
      <c r="A1944" s="140" t="s">
        <v>2123</v>
      </c>
      <c r="B1944" s="143">
        <f t="shared" si="1"/>
        <v>4</v>
      </c>
      <c r="C1944" s="143" t="str">
        <f t="shared" si="2"/>
        <v>0</v>
      </c>
      <c r="D1944" s="143" t="str">
        <f t="shared" si="3"/>
        <v>00</v>
      </c>
      <c r="E1944" s="141">
        <v>0.0</v>
      </c>
      <c r="F1944" s="141">
        <v>0.0</v>
      </c>
      <c r="G1944" s="141">
        <v>0.0</v>
      </c>
      <c r="H1944" s="141">
        <v>0.0</v>
      </c>
      <c r="I1944" s="141">
        <v>0.0</v>
      </c>
      <c r="J1944" s="141">
        <v>0.0</v>
      </c>
    </row>
    <row r="1945" ht="14.25" customHeight="1">
      <c r="A1945" s="140" t="s">
        <v>2124</v>
      </c>
      <c r="B1945" s="143">
        <f t="shared" si="1"/>
        <v>4</v>
      </c>
      <c r="C1945" s="143" t="str">
        <f t="shared" si="2"/>
        <v>0</v>
      </c>
      <c r="D1945" s="143" t="str">
        <f t="shared" si="3"/>
        <v>20</v>
      </c>
      <c r="E1945" s="141">
        <v>0.0</v>
      </c>
      <c r="F1945" s="141">
        <v>0.0</v>
      </c>
      <c r="G1945" s="141">
        <v>0.0</v>
      </c>
      <c r="H1945" s="141">
        <v>0.0</v>
      </c>
      <c r="I1945" s="141">
        <v>0.0</v>
      </c>
      <c r="J1945" s="141">
        <v>0.0</v>
      </c>
    </row>
    <row r="1946" ht="14.25" customHeight="1">
      <c r="A1946" s="140" t="s">
        <v>2125</v>
      </c>
      <c r="B1946" s="143">
        <f t="shared" si="1"/>
        <v>4</v>
      </c>
      <c r="C1946" s="143" t="str">
        <f t="shared" si="2"/>
        <v>0</v>
      </c>
      <c r="D1946" s="143" t="str">
        <f t="shared" si="3"/>
        <v>00</v>
      </c>
      <c r="E1946" s="141">
        <v>0.0</v>
      </c>
      <c r="F1946" s="141">
        <v>0.0</v>
      </c>
      <c r="G1946" s="141">
        <v>0.0</v>
      </c>
      <c r="H1946" s="141">
        <v>3118222.8959999997</v>
      </c>
      <c r="I1946" s="141">
        <v>0.0</v>
      </c>
      <c r="J1946" s="141">
        <v>3118222.8959999997</v>
      </c>
    </row>
    <row r="1947" ht="14.25" customHeight="1">
      <c r="A1947" s="140" t="s">
        <v>2126</v>
      </c>
      <c r="B1947" s="143">
        <f t="shared" si="1"/>
        <v>4</v>
      </c>
      <c r="C1947" s="143" t="str">
        <f t="shared" si="2"/>
        <v>0</v>
      </c>
      <c r="D1947" s="143" t="str">
        <f t="shared" si="3"/>
        <v>00</v>
      </c>
      <c r="E1947" s="141">
        <v>0.0</v>
      </c>
      <c r="F1947" s="141">
        <v>0.0</v>
      </c>
      <c r="G1947" s="141">
        <v>0.0</v>
      </c>
      <c r="H1947" s="141">
        <v>3118222.8959999997</v>
      </c>
      <c r="I1947" s="141">
        <v>0.0</v>
      </c>
      <c r="J1947" s="141">
        <v>3118222.8959999997</v>
      </c>
    </row>
    <row r="1948" ht="14.25" customHeight="1">
      <c r="A1948" s="140" t="s">
        <v>2127</v>
      </c>
      <c r="B1948" s="143">
        <f t="shared" si="1"/>
        <v>4</v>
      </c>
      <c r="C1948" s="143" t="str">
        <f t="shared" si="2"/>
        <v>0</v>
      </c>
      <c r="D1948" s="143" t="str">
        <f t="shared" si="3"/>
        <v>10</v>
      </c>
      <c r="E1948" s="141">
        <v>0.0</v>
      </c>
      <c r="F1948" s="141">
        <v>0.0</v>
      </c>
      <c r="G1948" s="141">
        <v>0.0</v>
      </c>
      <c r="H1948" s="141">
        <v>3117792.216</v>
      </c>
      <c r="I1948" s="141">
        <v>0.0</v>
      </c>
      <c r="J1948" s="141">
        <v>3117792.216</v>
      </c>
    </row>
    <row r="1949" ht="14.25" customHeight="1">
      <c r="A1949" s="140" t="s">
        <v>2128</v>
      </c>
      <c r="B1949" s="143">
        <f t="shared" si="1"/>
        <v>9</v>
      </c>
      <c r="C1949" s="143" t="str">
        <f t="shared" si="2"/>
        <v>2</v>
      </c>
      <c r="D1949" s="143" t="str">
        <f t="shared" si="3"/>
        <v>02</v>
      </c>
      <c r="E1949" s="141">
        <v>0.0</v>
      </c>
      <c r="F1949" s="141">
        <v>0.0</v>
      </c>
      <c r="G1949" s="141">
        <v>0.0</v>
      </c>
      <c r="H1949" s="141">
        <v>2610756.6119999997</v>
      </c>
      <c r="I1949" s="141">
        <v>0.0</v>
      </c>
      <c r="J1949" s="141">
        <v>2610756.6119999997</v>
      </c>
    </row>
    <row r="1950" ht="14.25" customHeight="1">
      <c r="A1950" s="140" t="s">
        <v>2129</v>
      </c>
      <c r="B1950" s="143">
        <f t="shared" si="1"/>
        <v>9</v>
      </c>
      <c r="C1950" s="143" t="str">
        <f t="shared" si="2"/>
        <v>8</v>
      </c>
      <c r="D1950" s="143" t="str">
        <f t="shared" si="3"/>
        <v>08</v>
      </c>
      <c r="E1950" s="141">
        <v>0.0</v>
      </c>
      <c r="F1950" s="141">
        <v>0.0</v>
      </c>
      <c r="G1950" s="141">
        <v>0.0</v>
      </c>
      <c r="H1950" s="141">
        <v>507035.60399999993</v>
      </c>
      <c r="I1950" s="141">
        <v>0.0</v>
      </c>
      <c r="J1950" s="141">
        <v>507035.60399999993</v>
      </c>
    </row>
    <row r="1951" ht="14.25" customHeight="1">
      <c r="A1951" s="140" t="s">
        <v>2130</v>
      </c>
      <c r="B1951" s="143">
        <f t="shared" si="1"/>
        <v>4</v>
      </c>
      <c r="C1951" s="143" t="str">
        <f t="shared" si="2"/>
        <v>0</v>
      </c>
      <c r="D1951" s="143" t="str">
        <f t="shared" si="3"/>
        <v>90</v>
      </c>
      <c r="E1951" s="141">
        <v>0.0</v>
      </c>
      <c r="F1951" s="141">
        <v>0.0</v>
      </c>
      <c r="G1951" s="141">
        <v>0.0</v>
      </c>
      <c r="H1951" s="141">
        <v>430.68</v>
      </c>
      <c r="I1951" s="141">
        <v>0.0</v>
      </c>
      <c r="J1951" s="141">
        <v>430.68</v>
      </c>
    </row>
    <row r="1952" ht="14.25" customHeight="1">
      <c r="A1952" s="140" t="s">
        <v>2131</v>
      </c>
      <c r="B1952" s="143">
        <f t="shared" si="1"/>
        <v>4</v>
      </c>
      <c r="C1952" s="143" t="str">
        <f t="shared" si="2"/>
        <v>0</v>
      </c>
      <c r="D1952" s="143" t="str">
        <f t="shared" si="3"/>
        <v>00</v>
      </c>
      <c r="E1952" s="141">
        <v>45.384</v>
      </c>
      <c r="F1952" s="141">
        <v>0.0</v>
      </c>
      <c r="G1952" s="141">
        <v>2779819.416</v>
      </c>
      <c r="H1952" s="141">
        <v>0.0</v>
      </c>
      <c r="I1952" s="141">
        <v>2779864.8</v>
      </c>
      <c r="J1952" s="141">
        <v>0.0</v>
      </c>
    </row>
    <row r="1953" ht="14.25" customHeight="1">
      <c r="A1953" s="140" t="s">
        <v>2132</v>
      </c>
      <c r="B1953" s="143">
        <f t="shared" si="1"/>
        <v>4</v>
      </c>
      <c r="C1953" s="143" t="str">
        <f t="shared" si="2"/>
        <v>0</v>
      </c>
      <c r="D1953" s="143" t="str">
        <f t="shared" si="3"/>
        <v>00</v>
      </c>
      <c r="E1953" s="141">
        <v>0.0</v>
      </c>
      <c r="F1953" s="141">
        <v>0.0</v>
      </c>
      <c r="G1953" s="141">
        <v>2362058.2679999997</v>
      </c>
      <c r="H1953" s="141">
        <v>0.0</v>
      </c>
      <c r="I1953" s="141">
        <v>2362058.2679999997</v>
      </c>
      <c r="J1953" s="141">
        <v>0.0</v>
      </c>
    </row>
    <row r="1954" ht="14.25" customHeight="1">
      <c r="A1954" s="140" t="s">
        <v>2133</v>
      </c>
      <c r="B1954" s="143">
        <f t="shared" si="1"/>
        <v>4</v>
      </c>
      <c r="C1954" s="143" t="str">
        <f t="shared" si="2"/>
        <v>0</v>
      </c>
      <c r="D1954" s="143" t="str">
        <f t="shared" si="3"/>
        <v>10</v>
      </c>
      <c r="E1954" s="141">
        <v>0.0</v>
      </c>
      <c r="F1954" s="141">
        <v>0.0</v>
      </c>
      <c r="G1954" s="141">
        <v>523898.748</v>
      </c>
      <c r="H1954" s="141">
        <v>0.0</v>
      </c>
      <c r="I1954" s="141">
        <v>523898.748</v>
      </c>
      <c r="J1954" s="141">
        <v>0.0</v>
      </c>
    </row>
    <row r="1955" ht="14.25" customHeight="1">
      <c r="A1955" s="140" t="s">
        <v>2134</v>
      </c>
      <c r="B1955" s="143">
        <f t="shared" si="1"/>
        <v>4</v>
      </c>
      <c r="C1955" s="143" t="str">
        <f t="shared" si="2"/>
        <v>5</v>
      </c>
      <c r="D1955" s="143" t="str">
        <f t="shared" si="3"/>
        <v>15</v>
      </c>
      <c r="E1955" s="141">
        <v>0.0</v>
      </c>
      <c r="F1955" s="141">
        <v>0.0</v>
      </c>
      <c r="G1955" s="141">
        <v>1838159.5200000003</v>
      </c>
      <c r="H1955" s="141">
        <v>0.0</v>
      </c>
      <c r="I1955" s="141">
        <v>1838159.5200000003</v>
      </c>
      <c r="J1955" s="141">
        <v>0.0</v>
      </c>
    </row>
    <row r="1956" ht="14.25" customHeight="1">
      <c r="A1956" s="140" t="s">
        <v>2135</v>
      </c>
      <c r="B1956" s="143">
        <f t="shared" si="1"/>
        <v>10</v>
      </c>
      <c r="C1956" s="143" t="str">
        <f t="shared" si="2"/>
        <v>1</v>
      </c>
      <c r="D1956" s="143" t="str">
        <f t="shared" si="3"/>
        <v>01</v>
      </c>
      <c r="E1956" s="141">
        <v>0.0</v>
      </c>
      <c r="F1956" s="141">
        <v>0.0</v>
      </c>
      <c r="G1956" s="141">
        <v>0.0</v>
      </c>
      <c r="H1956" s="141">
        <v>0.0</v>
      </c>
      <c r="I1956" s="141">
        <v>0.0</v>
      </c>
      <c r="J1956" s="141">
        <v>0.0</v>
      </c>
    </row>
    <row r="1957" ht="14.25" customHeight="1">
      <c r="A1957" s="140" t="s">
        <v>2136</v>
      </c>
      <c r="B1957" s="143">
        <f t="shared" si="1"/>
        <v>10</v>
      </c>
      <c r="C1957" s="143" t="str">
        <f t="shared" si="2"/>
        <v>2</v>
      </c>
      <c r="D1957" s="143" t="str">
        <f t="shared" si="3"/>
        <v>02</v>
      </c>
      <c r="E1957" s="141">
        <v>0.0</v>
      </c>
      <c r="F1957" s="141">
        <v>0.0</v>
      </c>
      <c r="G1957" s="141">
        <v>1838159.5200000003</v>
      </c>
      <c r="H1957" s="141">
        <v>0.0</v>
      </c>
      <c r="I1957" s="141">
        <v>1838159.5200000003</v>
      </c>
      <c r="J1957" s="141">
        <v>0.0</v>
      </c>
    </row>
    <row r="1958" ht="14.25" customHeight="1">
      <c r="A1958" s="140" t="s">
        <v>2137</v>
      </c>
      <c r="B1958" s="143">
        <f t="shared" si="1"/>
        <v>10</v>
      </c>
      <c r="C1958" s="143" t="str">
        <f t="shared" si="2"/>
        <v>1</v>
      </c>
      <c r="D1958" s="143" t="str">
        <f t="shared" si="3"/>
        <v>91</v>
      </c>
      <c r="E1958" s="141">
        <v>0.0</v>
      </c>
      <c r="F1958" s="141">
        <v>0.0</v>
      </c>
      <c r="G1958" s="141">
        <v>0.0</v>
      </c>
      <c r="H1958" s="141">
        <v>0.0</v>
      </c>
      <c r="I1958" s="141">
        <v>0.0</v>
      </c>
      <c r="J1958" s="141">
        <v>0.0</v>
      </c>
    </row>
    <row r="1959" ht="14.25" customHeight="1">
      <c r="A1959" s="140" t="s">
        <v>2138</v>
      </c>
      <c r="B1959" s="143">
        <f t="shared" si="1"/>
        <v>10</v>
      </c>
      <c r="C1959" s="143" t="str">
        <f t="shared" si="2"/>
        <v>7</v>
      </c>
      <c r="D1959" s="143" t="str">
        <f t="shared" si="3"/>
        <v>17</v>
      </c>
      <c r="E1959" s="141">
        <v>0.0</v>
      </c>
      <c r="F1959" s="141">
        <v>0.0</v>
      </c>
      <c r="G1959" s="141">
        <v>0.0</v>
      </c>
      <c r="H1959" s="141">
        <v>0.0</v>
      </c>
      <c r="I1959" s="141">
        <v>0.0</v>
      </c>
      <c r="J1959" s="141">
        <v>0.0</v>
      </c>
    </row>
    <row r="1960" ht="14.25" customHeight="1">
      <c r="A1960" s="140" t="s">
        <v>2139</v>
      </c>
      <c r="B1960" s="143">
        <f t="shared" si="1"/>
        <v>4</v>
      </c>
      <c r="C1960" s="143" t="str">
        <f t="shared" si="2"/>
        <v>0</v>
      </c>
      <c r="D1960" s="143" t="str">
        <f t="shared" si="3"/>
        <v>00</v>
      </c>
      <c r="E1960" s="141">
        <v>0.0</v>
      </c>
      <c r="F1960" s="141">
        <v>0.0</v>
      </c>
      <c r="G1960" s="141">
        <v>0.0</v>
      </c>
      <c r="H1960" s="141">
        <v>0.0</v>
      </c>
      <c r="I1960" s="141">
        <v>0.0</v>
      </c>
      <c r="J1960" s="141">
        <v>0.0</v>
      </c>
    </row>
    <row r="1961" ht="14.25" customHeight="1">
      <c r="A1961" s="140" t="s">
        <v>2140</v>
      </c>
      <c r="B1961" s="143">
        <f t="shared" si="1"/>
        <v>4</v>
      </c>
      <c r="C1961" s="143" t="str">
        <f t="shared" si="2"/>
        <v>0</v>
      </c>
      <c r="D1961" s="143" t="str">
        <f t="shared" si="3"/>
        <v>10</v>
      </c>
      <c r="E1961" s="141">
        <v>0.0</v>
      </c>
      <c r="F1961" s="141">
        <v>0.0</v>
      </c>
      <c r="G1961" s="141">
        <v>0.0</v>
      </c>
      <c r="H1961" s="141">
        <v>0.0</v>
      </c>
      <c r="I1961" s="141">
        <v>0.0</v>
      </c>
      <c r="J1961" s="141">
        <v>0.0</v>
      </c>
    </row>
    <row r="1962" ht="14.25" customHeight="1">
      <c r="A1962" s="140" t="s">
        <v>2141</v>
      </c>
      <c r="B1962" s="143">
        <f t="shared" si="1"/>
        <v>10</v>
      </c>
      <c r="C1962" s="143" t="str">
        <f t="shared" si="2"/>
        <v>6</v>
      </c>
      <c r="D1962" s="143" t="str">
        <f t="shared" si="3"/>
        <v>76</v>
      </c>
      <c r="E1962" s="141">
        <v>0.0</v>
      </c>
      <c r="F1962" s="141">
        <v>0.0</v>
      </c>
      <c r="G1962" s="141">
        <v>0.0</v>
      </c>
      <c r="H1962" s="141">
        <v>0.0</v>
      </c>
      <c r="I1962" s="141">
        <v>0.0</v>
      </c>
      <c r="J1962" s="141">
        <v>0.0</v>
      </c>
    </row>
    <row r="1963" ht="14.25" customHeight="1">
      <c r="A1963" s="140" t="s">
        <v>2142</v>
      </c>
      <c r="B1963" s="143">
        <f t="shared" si="1"/>
        <v>4</v>
      </c>
      <c r="C1963" s="143" t="str">
        <f t="shared" si="2"/>
        <v>0</v>
      </c>
      <c r="D1963" s="143" t="str">
        <f t="shared" si="3"/>
        <v>00</v>
      </c>
      <c r="E1963" s="141">
        <v>0.0</v>
      </c>
      <c r="F1963" s="141">
        <v>0.0</v>
      </c>
      <c r="G1963" s="141">
        <v>256942.41599999997</v>
      </c>
      <c r="H1963" s="141">
        <v>0.0</v>
      </c>
      <c r="I1963" s="141">
        <v>256942.41599999997</v>
      </c>
      <c r="J1963" s="141">
        <v>0.0</v>
      </c>
    </row>
    <row r="1964" ht="14.25" customHeight="1">
      <c r="A1964" s="140" t="s">
        <v>2143</v>
      </c>
      <c r="B1964" s="143">
        <f t="shared" si="1"/>
        <v>4</v>
      </c>
      <c r="C1964" s="143" t="str">
        <f t="shared" si="2"/>
        <v>5</v>
      </c>
      <c r="D1964" s="143" t="str">
        <f t="shared" si="3"/>
        <v>15</v>
      </c>
      <c r="E1964" s="141">
        <v>0.0</v>
      </c>
      <c r="F1964" s="141">
        <v>0.0</v>
      </c>
      <c r="G1964" s="141">
        <v>144.0</v>
      </c>
      <c r="H1964" s="141">
        <v>0.0</v>
      </c>
      <c r="I1964" s="141">
        <v>144.0</v>
      </c>
      <c r="J1964" s="141">
        <v>0.0</v>
      </c>
    </row>
    <row r="1965" ht="14.25" customHeight="1">
      <c r="A1965" s="140" t="s">
        <v>2144</v>
      </c>
      <c r="B1965" s="143">
        <f t="shared" si="1"/>
        <v>4</v>
      </c>
      <c r="C1965" s="143" t="str">
        <f t="shared" si="2"/>
        <v>0</v>
      </c>
      <c r="D1965" s="143" t="str">
        <f t="shared" si="3"/>
        <v>40</v>
      </c>
      <c r="E1965" s="141">
        <v>0.0</v>
      </c>
      <c r="F1965" s="141">
        <v>0.0</v>
      </c>
      <c r="G1965" s="141">
        <v>255889.26</v>
      </c>
      <c r="H1965" s="141">
        <v>0.0</v>
      </c>
      <c r="I1965" s="141">
        <v>255889.26</v>
      </c>
      <c r="J1965" s="141">
        <v>0.0</v>
      </c>
    </row>
    <row r="1966" ht="14.25" customHeight="1">
      <c r="A1966" s="140" t="s">
        <v>2145</v>
      </c>
      <c r="B1966" s="143">
        <f t="shared" si="1"/>
        <v>4</v>
      </c>
      <c r="C1966" s="143" t="str">
        <f t="shared" si="2"/>
        <v>0</v>
      </c>
      <c r="D1966" s="143" t="str">
        <f t="shared" si="3"/>
        <v>90</v>
      </c>
      <c r="E1966" s="141">
        <v>0.0</v>
      </c>
      <c r="F1966" s="141">
        <v>0.0</v>
      </c>
      <c r="G1966" s="141">
        <v>909.1560000000001</v>
      </c>
      <c r="H1966" s="141">
        <v>0.0</v>
      </c>
      <c r="I1966" s="141">
        <v>909.1560000000001</v>
      </c>
      <c r="J1966" s="141">
        <v>0.0</v>
      </c>
    </row>
    <row r="1967" ht="14.25" customHeight="1">
      <c r="A1967" s="140" t="s">
        <v>2146</v>
      </c>
      <c r="B1967" s="143">
        <f t="shared" si="1"/>
        <v>4</v>
      </c>
      <c r="C1967" s="143" t="str">
        <f t="shared" si="2"/>
        <v>0</v>
      </c>
      <c r="D1967" s="143" t="str">
        <f t="shared" si="3"/>
        <v>00</v>
      </c>
      <c r="E1967" s="141">
        <v>45.384</v>
      </c>
      <c r="F1967" s="141">
        <v>0.0</v>
      </c>
      <c r="G1967" s="141">
        <v>160818.73199999996</v>
      </c>
      <c r="H1967" s="141">
        <v>0.0</v>
      </c>
      <c r="I1967" s="141">
        <v>160864.11599999998</v>
      </c>
      <c r="J1967" s="141">
        <v>0.0</v>
      </c>
    </row>
    <row r="1968" ht="14.25" customHeight="1">
      <c r="A1968" s="140" t="s">
        <v>2147</v>
      </c>
      <c r="B1968" s="143">
        <f t="shared" si="1"/>
        <v>4</v>
      </c>
      <c r="C1968" s="143" t="str">
        <f t="shared" si="2"/>
        <v>7</v>
      </c>
      <c r="D1968" s="143" t="str">
        <f t="shared" si="3"/>
        <v>07</v>
      </c>
      <c r="E1968" s="141">
        <v>0.0</v>
      </c>
      <c r="F1968" s="141">
        <v>0.0</v>
      </c>
      <c r="G1968" s="141">
        <v>6148.356000000001</v>
      </c>
      <c r="H1968" s="141">
        <v>0.0</v>
      </c>
      <c r="I1968" s="141">
        <v>6148.356000000001</v>
      </c>
      <c r="J1968" s="141">
        <v>0.0</v>
      </c>
    </row>
    <row r="1969" ht="14.25" customHeight="1">
      <c r="A1969" s="140" t="s">
        <v>2148</v>
      </c>
      <c r="B1969" s="143">
        <f t="shared" si="1"/>
        <v>4</v>
      </c>
      <c r="C1969" s="143" t="str">
        <f t="shared" si="2"/>
        <v>0</v>
      </c>
      <c r="D1969" s="143" t="str">
        <f t="shared" si="3"/>
        <v>10</v>
      </c>
      <c r="E1969" s="141">
        <v>0.0</v>
      </c>
      <c r="F1969" s="141">
        <v>0.0</v>
      </c>
      <c r="G1969" s="141">
        <v>117098.22000000002</v>
      </c>
      <c r="H1969" s="141">
        <v>0.0</v>
      </c>
      <c r="I1969" s="141">
        <v>117098.22000000002</v>
      </c>
      <c r="J1969" s="141">
        <v>0.0</v>
      </c>
    </row>
    <row r="1970" ht="14.25" customHeight="1">
      <c r="A1970" s="140" t="s">
        <v>2149</v>
      </c>
      <c r="B1970" s="143">
        <f t="shared" si="1"/>
        <v>4</v>
      </c>
      <c r="C1970" s="143" t="str">
        <f t="shared" si="2"/>
        <v>2</v>
      </c>
      <c r="D1970" s="143" t="str">
        <f t="shared" si="3"/>
        <v>12</v>
      </c>
      <c r="E1970" s="141">
        <v>45.384</v>
      </c>
      <c r="F1970" s="141">
        <v>0.0</v>
      </c>
      <c r="G1970" s="141">
        <v>5403.299999999999</v>
      </c>
      <c r="H1970" s="141">
        <v>0.0</v>
      </c>
      <c r="I1970" s="141">
        <v>5448.683999999999</v>
      </c>
      <c r="J1970" s="141">
        <v>0.0</v>
      </c>
    </row>
    <row r="1971" ht="14.25" customHeight="1">
      <c r="A1971" s="140" t="s">
        <v>2150</v>
      </c>
      <c r="B1971" s="143">
        <f t="shared" si="1"/>
        <v>6</v>
      </c>
      <c r="C1971" s="143" t="str">
        <f t="shared" si="2"/>
        <v>1</v>
      </c>
      <c r="D1971" s="143" t="str">
        <f t="shared" si="3"/>
        <v> 1</v>
      </c>
      <c r="E1971" s="141">
        <v>0.0</v>
      </c>
      <c r="F1971" s="141">
        <v>0.0</v>
      </c>
      <c r="G1971" s="141">
        <v>3216.6240000000003</v>
      </c>
      <c r="H1971" s="141">
        <v>0.0</v>
      </c>
      <c r="I1971" s="141">
        <v>3216.6240000000003</v>
      </c>
      <c r="J1971" s="141">
        <v>0.0</v>
      </c>
    </row>
    <row r="1972" ht="14.25" customHeight="1">
      <c r="A1972" s="140" t="s">
        <v>2151</v>
      </c>
      <c r="B1972" s="143">
        <f t="shared" si="1"/>
        <v>6</v>
      </c>
      <c r="C1972" s="143" t="str">
        <f t="shared" si="2"/>
        <v>2</v>
      </c>
      <c r="D1972" s="143" t="str">
        <f t="shared" si="3"/>
        <v> 2</v>
      </c>
      <c r="E1972" s="141">
        <v>45.384</v>
      </c>
      <c r="F1972" s="141">
        <v>0.0</v>
      </c>
      <c r="G1972" s="141">
        <v>2186.6760000000004</v>
      </c>
      <c r="H1972" s="141">
        <v>0.0</v>
      </c>
      <c r="I1972" s="141">
        <v>2232.06</v>
      </c>
      <c r="J1972" s="141">
        <v>0.0</v>
      </c>
    </row>
    <row r="1973" ht="14.25" customHeight="1">
      <c r="A1973" s="140" t="s">
        <v>2152</v>
      </c>
      <c r="B1973" s="143">
        <f t="shared" si="1"/>
        <v>4</v>
      </c>
      <c r="C1973" s="143" t="str">
        <f t="shared" si="2"/>
        <v>5</v>
      </c>
      <c r="D1973" s="143" t="str">
        <f t="shared" si="3"/>
        <v>15</v>
      </c>
      <c r="E1973" s="141">
        <v>0.0</v>
      </c>
      <c r="F1973" s="141">
        <v>0.0</v>
      </c>
      <c r="G1973" s="141">
        <v>1671.1920000000002</v>
      </c>
      <c r="H1973" s="141">
        <v>0.0</v>
      </c>
      <c r="I1973" s="141">
        <v>1671.1920000000002</v>
      </c>
      <c r="J1973" s="141">
        <v>0.0</v>
      </c>
    </row>
    <row r="1974" ht="14.25" customHeight="1">
      <c r="A1974" s="140" t="s">
        <v>2153</v>
      </c>
      <c r="B1974" s="143">
        <f t="shared" si="1"/>
        <v>4</v>
      </c>
      <c r="C1974" s="143" t="str">
        <f t="shared" si="2"/>
        <v>6</v>
      </c>
      <c r="D1974" s="143" t="str">
        <f t="shared" si="3"/>
        <v>16</v>
      </c>
      <c r="E1974" s="141">
        <v>0.0</v>
      </c>
      <c r="F1974" s="141">
        <v>0.0</v>
      </c>
      <c r="G1974" s="141">
        <v>145.296</v>
      </c>
      <c r="H1974" s="141">
        <v>0.0</v>
      </c>
      <c r="I1974" s="141">
        <v>145.296</v>
      </c>
      <c r="J1974" s="141">
        <v>0.0</v>
      </c>
    </row>
    <row r="1975" ht="14.25" customHeight="1">
      <c r="A1975" s="140" t="s">
        <v>2154</v>
      </c>
      <c r="B1975" s="143">
        <f t="shared" si="1"/>
        <v>4</v>
      </c>
      <c r="C1975" s="143" t="str">
        <f t="shared" si="2"/>
        <v>0</v>
      </c>
      <c r="D1975" s="143" t="str">
        <f t="shared" si="3"/>
        <v>20</v>
      </c>
      <c r="E1975" s="141">
        <v>0.0</v>
      </c>
      <c r="F1975" s="141">
        <v>0.0</v>
      </c>
      <c r="G1975" s="141">
        <v>2532.996</v>
      </c>
      <c r="H1975" s="141">
        <v>0.0</v>
      </c>
      <c r="I1975" s="141">
        <v>2532.996</v>
      </c>
      <c r="J1975" s="141">
        <v>0.0</v>
      </c>
    </row>
    <row r="1976" ht="14.25" customHeight="1">
      <c r="A1976" s="140" t="s">
        <v>2155</v>
      </c>
      <c r="B1976" s="143">
        <f t="shared" si="1"/>
        <v>4</v>
      </c>
      <c r="C1976" s="143" t="str">
        <f t="shared" si="2"/>
        <v>6</v>
      </c>
      <c r="D1976" s="143" t="str">
        <f t="shared" si="3"/>
        <v>26</v>
      </c>
      <c r="E1976" s="141">
        <v>0.0</v>
      </c>
      <c r="F1976" s="141">
        <v>0.0</v>
      </c>
      <c r="G1976" s="141">
        <v>608.3879999999999</v>
      </c>
      <c r="H1976" s="141">
        <v>0.0</v>
      </c>
      <c r="I1976" s="141">
        <v>608.3879999999999</v>
      </c>
      <c r="J1976" s="141">
        <v>0.0</v>
      </c>
    </row>
    <row r="1977" ht="14.25" customHeight="1">
      <c r="A1977" s="140" t="s">
        <v>2156</v>
      </c>
      <c r="B1977" s="143">
        <f t="shared" si="1"/>
        <v>4</v>
      </c>
      <c r="C1977" s="143" t="str">
        <f t="shared" si="2"/>
        <v>0</v>
      </c>
      <c r="D1977" s="143" t="str">
        <f t="shared" si="3"/>
        <v>30</v>
      </c>
      <c r="E1977" s="141">
        <v>0.0</v>
      </c>
      <c r="F1977" s="141">
        <v>0.0</v>
      </c>
      <c r="G1977" s="141">
        <v>2716.392</v>
      </c>
      <c r="H1977" s="141">
        <v>0.0</v>
      </c>
      <c r="I1977" s="141">
        <v>2716.392</v>
      </c>
      <c r="J1977" s="141">
        <v>0.0</v>
      </c>
    </row>
    <row r="1978" ht="14.25" customHeight="1">
      <c r="A1978" s="140" t="s">
        <v>2157</v>
      </c>
      <c r="B1978" s="143">
        <f t="shared" si="1"/>
        <v>9</v>
      </c>
      <c r="C1978" s="143" t="str">
        <f t="shared" si="2"/>
        <v>1</v>
      </c>
      <c r="D1978" s="143" t="str">
        <f t="shared" si="3"/>
        <v>01</v>
      </c>
      <c r="E1978" s="141">
        <v>0.0</v>
      </c>
      <c r="F1978" s="141">
        <v>0.0</v>
      </c>
      <c r="G1978" s="141">
        <v>465.396</v>
      </c>
      <c r="H1978" s="141">
        <v>0.0</v>
      </c>
      <c r="I1978" s="141">
        <v>465.396</v>
      </c>
      <c r="J1978" s="141">
        <v>0.0</v>
      </c>
    </row>
    <row r="1979" ht="14.25" customHeight="1">
      <c r="A1979" s="140" t="s">
        <v>2158</v>
      </c>
      <c r="B1979" s="143">
        <f t="shared" si="1"/>
        <v>9</v>
      </c>
      <c r="C1979" s="143" t="str">
        <f t="shared" si="2"/>
        <v>2</v>
      </c>
      <c r="D1979" s="143" t="str">
        <f t="shared" si="3"/>
        <v>02</v>
      </c>
      <c r="E1979" s="141">
        <v>0.0</v>
      </c>
      <c r="F1979" s="141">
        <v>0.0</v>
      </c>
      <c r="G1979" s="141">
        <v>101.69999999999999</v>
      </c>
      <c r="H1979" s="141">
        <v>0.0</v>
      </c>
      <c r="I1979" s="141">
        <v>101.69999999999999</v>
      </c>
      <c r="J1979" s="141">
        <v>0.0</v>
      </c>
    </row>
    <row r="1980" ht="14.25" customHeight="1">
      <c r="A1980" s="140" t="s">
        <v>2159</v>
      </c>
      <c r="B1980" s="143">
        <f t="shared" si="1"/>
        <v>9</v>
      </c>
      <c r="C1980" s="143" t="str">
        <f t="shared" si="2"/>
        <v>3</v>
      </c>
      <c r="D1980" s="143" t="str">
        <f t="shared" si="3"/>
        <v>03</v>
      </c>
      <c r="E1980" s="141">
        <v>0.0</v>
      </c>
      <c r="F1980" s="141">
        <v>0.0</v>
      </c>
      <c r="G1980" s="141">
        <v>1961.8079999999998</v>
      </c>
      <c r="H1980" s="141">
        <v>0.0</v>
      </c>
      <c r="I1980" s="141">
        <v>1961.8079999999998</v>
      </c>
      <c r="J1980" s="141">
        <v>0.0</v>
      </c>
    </row>
    <row r="1981" ht="14.25" customHeight="1">
      <c r="A1981" s="140" t="s">
        <v>2160</v>
      </c>
      <c r="B1981" s="143">
        <f t="shared" si="1"/>
        <v>9</v>
      </c>
      <c r="C1981" s="143" t="str">
        <f t="shared" si="2"/>
        <v>5</v>
      </c>
      <c r="D1981" s="143" t="str">
        <f t="shared" si="3"/>
        <v>05</v>
      </c>
      <c r="E1981" s="141">
        <v>0.0</v>
      </c>
      <c r="F1981" s="141">
        <v>0.0</v>
      </c>
      <c r="G1981" s="141">
        <v>187.488</v>
      </c>
      <c r="H1981" s="141">
        <v>0.0</v>
      </c>
      <c r="I1981" s="141">
        <v>187.488</v>
      </c>
      <c r="J1981" s="141">
        <v>0.0</v>
      </c>
    </row>
    <row r="1982" ht="14.25" customHeight="1">
      <c r="A1982" s="140" t="s">
        <v>2161</v>
      </c>
      <c r="B1982" s="143">
        <f t="shared" si="1"/>
        <v>4</v>
      </c>
      <c r="C1982" s="143" t="str">
        <f t="shared" si="2"/>
        <v>1</v>
      </c>
      <c r="D1982" s="143" t="str">
        <f t="shared" si="3"/>
        <v>31</v>
      </c>
      <c r="E1982" s="141">
        <v>0.0</v>
      </c>
      <c r="F1982" s="141">
        <v>0.0</v>
      </c>
      <c r="G1982" s="141">
        <v>2515.4879999999994</v>
      </c>
      <c r="H1982" s="141">
        <v>0.0</v>
      </c>
      <c r="I1982" s="141">
        <v>2515.4879999999994</v>
      </c>
      <c r="J1982" s="141">
        <v>0.0</v>
      </c>
    </row>
    <row r="1983" ht="14.25" customHeight="1">
      <c r="A1983" s="140" t="s">
        <v>2162</v>
      </c>
      <c r="B1983" s="143">
        <f t="shared" si="1"/>
        <v>9</v>
      </c>
      <c r="C1983" s="143" t="str">
        <f t="shared" si="2"/>
        <v>2</v>
      </c>
      <c r="D1983" s="143" t="str">
        <f t="shared" si="3"/>
        <v>02</v>
      </c>
      <c r="E1983" s="141">
        <v>0.0</v>
      </c>
      <c r="F1983" s="141">
        <v>0.0</v>
      </c>
      <c r="G1983" s="141">
        <v>163.04399999999998</v>
      </c>
      <c r="H1983" s="141">
        <v>0.0</v>
      </c>
      <c r="I1983" s="141">
        <v>163.04399999999998</v>
      </c>
      <c r="J1983" s="141">
        <v>0.0</v>
      </c>
    </row>
    <row r="1984" ht="14.25" customHeight="1">
      <c r="A1984" s="140" t="s">
        <v>2163</v>
      </c>
      <c r="B1984" s="143">
        <f t="shared" si="1"/>
        <v>9</v>
      </c>
      <c r="C1984" s="143" t="str">
        <f t="shared" si="2"/>
        <v>3</v>
      </c>
      <c r="D1984" s="143" t="str">
        <f t="shared" si="3"/>
        <v>03</v>
      </c>
      <c r="E1984" s="141">
        <v>0.0</v>
      </c>
      <c r="F1984" s="141">
        <v>0.0</v>
      </c>
      <c r="G1984" s="141">
        <v>2050.932</v>
      </c>
      <c r="H1984" s="141">
        <v>0.0</v>
      </c>
      <c r="I1984" s="141">
        <v>2050.932</v>
      </c>
      <c r="J1984" s="141">
        <v>0.0</v>
      </c>
    </row>
    <row r="1985" ht="14.25" customHeight="1">
      <c r="A1985" s="140" t="s">
        <v>2164</v>
      </c>
      <c r="B1985" s="143">
        <f t="shared" si="1"/>
        <v>9</v>
      </c>
      <c r="C1985" s="143" t="str">
        <f t="shared" si="2"/>
        <v>4</v>
      </c>
      <c r="D1985" s="143" t="str">
        <f t="shared" si="3"/>
        <v>04</v>
      </c>
      <c r="E1985" s="141">
        <v>0.0</v>
      </c>
      <c r="F1985" s="141">
        <v>0.0</v>
      </c>
      <c r="G1985" s="141">
        <v>301.51199999999994</v>
      </c>
      <c r="H1985" s="141">
        <v>0.0</v>
      </c>
      <c r="I1985" s="141">
        <v>301.51199999999994</v>
      </c>
      <c r="J1985" s="141">
        <v>0.0</v>
      </c>
    </row>
    <row r="1986" ht="14.25" customHeight="1">
      <c r="A1986" s="140" t="s">
        <v>2165</v>
      </c>
      <c r="B1986" s="143">
        <f t="shared" si="1"/>
        <v>4</v>
      </c>
      <c r="C1986" s="143" t="str">
        <f t="shared" si="2"/>
        <v>2</v>
      </c>
      <c r="D1986" s="143" t="str">
        <f t="shared" si="3"/>
        <v>32</v>
      </c>
      <c r="E1986" s="141">
        <v>0.0</v>
      </c>
      <c r="F1986" s="141">
        <v>0.0</v>
      </c>
      <c r="G1986" s="141">
        <v>3708.696</v>
      </c>
      <c r="H1986" s="141">
        <v>0.0</v>
      </c>
      <c r="I1986" s="141">
        <v>3708.696</v>
      </c>
      <c r="J1986" s="141">
        <v>0.0</v>
      </c>
    </row>
    <row r="1987" ht="14.25" customHeight="1">
      <c r="A1987" s="140" t="s">
        <v>2166</v>
      </c>
      <c r="B1987" s="143">
        <f t="shared" si="1"/>
        <v>8</v>
      </c>
      <c r="C1987" s="143" t="str">
        <f t="shared" si="2"/>
        <v>1</v>
      </c>
      <c r="D1987" s="143" t="str">
        <f t="shared" si="3"/>
        <v>01</v>
      </c>
      <c r="E1987" s="141">
        <v>0.0</v>
      </c>
      <c r="F1987" s="141">
        <v>0.0</v>
      </c>
      <c r="G1987" s="141">
        <v>1351.212</v>
      </c>
      <c r="H1987" s="141">
        <v>0.0</v>
      </c>
      <c r="I1987" s="141">
        <v>1351.212</v>
      </c>
      <c r="J1987" s="141">
        <v>0.0</v>
      </c>
    </row>
    <row r="1988" ht="14.25" customHeight="1">
      <c r="A1988" s="140" t="s">
        <v>2167</v>
      </c>
      <c r="B1988" s="143">
        <f t="shared" si="1"/>
        <v>8</v>
      </c>
      <c r="C1988" s="143" t="str">
        <f t="shared" si="2"/>
        <v>2</v>
      </c>
      <c r="D1988" s="143" t="str">
        <f t="shared" si="3"/>
        <v>02</v>
      </c>
      <c r="E1988" s="141">
        <v>0.0</v>
      </c>
      <c r="F1988" s="141">
        <v>0.0</v>
      </c>
      <c r="G1988" s="141">
        <v>2357.484</v>
      </c>
      <c r="H1988" s="141">
        <v>0.0</v>
      </c>
      <c r="I1988" s="141">
        <v>2357.484</v>
      </c>
      <c r="J1988" s="141">
        <v>0.0</v>
      </c>
    </row>
    <row r="1989" ht="14.25" customHeight="1">
      <c r="A1989" s="140" t="s">
        <v>2168</v>
      </c>
      <c r="B1989" s="143">
        <f t="shared" si="1"/>
        <v>4</v>
      </c>
      <c r="C1989" s="143" t="str">
        <f t="shared" si="2"/>
        <v>0</v>
      </c>
      <c r="D1989" s="143" t="str">
        <f t="shared" si="3"/>
        <v>40</v>
      </c>
      <c r="E1989" s="141">
        <v>0.0</v>
      </c>
      <c r="F1989" s="141">
        <v>0.0</v>
      </c>
      <c r="G1989" s="141">
        <v>1355.652</v>
      </c>
      <c r="H1989" s="141">
        <v>0.0</v>
      </c>
      <c r="I1989" s="141">
        <v>1355.652</v>
      </c>
      <c r="J1989" s="141">
        <v>0.0</v>
      </c>
    </row>
    <row r="1990" ht="14.25" customHeight="1">
      <c r="A1990" s="140" t="s">
        <v>2169</v>
      </c>
      <c r="B1990" s="143">
        <f t="shared" si="1"/>
        <v>7</v>
      </c>
      <c r="C1990" s="143" t="str">
        <f t="shared" si="2"/>
        <v>1</v>
      </c>
      <c r="D1990" s="143" t="str">
        <f t="shared" si="3"/>
        <v>01</v>
      </c>
      <c r="E1990" s="141">
        <v>0.0</v>
      </c>
      <c r="F1990" s="141">
        <v>0.0</v>
      </c>
      <c r="G1990" s="141">
        <v>1259.652</v>
      </c>
      <c r="H1990" s="141">
        <v>0.0</v>
      </c>
      <c r="I1990" s="141">
        <v>1259.652</v>
      </c>
      <c r="J1990" s="141">
        <v>0.0</v>
      </c>
    </row>
    <row r="1991" ht="14.25" customHeight="1">
      <c r="A1991" s="140" t="s">
        <v>2170</v>
      </c>
      <c r="B1991" s="143">
        <f t="shared" si="1"/>
        <v>9</v>
      </c>
      <c r="C1991" s="143" t="str">
        <f t="shared" si="2"/>
        <v>3</v>
      </c>
      <c r="D1991" s="143" t="str">
        <f t="shared" si="3"/>
        <v> 3</v>
      </c>
      <c r="E1991" s="141">
        <v>0.0</v>
      </c>
      <c r="F1991" s="141">
        <v>0.0</v>
      </c>
      <c r="G1991" s="141">
        <v>813.564</v>
      </c>
      <c r="H1991" s="141">
        <v>0.0</v>
      </c>
      <c r="I1991" s="141">
        <v>813.564</v>
      </c>
      <c r="J1991" s="141">
        <v>0.0</v>
      </c>
    </row>
    <row r="1992" ht="14.25" customHeight="1">
      <c r="A1992" s="140" t="s">
        <v>2171</v>
      </c>
      <c r="B1992" s="143">
        <f t="shared" si="1"/>
        <v>10</v>
      </c>
      <c r="C1992" s="143" t="str">
        <f t="shared" si="2"/>
        <v>9</v>
      </c>
      <c r="D1992" s="143" t="str">
        <f t="shared" si="3"/>
        <v>99</v>
      </c>
      <c r="E1992" s="141">
        <v>0.0</v>
      </c>
      <c r="F1992" s="141">
        <v>0.0</v>
      </c>
      <c r="G1992" s="141">
        <v>446.08799999999997</v>
      </c>
      <c r="H1992" s="141">
        <v>0.0</v>
      </c>
      <c r="I1992" s="141">
        <v>446.08799999999997</v>
      </c>
      <c r="J1992" s="141">
        <v>0.0</v>
      </c>
    </row>
    <row r="1993" ht="14.25" customHeight="1">
      <c r="A1993" s="140" t="s">
        <v>2172</v>
      </c>
      <c r="B1993" s="143">
        <f t="shared" si="1"/>
        <v>7</v>
      </c>
      <c r="C1993" s="143" t="str">
        <f t="shared" si="2"/>
        <v>4</v>
      </c>
      <c r="D1993" s="143" t="str">
        <f t="shared" si="3"/>
        <v>04</v>
      </c>
      <c r="E1993" s="141">
        <v>0.0</v>
      </c>
      <c r="F1993" s="141">
        <v>0.0</v>
      </c>
      <c r="G1993" s="141">
        <v>96.0</v>
      </c>
      <c r="H1993" s="141">
        <v>0.0</v>
      </c>
      <c r="I1993" s="141">
        <v>96.0</v>
      </c>
      <c r="J1993" s="141">
        <v>0.0</v>
      </c>
    </row>
    <row r="1994" ht="14.25" customHeight="1">
      <c r="A1994" s="140" t="s">
        <v>2173</v>
      </c>
      <c r="B1994" s="143">
        <f t="shared" si="1"/>
        <v>9</v>
      </c>
      <c r="C1994" s="143" t="str">
        <f t="shared" si="2"/>
        <v>1</v>
      </c>
      <c r="D1994" s="143" t="str">
        <f t="shared" si="3"/>
        <v> 1</v>
      </c>
      <c r="E1994" s="141">
        <v>0.0</v>
      </c>
      <c r="F1994" s="141">
        <v>0.0</v>
      </c>
      <c r="G1994" s="141">
        <v>96.0</v>
      </c>
      <c r="H1994" s="141">
        <v>0.0</v>
      </c>
      <c r="I1994" s="141">
        <v>96.0</v>
      </c>
      <c r="J1994" s="141">
        <v>0.0</v>
      </c>
    </row>
    <row r="1995" ht="14.25" customHeight="1">
      <c r="A1995" s="140" t="s">
        <v>2174</v>
      </c>
      <c r="B1995" s="143">
        <f t="shared" si="1"/>
        <v>11</v>
      </c>
      <c r="C1995" s="143" t="str">
        <f t="shared" si="2"/>
        <v>1</v>
      </c>
      <c r="D1995" s="143" t="str">
        <f t="shared" si="3"/>
        <v> 1</v>
      </c>
      <c r="E1995" s="141">
        <v>0.0</v>
      </c>
      <c r="F1995" s="141">
        <v>0.0</v>
      </c>
      <c r="G1995" s="141">
        <v>96.0</v>
      </c>
      <c r="H1995" s="141">
        <v>0.0</v>
      </c>
      <c r="I1995" s="141">
        <v>96.0</v>
      </c>
      <c r="J1995" s="141">
        <v>0.0</v>
      </c>
    </row>
    <row r="1996" ht="14.25" customHeight="1">
      <c r="A1996" s="140" t="s">
        <v>2175</v>
      </c>
      <c r="B1996" s="143">
        <f t="shared" si="1"/>
        <v>4</v>
      </c>
      <c r="C1996" s="143" t="str">
        <f t="shared" si="2"/>
        <v>0</v>
      </c>
      <c r="D1996" s="143" t="str">
        <f t="shared" si="3"/>
        <v>50</v>
      </c>
      <c r="E1996" s="141">
        <v>0.0</v>
      </c>
      <c r="F1996" s="141">
        <v>0.0</v>
      </c>
      <c r="G1996" s="141">
        <v>12296.736</v>
      </c>
      <c r="H1996" s="141">
        <v>0.0</v>
      </c>
      <c r="I1996" s="141">
        <v>12296.736</v>
      </c>
      <c r="J1996" s="141">
        <v>0.0</v>
      </c>
    </row>
    <row r="1997" ht="14.25" customHeight="1">
      <c r="A1997" s="140" t="s">
        <v>2176</v>
      </c>
      <c r="B1997" s="143">
        <f t="shared" si="1"/>
        <v>9</v>
      </c>
      <c r="C1997" s="143" t="str">
        <f t="shared" si="2"/>
        <v>6</v>
      </c>
      <c r="D1997" s="143" t="str">
        <f t="shared" si="3"/>
        <v>06</v>
      </c>
      <c r="E1997" s="141">
        <v>0.0</v>
      </c>
      <c r="F1997" s="141">
        <v>0.0</v>
      </c>
      <c r="G1997" s="141">
        <v>480.0</v>
      </c>
      <c r="H1997" s="141">
        <v>0.0</v>
      </c>
      <c r="I1997" s="141">
        <v>480.0</v>
      </c>
      <c r="J1997" s="141">
        <v>0.0</v>
      </c>
    </row>
    <row r="1998" ht="14.25" customHeight="1">
      <c r="A1998" s="140" t="s">
        <v>2177</v>
      </c>
      <c r="B1998" s="143">
        <f t="shared" si="1"/>
        <v>9</v>
      </c>
      <c r="C1998" s="143" t="str">
        <f t="shared" si="2"/>
        <v>7</v>
      </c>
      <c r="D1998" s="143" t="str">
        <f t="shared" si="3"/>
        <v>07</v>
      </c>
      <c r="E1998" s="141">
        <v>0.0</v>
      </c>
      <c r="F1998" s="141">
        <v>0.0</v>
      </c>
      <c r="G1998" s="141">
        <v>7.32</v>
      </c>
      <c r="H1998" s="141">
        <v>0.0</v>
      </c>
      <c r="I1998" s="141">
        <v>7.32</v>
      </c>
      <c r="J1998" s="141">
        <v>0.0</v>
      </c>
    </row>
    <row r="1999" ht="14.25" customHeight="1">
      <c r="A1999" s="140" t="s">
        <v>2178</v>
      </c>
      <c r="B1999" s="143">
        <f t="shared" si="1"/>
        <v>9</v>
      </c>
      <c r="C1999" s="143" t="str">
        <f t="shared" si="2"/>
        <v>9</v>
      </c>
      <c r="D1999" s="143" t="str">
        <f t="shared" si="3"/>
        <v>09</v>
      </c>
      <c r="E1999" s="141">
        <v>0.0</v>
      </c>
      <c r="F1999" s="141">
        <v>0.0</v>
      </c>
      <c r="G1999" s="141">
        <v>6441.516</v>
      </c>
      <c r="H1999" s="141">
        <v>0.0</v>
      </c>
      <c r="I1999" s="141">
        <v>6441.516</v>
      </c>
      <c r="J1999" s="141">
        <v>0.0</v>
      </c>
    </row>
    <row r="2000" ht="14.25" customHeight="1">
      <c r="A2000" s="140" t="s">
        <v>2179</v>
      </c>
      <c r="B2000" s="143">
        <f t="shared" si="1"/>
        <v>9</v>
      </c>
      <c r="C2000" s="143" t="str">
        <f t="shared" si="2"/>
        <v>0</v>
      </c>
      <c r="D2000" s="143" t="str">
        <f t="shared" si="3"/>
        <v>10</v>
      </c>
      <c r="E2000" s="141">
        <v>0.0</v>
      </c>
      <c r="F2000" s="141">
        <v>0.0</v>
      </c>
      <c r="G2000" s="141">
        <v>1114.2599999999998</v>
      </c>
      <c r="H2000" s="141">
        <v>0.0</v>
      </c>
      <c r="I2000" s="141">
        <v>1114.2599999999998</v>
      </c>
      <c r="J2000" s="141">
        <v>0.0</v>
      </c>
    </row>
    <row r="2001" ht="14.25" customHeight="1">
      <c r="A2001" s="140" t="s">
        <v>2180</v>
      </c>
      <c r="B2001" s="143">
        <f t="shared" si="1"/>
        <v>9</v>
      </c>
      <c r="C2001" s="143" t="str">
        <f t="shared" si="2"/>
        <v>1</v>
      </c>
      <c r="D2001" s="143" t="str">
        <f t="shared" si="3"/>
        <v>11</v>
      </c>
      <c r="E2001" s="141">
        <v>0.0</v>
      </c>
      <c r="F2001" s="141">
        <v>0.0</v>
      </c>
      <c r="G2001" s="141">
        <v>615.0</v>
      </c>
      <c r="H2001" s="141">
        <v>0.0</v>
      </c>
      <c r="I2001" s="141">
        <v>615.0</v>
      </c>
      <c r="J2001" s="141">
        <v>0.0</v>
      </c>
    </row>
    <row r="2002" ht="14.25" customHeight="1">
      <c r="A2002" s="140" t="s">
        <v>2181</v>
      </c>
      <c r="B2002" s="143">
        <f t="shared" si="1"/>
        <v>9</v>
      </c>
      <c r="C2002" s="143" t="str">
        <f t="shared" si="2"/>
        <v>2</v>
      </c>
      <c r="D2002" s="143" t="str">
        <f t="shared" si="3"/>
        <v>12</v>
      </c>
      <c r="E2002" s="141">
        <v>0.0</v>
      </c>
      <c r="F2002" s="141">
        <v>0.0</v>
      </c>
      <c r="G2002" s="141">
        <v>2222.64</v>
      </c>
      <c r="H2002" s="141">
        <v>0.0</v>
      </c>
      <c r="I2002" s="141">
        <v>2222.64</v>
      </c>
      <c r="J2002" s="141">
        <v>0.0</v>
      </c>
    </row>
    <row r="2003" ht="14.25" customHeight="1">
      <c r="A2003" s="140" t="s">
        <v>2182</v>
      </c>
      <c r="B2003" s="143">
        <f t="shared" si="1"/>
        <v>9</v>
      </c>
      <c r="C2003" s="143" t="str">
        <f t="shared" si="2"/>
        <v>6</v>
      </c>
      <c r="D2003" s="143" t="str">
        <f t="shared" si="3"/>
        <v>16</v>
      </c>
      <c r="E2003" s="141">
        <v>0.0</v>
      </c>
      <c r="F2003" s="141">
        <v>0.0</v>
      </c>
      <c r="G2003" s="141">
        <v>96.0</v>
      </c>
      <c r="H2003" s="141">
        <v>0.0</v>
      </c>
      <c r="I2003" s="141">
        <v>96.0</v>
      </c>
      <c r="J2003" s="141">
        <v>0.0</v>
      </c>
    </row>
    <row r="2004" ht="14.25" customHeight="1">
      <c r="A2004" s="140" t="s">
        <v>2183</v>
      </c>
      <c r="B2004" s="143">
        <f t="shared" si="1"/>
        <v>9</v>
      </c>
      <c r="C2004" s="143" t="str">
        <f t="shared" si="2"/>
        <v>2</v>
      </c>
      <c r="D2004" s="143" t="str">
        <f t="shared" si="3"/>
        <v>22</v>
      </c>
      <c r="E2004" s="141">
        <v>0.0</v>
      </c>
      <c r="F2004" s="141">
        <v>0.0</v>
      </c>
      <c r="G2004" s="141">
        <v>915.0</v>
      </c>
      <c r="H2004" s="141">
        <v>0.0</v>
      </c>
      <c r="I2004" s="141">
        <v>915.0</v>
      </c>
      <c r="J2004" s="141">
        <v>0.0</v>
      </c>
    </row>
    <row r="2005" ht="14.25" customHeight="1">
      <c r="A2005" s="140" t="s">
        <v>2184</v>
      </c>
      <c r="B2005" s="143">
        <f t="shared" si="1"/>
        <v>9</v>
      </c>
      <c r="C2005" s="143" t="str">
        <f t="shared" si="2"/>
        <v>8</v>
      </c>
      <c r="D2005" s="143" t="str">
        <f t="shared" si="3"/>
        <v>28</v>
      </c>
      <c r="E2005" s="141">
        <v>0.0</v>
      </c>
      <c r="F2005" s="141">
        <v>0.0</v>
      </c>
      <c r="G2005" s="141">
        <v>105.0</v>
      </c>
      <c r="H2005" s="141">
        <v>0.0</v>
      </c>
      <c r="I2005" s="141">
        <v>105.0</v>
      </c>
      <c r="J2005" s="141">
        <v>0.0</v>
      </c>
    </row>
    <row r="2006" ht="14.25" customHeight="1">
      <c r="A2006" s="140" t="s">
        <v>2185</v>
      </c>
      <c r="B2006" s="143">
        <f t="shared" si="1"/>
        <v>9</v>
      </c>
      <c r="C2006" s="143" t="str">
        <f t="shared" si="2"/>
        <v>9</v>
      </c>
      <c r="D2006" s="143" t="str">
        <f t="shared" si="3"/>
        <v>99</v>
      </c>
      <c r="E2006" s="141">
        <v>0.0</v>
      </c>
      <c r="F2006" s="141">
        <v>0.0</v>
      </c>
      <c r="G2006" s="141">
        <v>300.0</v>
      </c>
      <c r="H2006" s="141">
        <v>0.0</v>
      </c>
      <c r="I2006" s="141">
        <v>300.0</v>
      </c>
      <c r="J2006" s="141">
        <v>0.0</v>
      </c>
    </row>
    <row r="2007" ht="14.25" customHeight="1">
      <c r="A2007" s="140" t="s">
        <v>2186</v>
      </c>
      <c r="B2007" s="143">
        <f t="shared" si="1"/>
        <v>4</v>
      </c>
      <c r="C2007" s="143" t="str">
        <f t="shared" si="2"/>
        <v>4</v>
      </c>
      <c r="D2007" s="143" t="str">
        <f t="shared" si="3"/>
        <v>54</v>
      </c>
      <c r="E2007" s="141">
        <v>0.0</v>
      </c>
      <c r="F2007" s="141">
        <v>0.0</v>
      </c>
      <c r="G2007" s="141">
        <v>96.0</v>
      </c>
      <c r="H2007" s="141">
        <v>0.0</v>
      </c>
      <c r="I2007" s="141">
        <v>96.0</v>
      </c>
      <c r="J2007" s="141">
        <v>0.0</v>
      </c>
    </row>
    <row r="2008" ht="14.25" customHeight="1">
      <c r="A2008" s="140" t="s">
        <v>2187</v>
      </c>
      <c r="B2008" s="143">
        <f t="shared" si="1"/>
        <v>9</v>
      </c>
      <c r="C2008" s="143" t="str">
        <f t="shared" si="2"/>
        <v>1</v>
      </c>
      <c r="D2008" s="143" t="str">
        <f t="shared" si="3"/>
        <v>01</v>
      </c>
      <c r="E2008" s="141">
        <v>0.0</v>
      </c>
      <c r="F2008" s="141">
        <v>0.0</v>
      </c>
      <c r="G2008" s="141">
        <v>96.0</v>
      </c>
      <c r="H2008" s="141">
        <v>0.0</v>
      </c>
      <c r="I2008" s="141">
        <v>96.0</v>
      </c>
      <c r="J2008" s="141">
        <v>0.0</v>
      </c>
    </row>
    <row r="2009" ht="14.25" customHeight="1">
      <c r="A2009" s="140" t="s">
        <v>2188</v>
      </c>
      <c r="B2009" s="143">
        <f t="shared" si="1"/>
        <v>4</v>
      </c>
      <c r="C2009" s="143" t="str">
        <f t="shared" si="2"/>
        <v>0</v>
      </c>
      <c r="D2009" s="143" t="str">
        <f t="shared" si="3"/>
        <v>90</v>
      </c>
      <c r="E2009" s="141">
        <v>0.0</v>
      </c>
      <c r="F2009" s="141">
        <v>0.0</v>
      </c>
      <c r="G2009" s="141">
        <v>4522.0199999999995</v>
      </c>
      <c r="H2009" s="141">
        <v>0.0</v>
      </c>
      <c r="I2009" s="141">
        <v>4522.0199999999995</v>
      </c>
      <c r="J2009" s="141">
        <v>0.0</v>
      </c>
    </row>
    <row r="2010" ht="14.25" customHeight="1">
      <c r="A2010" s="140" t="s">
        <v>2189</v>
      </c>
      <c r="B2010" s="143">
        <f t="shared" si="1"/>
        <v>9</v>
      </c>
      <c r="C2010" s="143" t="str">
        <f t="shared" si="2"/>
        <v>1</v>
      </c>
      <c r="D2010" s="143" t="str">
        <f t="shared" si="3"/>
        <v>01</v>
      </c>
      <c r="E2010" s="141">
        <v>0.0</v>
      </c>
      <c r="F2010" s="141">
        <v>0.0</v>
      </c>
      <c r="G2010" s="141">
        <v>743.3520000000001</v>
      </c>
      <c r="H2010" s="141">
        <v>0.0</v>
      </c>
      <c r="I2010" s="141">
        <v>743.3520000000001</v>
      </c>
      <c r="J2010" s="141">
        <v>0.0</v>
      </c>
    </row>
    <row r="2011" ht="14.25" customHeight="1">
      <c r="A2011" s="140" t="s">
        <v>2190</v>
      </c>
      <c r="B2011" s="143">
        <f t="shared" si="1"/>
        <v>9</v>
      </c>
      <c r="C2011" s="143" t="str">
        <f t="shared" si="2"/>
        <v>2</v>
      </c>
      <c r="D2011" s="143" t="str">
        <f t="shared" si="3"/>
        <v>02</v>
      </c>
      <c r="E2011" s="141">
        <v>0.0</v>
      </c>
      <c r="F2011" s="141">
        <v>0.0</v>
      </c>
      <c r="G2011" s="141">
        <v>1548.288</v>
      </c>
      <c r="H2011" s="141">
        <v>0.0</v>
      </c>
      <c r="I2011" s="141">
        <v>1548.288</v>
      </c>
      <c r="J2011" s="141">
        <v>0.0</v>
      </c>
    </row>
    <row r="2012" ht="14.25" customHeight="1">
      <c r="A2012" s="140" t="s">
        <v>2191</v>
      </c>
      <c r="B2012" s="143">
        <f t="shared" si="1"/>
        <v>9</v>
      </c>
      <c r="C2012" s="143" t="str">
        <f t="shared" si="2"/>
        <v>4</v>
      </c>
      <c r="D2012" s="143" t="str">
        <f t="shared" si="3"/>
        <v>04</v>
      </c>
      <c r="E2012" s="141">
        <v>0.0</v>
      </c>
      <c r="F2012" s="141">
        <v>0.0</v>
      </c>
      <c r="G2012" s="141">
        <v>2230.38</v>
      </c>
      <c r="H2012" s="141">
        <v>0.0</v>
      </c>
      <c r="I2012" s="141">
        <v>2230.38</v>
      </c>
      <c r="J2012" s="141">
        <v>0.0</v>
      </c>
    </row>
    <row r="2013" ht="14.25" customHeight="1">
      <c r="A2013" s="140" t="s">
        <v>2192</v>
      </c>
      <c r="B2013" s="143">
        <f t="shared" si="1"/>
        <v>4</v>
      </c>
      <c r="C2013" s="143" t="str">
        <f t="shared" si="2"/>
        <v>0</v>
      </c>
      <c r="D2013" s="143" t="str">
        <f t="shared" si="3"/>
        <v>00</v>
      </c>
      <c r="E2013" s="141">
        <v>0.0</v>
      </c>
      <c r="F2013" s="141">
        <v>0.0</v>
      </c>
      <c r="G2013" s="141">
        <v>72294.6</v>
      </c>
      <c r="H2013" s="141">
        <v>6975.839999999999</v>
      </c>
      <c r="I2013" s="141">
        <v>65318.76000000001</v>
      </c>
      <c r="J2013" s="141">
        <v>0.0</v>
      </c>
    </row>
    <row r="2014" ht="14.25" customHeight="1">
      <c r="A2014" s="140" t="s">
        <v>2193</v>
      </c>
      <c r="B2014" s="143">
        <f t="shared" si="1"/>
        <v>4</v>
      </c>
      <c r="C2014" s="143" t="str">
        <f t="shared" si="2"/>
        <v>0</v>
      </c>
      <c r="D2014" s="143" t="str">
        <f t="shared" si="3"/>
        <v>00</v>
      </c>
      <c r="E2014" s="141">
        <v>0.0</v>
      </c>
      <c r="F2014" s="141">
        <v>0.0</v>
      </c>
      <c r="G2014" s="141">
        <v>0.0</v>
      </c>
      <c r="H2014" s="141">
        <v>6975.839999999999</v>
      </c>
      <c r="I2014" s="141">
        <v>0.0</v>
      </c>
      <c r="J2014" s="141">
        <v>6975.839999999999</v>
      </c>
    </row>
    <row r="2015" ht="14.25" customHeight="1">
      <c r="A2015" s="140" t="s">
        <v>2194</v>
      </c>
      <c r="B2015" s="143">
        <f t="shared" si="1"/>
        <v>4</v>
      </c>
      <c r="C2015" s="143" t="str">
        <f t="shared" si="2"/>
        <v>0</v>
      </c>
      <c r="D2015" s="143" t="str">
        <f t="shared" si="3"/>
        <v>50</v>
      </c>
      <c r="E2015" s="141">
        <v>0.0</v>
      </c>
      <c r="F2015" s="141">
        <v>0.0</v>
      </c>
      <c r="G2015" s="141">
        <v>0.0</v>
      </c>
      <c r="H2015" s="141">
        <v>6628.235999999999</v>
      </c>
      <c r="I2015" s="141">
        <v>0.0</v>
      </c>
      <c r="J2015" s="141">
        <v>6628.235999999999</v>
      </c>
    </row>
    <row r="2016" ht="14.25" customHeight="1">
      <c r="A2016" s="140" t="s">
        <v>2195</v>
      </c>
      <c r="B2016" s="143">
        <f t="shared" si="1"/>
        <v>4</v>
      </c>
      <c r="C2016" s="143" t="str">
        <f t="shared" si="2"/>
        <v>0</v>
      </c>
      <c r="D2016" s="143" t="str">
        <f t="shared" si="3"/>
        <v>90</v>
      </c>
      <c r="E2016" s="141">
        <v>0.0</v>
      </c>
      <c r="F2016" s="141">
        <v>0.0</v>
      </c>
      <c r="G2016" s="141">
        <v>0.0</v>
      </c>
      <c r="H2016" s="141">
        <v>347.60400000000004</v>
      </c>
      <c r="I2016" s="141">
        <v>0.0</v>
      </c>
      <c r="J2016" s="141">
        <v>347.60400000000004</v>
      </c>
    </row>
    <row r="2017" ht="14.25" customHeight="1">
      <c r="A2017" s="140" t="s">
        <v>2196</v>
      </c>
      <c r="B2017" s="143">
        <f t="shared" si="1"/>
        <v>4</v>
      </c>
      <c r="C2017" s="143" t="str">
        <f t="shared" si="2"/>
        <v>0</v>
      </c>
      <c r="D2017" s="143" t="str">
        <f t="shared" si="3"/>
        <v>00</v>
      </c>
      <c r="E2017" s="141">
        <v>0.0</v>
      </c>
      <c r="F2017" s="141">
        <v>0.0</v>
      </c>
      <c r="G2017" s="141">
        <v>72294.6</v>
      </c>
      <c r="H2017" s="141">
        <v>0.0</v>
      </c>
      <c r="I2017" s="141">
        <v>72294.6</v>
      </c>
      <c r="J2017" s="141">
        <v>0.0</v>
      </c>
    </row>
    <row r="2018" ht="14.25" customHeight="1">
      <c r="A2018" s="140" t="s">
        <v>2197</v>
      </c>
      <c r="B2018" s="143">
        <f t="shared" si="1"/>
        <v>4</v>
      </c>
      <c r="C2018" s="143" t="str">
        <f t="shared" si="2"/>
        <v>0</v>
      </c>
      <c r="D2018" s="143" t="str">
        <f t="shared" si="3"/>
        <v>10</v>
      </c>
      <c r="E2018" s="141">
        <v>0.0</v>
      </c>
      <c r="F2018" s="141">
        <v>0.0</v>
      </c>
      <c r="G2018" s="141">
        <v>71602.56</v>
      </c>
      <c r="H2018" s="141">
        <v>0.0</v>
      </c>
      <c r="I2018" s="141">
        <v>71602.56</v>
      </c>
      <c r="J2018" s="141">
        <v>0.0</v>
      </c>
    </row>
    <row r="2019" ht="14.25" customHeight="1">
      <c r="A2019" s="140" t="s">
        <v>2198</v>
      </c>
      <c r="B2019" s="143">
        <f t="shared" si="1"/>
        <v>4</v>
      </c>
      <c r="C2019" s="143" t="str">
        <f t="shared" si="2"/>
        <v>0</v>
      </c>
      <c r="D2019" s="143" t="str">
        <f t="shared" si="3"/>
        <v>90</v>
      </c>
      <c r="E2019" s="141">
        <v>0.0</v>
      </c>
      <c r="F2019" s="141">
        <v>0.0</v>
      </c>
      <c r="G2019" s="141">
        <v>692.04</v>
      </c>
      <c r="H2019" s="141">
        <v>0.0</v>
      </c>
      <c r="I2019" s="141">
        <v>692.04</v>
      </c>
      <c r="J2019" s="141">
        <v>0.0</v>
      </c>
    </row>
    <row r="2020" ht="14.25" customHeight="1">
      <c r="A2020" s="140" t="s">
        <v>2199</v>
      </c>
      <c r="B2020" s="143">
        <f t="shared" si="1"/>
        <v>4</v>
      </c>
      <c r="C2020" s="143" t="str">
        <f t="shared" si="2"/>
        <v>0</v>
      </c>
      <c r="D2020" s="143" t="str">
        <f t="shared" si="3"/>
        <v>00</v>
      </c>
      <c r="E2020" s="141">
        <v>0.0</v>
      </c>
      <c r="F2020" s="141">
        <v>0.0</v>
      </c>
      <c r="G2020" s="141">
        <v>2743561.164</v>
      </c>
      <c r="H2020" s="141">
        <v>2734151.124</v>
      </c>
      <c r="I2020" s="141">
        <v>9410.039999999999</v>
      </c>
      <c r="J2020" s="141">
        <v>0.0</v>
      </c>
    </row>
    <row r="2021" ht="14.25" customHeight="1">
      <c r="A2021" s="140" t="s">
        <v>2200</v>
      </c>
      <c r="B2021" s="143">
        <f t="shared" si="1"/>
        <v>4</v>
      </c>
      <c r="C2021" s="143" t="str">
        <f t="shared" si="2"/>
        <v>0</v>
      </c>
      <c r="D2021" s="143" t="str">
        <f t="shared" si="3"/>
        <v>00</v>
      </c>
      <c r="E2021" s="141">
        <v>0.0</v>
      </c>
      <c r="F2021" s="141">
        <v>0.0</v>
      </c>
      <c r="G2021" s="141">
        <v>2743561.164</v>
      </c>
      <c r="H2021" s="141">
        <v>2734151.124</v>
      </c>
      <c r="I2021" s="141">
        <v>9410.039999999999</v>
      </c>
      <c r="J2021" s="141">
        <v>0.0</v>
      </c>
    </row>
    <row r="2022" ht="14.25" customHeight="1">
      <c r="A2022" s="140" t="s">
        <v>2201</v>
      </c>
      <c r="B2022" s="143">
        <f t="shared" si="1"/>
        <v>4</v>
      </c>
      <c r="C2022" s="143" t="str">
        <f t="shared" si="2"/>
        <v>0</v>
      </c>
      <c r="D2022" s="143" t="str">
        <f t="shared" si="3"/>
        <v>20</v>
      </c>
      <c r="E2022" s="141">
        <v>0.0</v>
      </c>
      <c r="F2022" s="141">
        <v>0.0</v>
      </c>
      <c r="G2022" s="141">
        <v>2743507.164</v>
      </c>
      <c r="H2022" s="141">
        <v>2734151.124</v>
      </c>
      <c r="I2022" s="141">
        <v>9356.039999999999</v>
      </c>
      <c r="J2022" s="141">
        <v>0.0</v>
      </c>
    </row>
    <row r="2023" ht="14.25" customHeight="1">
      <c r="A2023" s="140" t="s">
        <v>2202</v>
      </c>
      <c r="B2023" s="143">
        <f t="shared" si="1"/>
        <v>4</v>
      </c>
      <c r="C2023" s="143" t="str">
        <f t="shared" si="2"/>
        <v>0</v>
      </c>
      <c r="D2023" s="143" t="str">
        <f t="shared" si="3"/>
        <v>40</v>
      </c>
      <c r="E2023" s="141">
        <v>0.0</v>
      </c>
      <c r="F2023" s="141">
        <v>0.0</v>
      </c>
      <c r="G2023" s="141">
        <v>54.0</v>
      </c>
      <c r="H2023" s="141">
        <v>0.0</v>
      </c>
      <c r="I2023" s="141">
        <v>54.0</v>
      </c>
      <c r="J2023" s="141">
        <v>0.0</v>
      </c>
    </row>
    <row r="2024" ht="14.25" customHeight="1">
      <c r="A2024" s="140" t="s">
        <v>2203</v>
      </c>
      <c r="B2024" s="143">
        <f t="shared" si="1"/>
        <v>7</v>
      </c>
      <c r="C2024" s="143" t="str">
        <f t="shared" si="2"/>
        <v>1</v>
      </c>
      <c r="D2024" s="143" t="str">
        <f t="shared" si="3"/>
        <v>01</v>
      </c>
      <c r="E2024" s="141">
        <v>0.0</v>
      </c>
      <c r="F2024" s="141">
        <v>0.0</v>
      </c>
      <c r="G2024" s="141">
        <v>54.0</v>
      </c>
      <c r="H2024" s="141">
        <v>0.0</v>
      </c>
      <c r="I2024" s="141">
        <v>54.0</v>
      </c>
      <c r="J2024" s="141">
        <v>0.0</v>
      </c>
    </row>
  </sheetData>
  <autoFilter ref="$A$1:$J$1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5.0"/>
    <col customWidth="1" min="3" max="4" width="6.86"/>
    <col customWidth="1" min="5" max="5" width="29.86"/>
    <col customWidth="1" min="6" max="6" width="16.86"/>
    <col customWidth="1" min="7" max="7" width="18.14"/>
    <col customWidth="1" min="8" max="8" width="16.71"/>
    <col customWidth="1" min="9" max="9" width="18.14"/>
    <col customWidth="1" min="10" max="10" width="19.43"/>
    <col customWidth="1" min="11" max="11" width="20.57"/>
    <col customWidth="1" min="12" max="26" width="8.71"/>
  </cols>
  <sheetData>
    <row r="1" ht="14.25" customHeight="1">
      <c r="A1" s="139" t="s">
        <v>174</v>
      </c>
      <c r="B1" s="142" t="s">
        <v>2204</v>
      </c>
      <c r="C1" s="142" t="s">
        <v>2205</v>
      </c>
      <c r="D1" s="142" t="s">
        <v>2206</v>
      </c>
      <c r="E1" s="142" t="s">
        <v>2207</v>
      </c>
      <c r="F1" s="139" t="s">
        <v>175</v>
      </c>
      <c r="G1" s="139" t="s">
        <v>176</v>
      </c>
      <c r="H1" s="139" t="s">
        <v>177</v>
      </c>
      <c r="I1" s="139" t="s">
        <v>178</v>
      </c>
      <c r="J1" s="139" t="s">
        <v>179</v>
      </c>
      <c r="K1" s="139" t="s">
        <v>180</v>
      </c>
    </row>
    <row r="2" ht="14.25" customHeight="1">
      <c r="A2" s="140" t="s">
        <v>183</v>
      </c>
      <c r="B2" s="143">
        <v>4.0</v>
      </c>
      <c r="C2" s="143" t="s">
        <v>2208</v>
      </c>
      <c r="D2" s="143" t="s">
        <v>2209</v>
      </c>
      <c r="E2" s="144" t="s">
        <v>130</v>
      </c>
      <c r="F2" s="141">
        <v>178953.55199999997</v>
      </c>
      <c r="G2" s="141">
        <v>0.0</v>
      </c>
      <c r="H2" s="141">
        <v>128752.87199999999</v>
      </c>
      <c r="I2" s="141">
        <v>15411.011999999999</v>
      </c>
      <c r="J2" s="141">
        <v>292295.412</v>
      </c>
      <c r="K2" s="141">
        <v>0.0</v>
      </c>
    </row>
    <row r="3" ht="14.25" customHeight="1">
      <c r="A3" s="140" t="s">
        <v>185</v>
      </c>
      <c r="B3" s="143">
        <v>4.0</v>
      </c>
      <c r="C3" s="143" t="s">
        <v>2208</v>
      </c>
      <c r="D3" s="143" t="s">
        <v>2209</v>
      </c>
      <c r="E3" s="144" t="s">
        <v>130</v>
      </c>
      <c r="F3" s="141">
        <v>2904.492</v>
      </c>
      <c r="G3" s="141">
        <v>0.0</v>
      </c>
      <c r="H3" s="141">
        <v>3005134.4519999996</v>
      </c>
      <c r="I3" s="141">
        <v>3007374.4560000002</v>
      </c>
      <c r="J3" s="141">
        <v>664.488</v>
      </c>
      <c r="K3" s="141">
        <v>0.0</v>
      </c>
    </row>
    <row r="4" ht="14.25" customHeight="1">
      <c r="A4" s="140" t="s">
        <v>194</v>
      </c>
      <c r="B4" s="143">
        <v>4.0</v>
      </c>
      <c r="C4" s="143" t="s">
        <v>2208</v>
      </c>
      <c r="D4" s="143" t="s">
        <v>2210</v>
      </c>
      <c r="E4" s="144" t="s">
        <v>130</v>
      </c>
      <c r="F4" s="141">
        <v>3716550.084</v>
      </c>
      <c r="G4" s="141">
        <v>0.0</v>
      </c>
      <c r="H4" s="141">
        <v>4832300.664</v>
      </c>
      <c r="I4" s="141">
        <v>5010660.035999999</v>
      </c>
      <c r="J4" s="141">
        <v>3538190.7119999994</v>
      </c>
      <c r="K4" s="141">
        <v>0.0</v>
      </c>
    </row>
    <row r="5" ht="14.25" customHeight="1">
      <c r="A5" s="140" t="s">
        <v>203</v>
      </c>
      <c r="B5" s="143">
        <v>4.0</v>
      </c>
      <c r="C5" s="143" t="s">
        <v>2208</v>
      </c>
      <c r="D5" s="143" t="s">
        <v>2209</v>
      </c>
      <c r="E5" s="144" t="s">
        <v>131</v>
      </c>
      <c r="F5" s="141">
        <v>1554070.176</v>
      </c>
      <c r="G5" s="141">
        <v>0.0</v>
      </c>
      <c r="H5" s="141">
        <v>3118300.416</v>
      </c>
      <c r="I5" s="141">
        <v>2995367.9519999996</v>
      </c>
      <c r="J5" s="141">
        <v>1677002.6400000001</v>
      </c>
      <c r="K5" s="141">
        <v>0.0</v>
      </c>
    </row>
    <row r="6" ht="14.25" customHeight="1">
      <c r="A6" s="140" t="s">
        <v>244</v>
      </c>
      <c r="B6" s="143">
        <v>4.0</v>
      </c>
      <c r="C6" s="143" t="s">
        <v>2208</v>
      </c>
      <c r="D6" s="143" t="s">
        <v>2210</v>
      </c>
      <c r="E6" s="144" t="s">
        <v>131</v>
      </c>
      <c r="F6" s="141">
        <v>60.0</v>
      </c>
      <c r="G6" s="141">
        <v>0.0</v>
      </c>
      <c r="H6" s="141">
        <v>0.0</v>
      </c>
      <c r="I6" s="141">
        <v>0.0</v>
      </c>
      <c r="J6" s="141">
        <v>60.0</v>
      </c>
      <c r="K6" s="141">
        <v>0.0</v>
      </c>
    </row>
    <row r="7" ht="14.25" customHeight="1">
      <c r="A7" s="140" t="s">
        <v>245</v>
      </c>
      <c r="B7" s="143">
        <v>4.0</v>
      </c>
      <c r="C7" s="143" t="s">
        <v>2208</v>
      </c>
      <c r="D7" s="143" t="s">
        <v>2211</v>
      </c>
      <c r="E7" s="144" t="s">
        <v>131</v>
      </c>
      <c r="F7" s="141">
        <v>4546.896000000001</v>
      </c>
      <c r="G7" s="141">
        <v>0.0</v>
      </c>
      <c r="H7" s="141">
        <v>19678.884</v>
      </c>
      <c r="I7" s="141">
        <v>20264.267999999996</v>
      </c>
      <c r="J7" s="141">
        <v>3961.5120000000006</v>
      </c>
      <c r="K7" s="141">
        <v>0.0</v>
      </c>
    </row>
    <row r="8" ht="14.25" customHeight="1">
      <c r="A8" s="140" t="s">
        <v>259</v>
      </c>
      <c r="B8" s="143">
        <v>4.0</v>
      </c>
      <c r="C8" s="143" t="s">
        <v>2208</v>
      </c>
      <c r="D8" s="143" t="s">
        <v>2209</v>
      </c>
      <c r="E8" s="144" t="s">
        <v>133</v>
      </c>
      <c r="F8" s="141">
        <v>72834.552</v>
      </c>
      <c r="G8" s="141">
        <v>0.0</v>
      </c>
      <c r="H8" s="141">
        <v>0.0</v>
      </c>
      <c r="I8" s="141">
        <v>0.0</v>
      </c>
      <c r="J8" s="141">
        <v>72834.552</v>
      </c>
      <c r="K8" s="141">
        <v>0.0</v>
      </c>
    </row>
    <row r="9" ht="14.25" customHeight="1">
      <c r="A9" s="140" t="s">
        <v>265</v>
      </c>
      <c r="B9" s="143">
        <v>4.0</v>
      </c>
      <c r="C9" s="143" t="s">
        <v>2208</v>
      </c>
      <c r="D9" s="143" t="s">
        <v>2210</v>
      </c>
      <c r="E9" s="144" t="s">
        <v>133</v>
      </c>
      <c r="F9" s="141">
        <v>651365.736</v>
      </c>
      <c r="G9" s="141">
        <v>0.0</v>
      </c>
      <c r="H9" s="141">
        <v>35381.64</v>
      </c>
      <c r="I9" s="141">
        <v>6561.420000000001</v>
      </c>
      <c r="J9" s="141">
        <v>680185.956</v>
      </c>
      <c r="K9" s="141">
        <v>0.0</v>
      </c>
    </row>
    <row r="10" ht="14.25" customHeight="1">
      <c r="A10" s="140" t="s">
        <v>794</v>
      </c>
      <c r="B10" s="143">
        <v>4.0</v>
      </c>
      <c r="C10" s="143" t="s">
        <v>2208</v>
      </c>
      <c r="D10" s="143" t="s">
        <v>2211</v>
      </c>
      <c r="E10" s="144" t="s">
        <v>133</v>
      </c>
      <c r="F10" s="141">
        <v>8769.648</v>
      </c>
      <c r="G10" s="141">
        <v>0.0</v>
      </c>
      <c r="H10" s="141">
        <v>1740580.0200000003</v>
      </c>
      <c r="I10" s="141">
        <v>1749349.668</v>
      </c>
      <c r="J10" s="141">
        <v>0.0</v>
      </c>
      <c r="K10" s="141">
        <v>0.0</v>
      </c>
    </row>
    <row r="11" ht="14.25" customHeight="1">
      <c r="A11" s="140" t="s">
        <v>799</v>
      </c>
      <c r="B11" s="143">
        <v>4.0</v>
      </c>
      <c r="C11" s="143" t="s">
        <v>2208</v>
      </c>
      <c r="D11" s="143" t="s">
        <v>2212</v>
      </c>
      <c r="E11" s="144" t="s">
        <v>133</v>
      </c>
      <c r="F11" s="141">
        <v>488830.23600000003</v>
      </c>
      <c r="G11" s="141">
        <v>0.0</v>
      </c>
      <c r="H11" s="141">
        <v>3588512.8920000005</v>
      </c>
      <c r="I11" s="141">
        <v>3650584.5480000004</v>
      </c>
      <c r="J11" s="141">
        <v>426758.5800000001</v>
      </c>
      <c r="K11" s="141">
        <v>0.0</v>
      </c>
    </row>
    <row r="12" ht="14.25" customHeight="1">
      <c r="A12" s="140" t="s">
        <v>975</v>
      </c>
      <c r="B12" s="143">
        <v>4.0</v>
      </c>
      <c r="C12" s="143" t="s">
        <v>2208</v>
      </c>
      <c r="D12" s="143" t="s">
        <v>2209</v>
      </c>
      <c r="E12" s="144" t="s">
        <v>136</v>
      </c>
      <c r="F12" s="141">
        <v>1126560.0</v>
      </c>
      <c r="G12" s="141">
        <v>0.0</v>
      </c>
      <c r="H12" s="141">
        <v>0.0</v>
      </c>
      <c r="I12" s="141">
        <v>0.0</v>
      </c>
      <c r="J12" s="141">
        <v>1126560.0</v>
      </c>
      <c r="K12" s="141">
        <v>0.0</v>
      </c>
    </row>
    <row r="13" ht="14.25" customHeight="1">
      <c r="A13" s="140" t="s">
        <v>978</v>
      </c>
      <c r="B13" s="143">
        <v>4.0</v>
      </c>
      <c r="C13" s="143" t="s">
        <v>2208</v>
      </c>
      <c r="D13" s="143" t="s">
        <v>2210</v>
      </c>
      <c r="E13" s="144" t="s">
        <v>136</v>
      </c>
      <c r="F13" s="141">
        <v>223571.82</v>
      </c>
      <c r="G13" s="141">
        <v>0.0</v>
      </c>
      <c r="H13" s="141">
        <v>38479.476</v>
      </c>
      <c r="I13" s="141">
        <v>0.0</v>
      </c>
      <c r="J13" s="141">
        <v>262051.296</v>
      </c>
      <c r="K13" s="141">
        <v>0.0</v>
      </c>
    </row>
    <row r="14" ht="14.25" customHeight="1">
      <c r="A14" s="140" t="s">
        <v>984</v>
      </c>
      <c r="B14" s="143">
        <v>4.0</v>
      </c>
      <c r="C14" s="143" t="s">
        <v>2208</v>
      </c>
      <c r="D14" s="143" t="s">
        <v>2211</v>
      </c>
      <c r="E14" s="144" t="s">
        <v>136</v>
      </c>
      <c r="F14" s="141">
        <v>4423883.688000001</v>
      </c>
      <c r="G14" s="141">
        <v>0.0</v>
      </c>
      <c r="H14" s="141">
        <v>0.0</v>
      </c>
      <c r="I14" s="141">
        <v>0.0</v>
      </c>
      <c r="J14" s="141">
        <v>4423883.688000001</v>
      </c>
      <c r="K14" s="141">
        <v>0.0</v>
      </c>
    </row>
    <row r="15" ht="14.25" customHeight="1">
      <c r="A15" s="140" t="s">
        <v>1006</v>
      </c>
      <c r="B15" s="143">
        <v>4.0</v>
      </c>
      <c r="C15" s="143" t="s">
        <v>2208</v>
      </c>
      <c r="D15" s="143" t="s">
        <v>2212</v>
      </c>
      <c r="E15" s="144" t="s">
        <v>136</v>
      </c>
      <c r="F15" s="141">
        <v>966431.1600000001</v>
      </c>
      <c r="G15" s="141">
        <v>0.0</v>
      </c>
      <c r="H15" s="141">
        <v>0.0</v>
      </c>
      <c r="I15" s="141">
        <v>0.0</v>
      </c>
      <c r="J15" s="141">
        <v>966431.1600000001</v>
      </c>
      <c r="K15" s="141">
        <v>0.0</v>
      </c>
    </row>
    <row r="16" ht="14.25" customHeight="1">
      <c r="A16" s="140" t="s">
        <v>1018</v>
      </c>
      <c r="B16" s="143">
        <v>4.0</v>
      </c>
      <c r="C16" s="143" t="s">
        <v>2208</v>
      </c>
      <c r="D16" s="143" t="s">
        <v>2213</v>
      </c>
      <c r="E16" s="144" t="s">
        <v>136</v>
      </c>
      <c r="F16" s="141">
        <v>2550186.54</v>
      </c>
      <c r="G16" s="141">
        <v>0.0</v>
      </c>
      <c r="H16" s="141">
        <v>1122.192</v>
      </c>
      <c r="I16" s="141">
        <v>0.0</v>
      </c>
      <c r="J16" s="141">
        <v>2551308.732</v>
      </c>
      <c r="K16" s="141">
        <v>0.0</v>
      </c>
    </row>
    <row r="17" ht="14.25" customHeight="1">
      <c r="A17" s="140" t="s">
        <v>1121</v>
      </c>
      <c r="B17" s="143">
        <v>4.0</v>
      </c>
      <c r="C17" s="143" t="s">
        <v>2208</v>
      </c>
      <c r="D17" s="143" t="s">
        <v>2214</v>
      </c>
      <c r="E17" s="144" t="s">
        <v>136</v>
      </c>
      <c r="F17" s="141">
        <v>30715.992000000002</v>
      </c>
      <c r="G17" s="141">
        <v>0.0</v>
      </c>
      <c r="H17" s="141">
        <v>0.0</v>
      </c>
      <c r="I17" s="141">
        <v>0.0</v>
      </c>
      <c r="J17" s="141">
        <v>30715.992000000002</v>
      </c>
      <c r="K17" s="141">
        <v>0.0</v>
      </c>
    </row>
    <row r="18" ht="14.25" customHeight="1">
      <c r="A18" s="140" t="s">
        <v>1248</v>
      </c>
      <c r="B18" s="143">
        <v>4.0</v>
      </c>
      <c r="C18" s="143" t="s">
        <v>2208</v>
      </c>
      <c r="D18" s="143" t="s">
        <v>2215</v>
      </c>
      <c r="E18" s="144" t="s">
        <v>136</v>
      </c>
      <c r="F18" s="141">
        <v>64440.70799999999</v>
      </c>
      <c r="G18" s="141">
        <v>0.0</v>
      </c>
      <c r="H18" s="141">
        <v>2725.428</v>
      </c>
      <c r="I18" s="141">
        <v>0.0</v>
      </c>
      <c r="J18" s="141">
        <v>67166.136</v>
      </c>
      <c r="K18" s="141">
        <v>0.0</v>
      </c>
    </row>
    <row r="19" ht="14.25" customHeight="1">
      <c r="A19" s="140" t="s">
        <v>1310</v>
      </c>
      <c r="B19" s="143">
        <v>4.0</v>
      </c>
      <c r="C19" s="143" t="s">
        <v>2208</v>
      </c>
      <c r="D19" s="143" t="s">
        <v>2216</v>
      </c>
      <c r="E19" s="144" t="s">
        <v>136</v>
      </c>
      <c r="F19" s="141">
        <v>201377.376</v>
      </c>
      <c r="G19" s="141">
        <v>0.0</v>
      </c>
      <c r="H19" s="141">
        <v>0.0</v>
      </c>
      <c r="I19" s="141">
        <v>0.0</v>
      </c>
      <c r="J19" s="141">
        <v>201377.376</v>
      </c>
      <c r="K19" s="141">
        <v>0.0</v>
      </c>
    </row>
    <row r="20" ht="14.25" customHeight="1">
      <c r="A20" s="140" t="s">
        <v>1480</v>
      </c>
      <c r="B20" s="143">
        <v>4.0</v>
      </c>
      <c r="C20" s="143" t="s">
        <v>2208</v>
      </c>
      <c r="D20" s="143" t="s">
        <v>2211</v>
      </c>
      <c r="E20" s="144" t="s">
        <v>136</v>
      </c>
      <c r="F20" s="141">
        <v>0.0</v>
      </c>
      <c r="G20" s="141">
        <v>2518110.432</v>
      </c>
      <c r="H20" s="141">
        <v>0.0</v>
      </c>
      <c r="I20" s="141">
        <v>0.0</v>
      </c>
      <c r="J20" s="141">
        <v>0.0</v>
      </c>
      <c r="K20" s="141">
        <v>2518110.432</v>
      </c>
    </row>
    <row r="21" ht="14.25" customHeight="1">
      <c r="A21" s="140" t="s">
        <v>1502</v>
      </c>
      <c r="B21" s="143">
        <v>4.0</v>
      </c>
      <c r="C21" s="143" t="s">
        <v>2208</v>
      </c>
      <c r="D21" s="143" t="s">
        <v>2212</v>
      </c>
      <c r="E21" s="144" t="s">
        <v>136</v>
      </c>
      <c r="F21" s="141">
        <v>0.0</v>
      </c>
      <c r="G21" s="141">
        <v>850495.8480000001</v>
      </c>
      <c r="H21" s="141">
        <v>0.0</v>
      </c>
      <c r="I21" s="141">
        <v>0.0</v>
      </c>
      <c r="J21" s="141">
        <v>0.0</v>
      </c>
      <c r="K21" s="141">
        <v>850495.8480000001</v>
      </c>
    </row>
    <row r="22" ht="14.25" customHeight="1">
      <c r="A22" s="140" t="s">
        <v>1514</v>
      </c>
      <c r="B22" s="143">
        <v>4.0</v>
      </c>
      <c r="C22" s="143" t="s">
        <v>2208</v>
      </c>
      <c r="D22" s="143" t="s">
        <v>2213</v>
      </c>
      <c r="E22" s="144" t="s">
        <v>136</v>
      </c>
      <c r="F22" s="141">
        <v>0.0</v>
      </c>
      <c r="G22" s="141">
        <v>1989112.176</v>
      </c>
      <c r="H22" s="141">
        <v>0.0</v>
      </c>
      <c r="I22" s="141">
        <v>0.0</v>
      </c>
      <c r="J22" s="141">
        <v>0.0</v>
      </c>
      <c r="K22" s="141">
        <v>1989112.176</v>
      </c>
    </row>
    <row r="23" ht="14.25" customHeight="1">
      <c r="A23" s="140" t="s">
        <v>1610</v>
      </c>
      <c r="B23" s="143">
        <v>4.0</v>
      </c>
      <c r="C23" s="143" t="s">
        <v>2208</v>
      </c>
      <c r="D23" s="143" t="s">
        <v>2214</v>
      </c>
      <c r="E23" s="144" t="s">
        <v>136</v>
      </c>
      <c r="F23" s="141">
        <v>0.0</v>
      </c>
      <c r="G23" s="141">
        <v>28093.344</v>
      </c>
      <c r="H23" s="141">
        <v>0.0</v>
      </c>
      <c r="I23" s="141">
        <v>0.0</v>
      </c>
      <c r="J23" s="141">
        <v>0.0</v>
      </c>
      <c r="K23" s="141">
        <v>28093.344</v>
      </c>
    </row>
    <row r="24" ht="14.25" customHeight="1">
      <c r="A24" s="140" t="s">
        <v>1734</v>
      </c>
      <c r="B24" s="143">
        <v>4.0</v>
      </c>
      <c r="C24" s="143" t="s">
        <v>2208</v>
      </c>
      <c r="D24" s="143" t="s">
        <v>2215</v>
      </c>
      <c r="E24" s="144" t="s">
        <v>136</v>
      </c>
      <c r="F24" s="141">
        <v>0.0</v>
      </c>
      <c r="G24" s="141">
        <v>44234.687999999995</v>
      </c>
      <c r="H24" s="141">
        <v>0.0</v>
      </c>
      <c r="I24" s="141">
        <v>0.0</v>
      </c>
      <c r="J24" s="141">
        <v>0.0</v>
      </c>
      <c r="K24" s="141">
        <v>44234.687999999995</v>
      </c>
    </row>
    <row r="25" ht="14.25" customHeight="1">
      <c r="A25" s="140" t="s">
        <v>1792</v>
      </c>
      <c r="B25" s="143">
        <v>4.0</v>
      </c>
      <c r="C25" s="143" t="s">
        <v>2208</v>
      </c>
      <c r="D25" s="143" t="s">
        <v>2216</v>
      </c>
      <c r="E25" s="144" t="s">
        <v>136</v>
      </c>
      <c r="F25" s="141">
        <v>0.0</v>
      </c>
      <c r="G25" s="141">
        <v>74688.552</v>
      </c>
      <c r="H25" s="141">
        <v>0.0</v>
      </c>
      <c r="I25" s="141">
        <v>0.0</v>
      </c>
      <c r="J25" s="141">
        <v>0.0</v>
      </c>
      <c r="K25" s="141">
        <v>74688.552</v>
      </c>
    </row>
    <row r="26" ht="14.25" customHeight="1">
      <c r="A26" s="140" t="s">
        <v>1800</v>
      </c>
      <c r="B26" s="143">
        <v>4.0</v>
      </c>
      <c r="C26" s="143" t="s">
        <v>2208</v>
      </c>
      <c r="D26" s="143" t="s">
        <v>2212</v>
      </c>
      <c r="E26" s="145" t="s">
        <v>138</v>
      </c>
      <c r="F26" s="141">
        <v>0.0</v>
      </c>
      <c r="G26" s="141">
        <v>0.0</v>
      </c>
      <c r="H26" s="141">
        <v>0.0</v>
      </c>
      <c r="I26" s="141">
        <v>0.0</v>
      </c>
      <c r="J26" s="141">
        <v>0.0</v>
      </c>
      <c r="K26" s="141">
        <v>0.0</v>
      </c>
    </row>
    <row r="27" ht="14.25" customHeight="1">
      <c r="A27" s="140" t="s">
        <v>1802</v>
      </c>
      <c r="B27" s="143">
        <v>4.0</v>
      </c>
      <c r="C27" s="143" t="s">
        <v>2208</v>
      </c>
      <c r="D27" s="143" t="s">
        <v>2211</v>
      </c>
      <c r="E27" s="145" t="s">
        <v>138</v>
      </c>
      <c r="F27" s="141">
        <v>0.0</v>
      </c>
      <c r="G27" s="141">
        <v>0.0</v>
      </c>
      <c r="H27" s="141">
        <v>16800.0</v>
      </c>
      <c r="I27" s="141">
        <v>0.0</v>
      </c>
      <c r="J27" s="141">
        <v>16800.0</v>
      </c>
      <c r="K27" s="141">
        <v>0.0</v>
      </c>
    </row>
    <row r="28" ht="14.25" customHeight="1">
      <c r="A28" s="140" t="s">
        <v>1805</v>
      </c>
      <c r="B28" s="143">
        <v>4.0</v>
      </c>
      <c r="C28" s="143" t="s">
        <v>2208</v>
      </c>
      <c r="D28" s="143" t="s">
        <v>2209</v>
      </c>
      <c r="E28" s="144" t="s">
        <v>137</v>
      </c>
      <c r="F28" s="141">
        <v>2673.0240000000003</v>
      </c>
      <c r="G28" s="141">
        <v>0.0</v>
      </c>
      <c r="H28" s="141">
        <v>0.0</v>
      </c>
      <c r="I28" s="141">
        <v>0.0</v>
      </c>
      <c r="J28" s="141">
        <v>2673.0240000000003</v>
      </c>
      <c r="K28" s="141">
        <v>0.0</v>
      </c>
    </row>
    <row r="29" ht="14.25" customHeight="1">
      <c r="A29" s="140" t="s">
        <v>1808</v>
      </c>
      <c r="B29" s="143">
        <v>4.0</v>
      </c>
      <c r="C29" s="143" t="s">
        <v>2208</v>
      </c>
      <c r="D29" s="143" t="s">
        <v>2209</v>
      </c>
      <c r="E29" s="144" t="s">
        <v>137</v>
      </c>
      <c r="F29" s="141">
        <v>0.0</v>
      </c>
      <c r="G29" s="141">
        <v>2425.4759999999997</v>
      </c>
      <c r="H29" s="141">
        <v>0.0</v>
      </c>
      <c r="I29" s="141">
        <v>0.0</v>
      </c>
      <c r="J29" s="141">
        <v>0.0</v>
      </c>
      <c r="K29" s="141">
        <v>2425.4759999999997</v>
      </c>
    </row>
    <row r="30" ht="14.25" customHeight="1">
      <c r="A30" s="140" t="s">
        <v>1812</v>
      </c>
      <c r="B30" s="143">
        <v>4.0</v>
      </c>
      <c r="C30" s="143" t="s">
        <v>2208</v>
      </c>
      <c r="D30" s="143" t="s">
        <v>2209</v>
      </c>
      <c r="E30" s="144" t="s">
        <v>139</v>
      </c>
      <c r="F30" s="141">
        <v>0.0</v>
      </c>
      <c r="G30" s="141">
        <v>580927.9199999999</v>
      </c>
      <c r="H30" s="141">
        <v>2719294.92</v>
      </c>
      <c r="I30" s="141">
        <v>1876970.6279999998</v>
      </c>
      <c r="J30" s="141">
        <v>261396.37199999997</v>
      </c>
      <c r="K30" s="141">
        <v>0.0</v>
      </c>
    </row>
    <row r="31" ht="14.25" customHeight="1">
      <c r="A31" s="140" t="s">
        <v>1977</v>
      </c>
      <c r="B31" s="143">
        <v>4.0</v>
      </c>
      <c r="C31" s="143" t="s">
        <v>2208</v>
      </c>
      <c r="D31" s="143" t="s">
        <v>2211</v>
      </c>
      <c r="E31" s="144" t="s">
        <v>140</v>
      </c>
      <c r="F31" s="141">
        <v>0.0</v>
      </c>
      <c r="G31" s="141">
        <v>60136.128</v>
      </c>
      <c r="H31" s="141">
        <v>193004.32799999998</v>
      </c>
      <c r="I31" s="141">
        <v>187526.05199999997</v>
      </c>
      <c r="J31" s="141">
        <v>0.0</v>
      </c>
      <c r="K31" s="141">
        <v>54657.852</v>
      </c>
    </row>
    <row r="32" ht="14.25" customHeight="1">
      <c r="A32" s="140" t="s">
        <v>2070</v>
      </c>
      <c r="B32" s="143">
        <v>4.0</v>
      </c>
      <c r="C32" s="143" t="s">
        <v>2208</v>
      </c>
      <c r="D32" s="143" t="s">
        <v>2209</v>
      </c>
      <c r="E32" s="144" t="s">
        <v>141</v>
      </c>
      <c r="F32" s="141">
        <v>0.0</v>
      </c>
      <c r="G32" s="141">
        <v>9231538.2</v>
      </c>
      <c r="H32" s="141">
        <v>2132803.824</v>
      </c>
      <c r="I32" s="141">
        <v>1786722.9360000002</v>
      </c>
      <c r="J32" s="141">
        <v>0.0</v>
      </c>
      <c r="K32" s="141">
        <v>8885457.311999999</v>
      </c>
    </row>
    <row r="33" ht="14.25" customHeight="1">
      <c r="A33" s="140" t="s">
        <v>2080</v>
      </c>
      <c r="B33" s="143">
        <v>4.0</v>
      </c>
      <c r="C33" s="143" t="s">
        <v>2208</v>
      </c>
      <c r="D33" s="143" t="s">
        <v>2209</v>
      </c>
      <c r="E33" s="144" t="s">
        <v>142</v>
      </c>
      <c r="F33" s="141">
        <v>0.0</v>
      </c>
      <c r="G33" s="141">
        <v>0.0</v>
      </c>
      <c r="H33" s="141">
        <v>0.0</v>
      </c>
      <c r="I33" s="141">
        <v>0.0</v>
      </c>
      <c r="J33" s="141">
        <v>0.0</v>
      </c>
      <c r="K33" s="141">
        <v>0.0</v>
      </c>
    </row>
    <row r="34" ht="14.25" customHeight="1">
      <c r="A34" s="140" t="s">
        <v>2082</v>
      </c>
      <c r="B34" s="143">
        <v>4.0</v>
      </c>
      <c r="C34" s="143" t="s">
        <v>2208</v>
      </c>
      <c r="D34" s="143" t="s">
        <v>2210</v>
      </c>
      <c r="E34" s="144" t="s">
        <v>142</v>
      </c>
      <c r="F34" s="141">
        <v>0.0</v>
      </c>
      <c r="G34" s="141">
        <v>547973.256</v>
      </c>
      <c r="H34" s="141">
        <v>0.0</v>
      </c>
      <c r="I34" s="141">
        <v>36388.884000000005</v>
      </c>
      <c r="J34" s="141">
        <v>0.0</v>
      </c>
      <c r="K34" s="141">
        <v>584362.14</v>
      </c>
    </row>
    <row r="35" ht="14.25" customHeight="1">
      <c r="A35" s="140" t="s">
        <v>2085</v>
      </c>
      <c r="B35" s="143">
        <v>4.0</v>
      </c>
      <c r="C35" s="143" t="s">
        <v>2208</v>
      </c>
      <c r="D35" s="143" t="s">
        <v>2211</v>
      </c>
      <c r="E35" s="144" t="s">
        <v>142</v>
      </c>
      <c r="F35" s="141">
        <v>22999.415999999997</v>
      </c>
      <c r="G35" s="141">
        <v>0.0</v>
      </c>
      <c r="H35" s="141">
        <v>0.0</v>
      </c>
      <c r="I35" s="141">
        <v>77.51999999999998</v>
      </c>
      <c r="J35" s="141">
        <v>22921.896</v>
      </c>
      <c r="K35" s="141">
        <v>0.0</v>
      </c>
    </row>
    <row r="36" ht="14.25" customHeight="1">
      <c r="A36" s="140" t="s">
        <v>2087</v>
      </c>
      <c r="B36" s="143">
        <v>4.0</v>
      </c>
      <c r="C36" s="143" t="s">
        <v>2208</v>
      </c>
      <c r="D36" s="143" t="s">
        <v>2212</v>
      </c>
      <c r="E36" s="144" t="s">
        <v>142</v>
      </c>
      <c r="F36" s="141">
        <v>1053977.7000000002</v>
      </c>
      <c r="G36" s="141">
        <v>0.0</v>
      </c>
      <c r="H36" s="141">
        <v>249465.10799999998</v>
      </c>
      <c r="I36" s="141">
        <v>294689.48400000005</v>
      </c>
      <c r="J36" s="141">
        <v>1008753.324</v>
      </c>
      <c r="K36" s="141">
        <v>0.0</v>
      </c>
    </row>
    <row r="37" ht="14.25" customHeight="1">
      <c r="A37" s="140" t="s">
        <v>2088</v>
      </c>
      <c r="B37" s="143">
        <v>4.0</v>
      </c>
      <c r="C37" s="143" t="s">
        <v>2208</v>
      </c>
      <c r="D37" s="143" t="s">
        <v>2215</v>
      </c>
      <c r="E37" s="144" t="s">
        <v>142</v>
      </c>
      <c r="F37" s="141">
        <v>0.0</v>
      </c>
      <c r="G37" s="141">
        <v>8117.495999999999</v>
      </c>
      <c r="H37" s="141">
        <v>5124.0</v>
      </c>
      <c r="I37" s="141">
        <v>5311.416000000001</v>
      </c>
      <c r="J37" s="141">
        <v>0.0</v>
      </c>
      <c r="K37" s="141">
        <v>8304.912</v>
      </c>
    </row>
    <row r="38" ht="14.25" customHeight="1">
      <c r="A38" s="140" t="s">
        <v>2089</v>
      </c>
      <c r="B38" s="143">
        <v>4.0</v>
      </c>
      <c r="C38" s="143" t="s">
        <v>2208</v>
      </c>
      <c r="D38" s="143" t="s">
        <v>2216</v>
      </c>
      <c r="E38" s="144" t="s">
        <v>142</v>
      </c>
      <c r="F38" s="141">
        <v>0.0</v>
      </c>
      <c r="G38" s="141">
        <v>73750.416</v>
      </c>
      <c r="H38" s="141">
        <v>0.0</v>
      </c>
      <c r="I38" s="141">
        <v>0.0</v>
      </c>
      <c r="J38" s="141">
        <v>0.0</v>
      </c>
      <c r="K38" s="141">
        <v>73750.416</v>
      </c>
    </row>
    <row r="39" ht="14.25" customHeight="1">
      <c r="A39" s="140" t="s">
        <v>2093</v>
      </c>
      <c r="B39" s="143">
        <v>4.0</v>
      </c>
      <c r="C39" s="143" t="s">
        <v>2208</v>
      </c>
      <c r="D39" s="143" t="s">
        <v>2217</v>
      </c>
      <c r="E39" s="144" t="s">
        <v>142</v>
      </c>
      <c r="F39" s="141">
        <v>0.0</v>
      </c>
      <c r="G39" s="141">
        <v>301.51199999999994</v>
      </c>
      <c r="H39" s="141">
        <v>0.0</v>
      </c>
      <c r="I39" s="141">
        <v>301.51199999999994</v>
      </c>
      <c r="J39" s="141">
        <v>0.0</v>
      </c>
      <c r="K39" s="141">
        <v>603.0239999999999</v>
      </c>
    </row>
    <row r="40" ht="14.25" customHeight="1">
      <c r="A40" s="140" t="s">
        <v>2095</v>
      </c>
      <c r="B40" s="143">
        <v>4.0</v>
      </c>
      <c r="C40" s="143" t="s">
        <v>2208</v>
      </c>
      <c r="D40" s="143" t="s">
        <v>2209</v>
      </c>
      <c r="E40" s="144" t="s">
        <v>143</v>
      </c>
      <c r="F40" s="141">
        <v>0.0</v>
      </c>
      <c r="G40" s="141">
        <v>0.0</v>
      </c>
      <c r="H40" s="141">
        <v>71602.56</v>
      </c>
      <c r="I40" s="141">
        <v>71602.56</v>
      </c>
      <c r="J40" s="141">
        <v>0.0</v>
      </c>
      <c r="K40" s="141">
        <v>0.0</v>
      </c>
    </row>
    <row r="41" ht="14.25" customHeight="1">
      <c r="A41" s="140" t="s">
        <v>2105</v>
      </c>
      <c r="B41" s="143">
        <v>4.0</v>
      </c>
      <c r="C41" s="143" t="s">
        <v>2208</v>
      </c>
      <c r="D41" s="143" t="s">
        <v>2210</v>
      </c>
      <c r="E41" s="144" t="s">
        <v>144</v>
      </c>
      <c r="F41" s="141">
        <v>0.0</v>
      </c>
      <c r="G41" s="141">
        <v>0.0</v>
      </c>
      <c r="H41" s="141">
        <v>1320.0</v>
      </c>
      <c r="I41" s="141">
        <v>0.0</v>
      </c>
      <c r="J41" s="141">
        <v>1320.0</v>
      </c>
      <c r="K41" s="141">
        <v>0.0</v>
      </c>
    </row>
    <row r="42" ht="14.25" customHeight="1">
      <c r="A42" s="140" t="s">
        <v>2109</v>
      </c>
      <c r="B42" s="143">
        <v>4.0</v>
      </c>
      <c r="C42" s="143" t="s">
        <v>2208</v>
      </c>
      <c r="D42" s="143" t="s">
        <v>2212</v>
      </c>
      <c r="E42" s="144" t="s">
        <v>145</v>
      </c>
      <c r="F42" s="141">
        <v>0.0</v>
      </c>
      <c r="G42" s="141">
        <v>772239.828</v>
      </c>
      <c r="H42" s="141">
        <v>29015.915999999997</v>
      </c>
      <c r="I42" s="141">
        <v>0.0</v>
      </c>
      <c r="J42" s="141">
        <v>0.0</v>
      </c>
      <c r="K42" s="141">
        <v>743223.912</v>
      </c>
    </row>
    <row r="43" ht="14.25" customHeight="1">
      <c r="A43" s="140" t="s">
        <v>2115</v>
      </c>
      <c r="B43" s="143">
        <v>4.0</v>
      </c>
      <c r="C43" s="143" t="s">
        <v>2208</v>
      </c>
      <c r="D43" s="143" t="s">
        <v>2209</v>
      </c>
      <c r="E43" s="144" t="s">
        <v>146</v>
      </c>
      <c r="F43" s="141">
        <v>0.0</v>
      </c>
      <c r="G43" s="141">
        <v>0.0</v>
      </c>
      <c r="H43" s="141">
        <v>0.0</v>
      </c>
      <c r="I43" s="141">
        <v>0.0</v>
      </c>
      <c r="J43" s="141">
        <v>0.0</v>
      </c>
      <c r="K43" s="141">
        <v>0.0</v>
      </c>
    </row>
    <row r="44" ht="14.25" customHeight="1">
      <c r="A44" s="140" t="s">
        <v>2118</v>
      </c>
      <c r="B44" s="143">
        <v>4.0</v>
      </c>
      <c r="C44" s="143" t="s">
        <v>2208</v>
      </c>
      <c r="D44" s="143" t="s">
        <v>2213</v>
      </c>
      <c r="E44" s="144" t="s">
        <v>147</v>
      </c>
      <c r="F44" s="141">
        <v>0.0</v>
      </c>
      <c r="G44" s="141">
        <v>3674492.4000000004</v>
      </c>
      <c r="H44" s="141">
        <v>0.0</v>
      </c>
      <c r="I44" s="141">
        <v>0.0</v>
      </c>
      <c r="J44" s="141">
        <v>0.0</v>
      </c>
      <c r="K44" s="141">
        <v>3674492.4000000004</v>
      </c>
    </row>
    <row r="45" ht="14.25" customHeight="1">
      <c r="A45" s="140" t="s">
        <v>2120</v>
      </c>
      <c r="B45" s="143">
        <v>4.0</v>
      </c>
      <c r="C45" s="143" t="s">
        <v>2208</v>
      </c>
      <c r="D45" s="143" t="s">
        <v>2209</v>
      </c>
      <c r="E45" s="144" t="s">
        <v>148</v>
      </c>
      <c r="F45" s="141">
        <v>0.0</v>
      </c>
      <c r="G45" s="141">
        <v>1342573.3200000003</v>
      </c>
      <c r="H45" s="141">
        <v>0.0</v>
      </c>
      <c r="I45" s="141">
        <v>0.0</v>
      </c>
      <c r="J45" s="141">
        <v>0.0</v>
      </c>
      <c r="K45" s="141">
        <v>1342573.3200000003</v>
      </c>
    </row>
    <row r="46" ht="14.25" customHeight="1">
      <c r="A46" s="140" t="s">
        <v>2121</v>
      </c>
      <c r="B46" s="143">
        <v>4.0</v>
      </c>
      <c r="C46" s="143" t="s">
        <v>2208</v>
      </c>
      <c r="D46" s="143" t="s">
        <v>2210</v>
      </c>
      <c r="E46" s="144" t="s">
        <v>148</v>
      </c>
      <c r="F46" s="141">
        <v>0.0</v>
      </c>
      <c r="G46" s="141">
        <v>0.0</v>
      </c>
      <c r="H46" s="141">
        <v>0.0</v>
      </c>
      <c r="I46" s="141">
        <v>0.0</v>
      </c>
      <c r="J46" s="141">
        <v>0.0</v>
      </c>
      <c r="K46" s="141">
        <v>0.0</v>
      </c>
    </row>
    <row r="47" ht="14.25" customHeight="1">
      <c r="A47" s="140" t="s">
        <v>2122</v>
      </c>
      <c r="B47" s="143">
        <v>4.0</v>
      </c>
      <c r="C47" s="143" t="s">
        <v>2208</v>
      </c>
      <c r="D47" s="143" t="s">
        <v>2211</v>
      </c>
      <c r="E47" s="144" t="s">
        <v>148</v>
      </c>
      <c r="F47" s="141">
        <v>0.0</v>
      </c>
      <c r="G47" s="141">
        <v>0.0</v>
      </c>
      <c r="H47" s="141">
        <v>0.0</v>
      </c>
      <c r="I47" s="141">
        <v>0.0</v>
      </c>
      <c r="J47" s="141">
        <v>0.0</v>
      </c>
      <c r="K47" s="141">
        <v>0.0</v>
      </c>
    </row>
    <row r="48" ht="14.25" customHeight="1">
      <c r="A48" s="140" t="s">
        <v>2124</v>
      </c>
      <c r="B48" s="143">
        <v>4.0</v>
      </c>
      <c r="C48" s="143" t="s">
        <v>2208</v>
      </c>
      <c r="D48" s="143" t="s">
        <v>2210</v>
      </c>
      <c r="E48" s="145" t="s">
        <v>149</v>
      </c>
      <c r="F48" s="141">
        <v>0.0</v>
      </c>
      <c r="G48" s="141">
        <v>0.0</v>
      </c>
      <c r="H48" s="141">
        <v>0.0</v>
      </c>
      <c r="I48" s="141">
        <v>0.0</v>
      </c>
      <c r="J48" s="141">
        <v>0.0</v>
      </c>
      <c r="K48" s="141">
        <v>0.0</v>
      </c>
    </row>
    <row r="49" ht="14.25" customHeight="1">
      <c r="A49" s="140" t="s">
        <v>2127</v>
      </c>
      <c r="B49" s="143">
        <v>4.0</v>
      </c>
      <c r="C49" s="143" t="s">
        <v>2208</v>
      </c>
      <c r="D49" s="143" t="s">
        <v>2209</v>
      </c>
      <c r="E49" s="145" t="s">
        <v>150</v>
      </c>
      <c r="F49" s="141">
        <v>0.0</v>
      </c>
      <c r="G49" s="141">
        <v>0.0</v>
      </c>
      <c r="H49" s="141">
        <v>0.0</v>
      </c>
      <c r="I49" s="141">
        <v>3117792.216</v>
      </c>
      <c r="J49" s="141">
        <v>0.0</v>
      </c>
      <c r="K49" s="141">
        <v>3117792.216</v>
      </c>
    </row>
    <row r="50" ht="14.25" customHeight="1">
      <c r="A50" s="140" t="s">
        <v>2130</v>
      </c>
      <c r="B50" s="143">
        <v>4.0</v>
      </c>
      <c r="C50" s="143" t="s">
        <v>2208</v>
      </c>
      <c r="D50" s="143" t="s">
        <v>2217</v>
      </c>
      <c r="E50" s="145" t="s">
        <v>150</v>
      </c>
      <c r="F50" s="141">
        <v>0.0</v>
      </c>
      <c r="G50" s="141">
        <v>0.0</v>
      </c>
      <c r="H50" s="141">
        <v>0.0</v>
      </c>
      <c r="I50" s="141">
        <v>430.68</v>
      </c>
      <c r="J50" s="141">
        <v>0.0</v>
      </c>
      <c r="K50" s="141">
        <v>430.68</v>
      </c>
    </row>
    <row r="51" ht="14.25" customHeight="1">
      <c r="A51" s="140" t="s">
        <v>2133</v>
      </c>
      <c r="B51" s="143">
        <v>4.0</v>
      </c>
      <c r="C51" s="143" t="s">
        <v>2208</v>
      </c>
      <c r="D51" s="143" t="s">
        <v>2209</v>
      </c>
      <c r="E51" s="144" t="s">
        <v>13</v>
      </c>
      <c r="F51" s="141">
        <v>0.0</v>
      </c>
      <c r="G51" s="141">
        <v>0.0</v>
      </c>
      <c r="H51" s="141">
        <v>523898.748</v>
      </c>
      <c r="I51" s="141">
        <v>0.0</v>
      </c>
      <c r="J51" s="141">
        <v>523898.748</v>
      </c>
      <c r="K51" s="141">
        <v>0.0</v>
      </c>
    </row>
    <row r="52" ht="14.25" customHeight="1">
      <c r="A52" s="140" t="s">
        <v>2140</v>
      </c>
      <c r="B52" s="143">
        <v>4.0</v>
      </c>
      <c r="C52" s="143" t="s">
        <v>2208</v>
      </c>
      <c r="D52" s="143" t="s">
        <v>2209</v>
      </c>
      <c r="E52" s="144" t="s">
        <v>13</v>
      </c>
      <c r="F52" s="141">
        <v>0.0</v>
      </c>
      <c r="G52" s="141">
        <v>0.0</v>
      </c>
      <c r="H52" s="141">
        <v>0.0</v>
      </c>
      <c r="I52" s="141">
        <v>0.0</v>
      </c>
      <c r="J52" s="141">
        <v>0.0</v>
      </c>
      <c r="K52" s="141">
        <v>0.0</v>
      </c>
    </row>
    <row r="53" ht="14.25" customHeight="1">
      <c r="A53" s="140" t="s">
        <v>2144</v>
      </c>
      <c r="B53" s="143">
        <v>4.0</v>
      </c>
      <c r="C53" s="143" t="s">
        <v>2208</v>
      </c>
      <c r="D53" s="143" t="s">
        <v>2212</v>
      </c>
      <c r="E53" s="145" t="s">
        <v>157</v>
      </c>
      <c r="F53" s="141">
        <v>0.0</v>
      </c>
      <c r="G53" s="141">
        <v>0.0</v>
      </c>
      <c r="H53" s="141">
        <v>255889.26</v>
      </c>
      <c r="I53" s="141">
        <v>0.0</v>
      </c>
      <c r="J53" s="141">
        <v>255889.26</v>
      </c>
      <c r="K53" s="141">
        <v>0.0</v>
      </c>
    </row>
    <row r="54" ht="14.25" customHeight="1">
      <c r="A54" s="140" t="s">
        <v>2145</v>
      </c>
      <c r="B54" s="143">
        <v>4.0</v>
      </c>
      <c r="C54" s="143" t="s">
        <v>2208</v>
      </c>
      <c r="D54" s="143" t="s">
        <v>2217</v>
      </c>
      <c r="E54" s="145" t="s">
        <v>162</v>
      </c>
      <c r="F54" s="141">
        <v>0.0</v>
      </c>
      <c r="G54" s="141">
        <v>0.0</v>
      </c>
      <c r="H54" s="141">
        <v>909.1560000000001</v>
      </c>
      <c r="I54" s="141">
        <v>0.0</v>
      </c>
      <c r="J54" s="141">
        <v>909.1560000000001</v>
      </c>
      <c r="K54" s="141">
        <v>0.0</v>
      </c>
    </row>
    <row r="55" ht="14.25" customHeight="1">
      <c r="A55" s="140" t="s">
        <v>2148</v>
      </c>
      <c r="B55" s="143">
        <v>4.0</v>
      </c>
      <c r="C55" s="143" t="s">
        <v>2208</v>
      </c>
      <c r="D55" s="143" t="s">
        <v>2209</v>
      </c>
      <c r="E55" s="145" t="s">
        <v>152</v>
      </c>
      <c r="F55" s="141">
        <v>0.0</v>
      </c>
      <c r="G55" s="141">
        <v>0.0</v>
      </c>
      <c r="H55" s="141">
        <v>117098.22000000002</v>
      </c>
      <c r="I55" s="141">
        <v>0.0</v>
      </c>
      <c r="J55" s="141">
        <v>117098.22000000002</v>
      </c>
      <c r="K55" s="141">
        <v>0.0</v>
      </c>
    </row>
    <row r="56" ht="14.25" customHeight="1">
      <c r="A56" s="140" t="s">
        <v>2154</v>
      </c>
      <c r="B56" s="143">
        <v>4.0</v>
      </c>
      <c r="C56" s="143" t="s">
        <v>2208</v>
      </c>
      <c r="D56" s="143" t="s">
        <v>2210</v>
      </c>
      <c r="E56" s="145" t="s">
        <v>153</v>
      </c>
      <c r="F56" s="141">
        <v>0.0</v>
      </c>
      <c r="G56" s="141">
        <v>0.0</v>
      </c>
      <c r="H56" s="141">
        <v>2532.996</v>
      </c>
      <c r="I56" s="141">
        <v>0.0</v>
      </c>
      <c r="J56" s="141">
        <v>2532.996</v>
      </c>
      <c r="K56" s="141">
        <v>0.0</v>
      </c>
    </row>
    <row r="57" ht="14.25" customHeight="1">
      <c r="A57" s="140" t="s">
        <v>2156</v>
      </c>
      <c r="B57" s="143">
        <v>4.0</v>
      </c>
      <c r="C57" s="143" t="s">
        <v>2208</v>
      </c>
      <c r="D57" s="143" t="s">
        <v>2211</v>
      </c>
      <c r="E57" s="145" t="s">
        <v>154</v>
      </c>
      <c r="F57" s="141">
        <v>0.0</v>
      </c>
      <c r="G57" s="141">
        <v>0.0</v>
      </c>
      <c r="H57" s="141">
        <v>2716.392</v>
      </c>
      <c r="I57" s="141">
        <v>0.0</v>
      </c>
      <c r="J57" s="141">
        <v>2716.392</v>
      </c>
      <c r="K57" s="141">
        <v>0.0</v>
      </c>
    </row>
    <row r="58" ht="14.25" customHeight="1">
      <c r="A58" s="140" t="s">
        <v>2168</v>
      </c>
      <c r="B58" s="143">
        <v>4.0</v>
      </c>
      <c r="C58" s="143" t="s">
        <v>2208</v>
      </c>
      <c r="D58" s="143" t="s">
        <v>2212</v>
      </c>
      <c r="E58" s="145" t="s">
        <v>155</v>
      </c>
      <c r="F58" s="141">
        <v>0.0</v>
      </c>
      <c r="G58" s="141">
        <v>0.0</v>
      </c>
      <c r="H58" s="141">
        <v>1355.652</v>
      </c>
      <c r="I58" s="141">
        <v>0.0</v>
      </c>
      <c r="J58" s="141">
        <v>1355.652</v>
      </c>
      <c r="K58" s="141">
        <v>0.0</v>
      </c>
    </row>
    <row r="59" ht="14.25" customHeight="1">
      <c r="A59" s="140" t="s">
        <v>2175</v>
      </c>
      <c r="B59" s="143">
        <v>4.0</v>
      </c>
      <c r="C59" s="143" t="s">
        <v>2208</v>
      </c>
      <c r="D59" s="143" t="s">
        <v>2213</v>
      </c>
      <c r="E59" s="145" t="s">
        <v>161</v>
      </c>
      <c r="F59" s="141">
        <v>0.0</v>
      </c>
      <c r="G59" s="141">
        <v>0.0</v>
      </c>
      <c r="H59" s="141">
        <v>12296.736</v>
      </c>
      <c r="I59" s="141">
        <v>0.0</v>
      </c>
      <c r="J59" s="141">
        <v>12296.736</v>
      </c>
      <c r="K59" s="141">
        <v>0.0</v>
      </c>
    </row>
    <row r="60" ht="14.25" customHeight="1">
      <c r="A60" s="140" t="s">
        <v>2188</v>
      </c>
      <c r="B60" s="143">
        <v>4.0</v>
      </c>
      <c r="C60" s="143" t="s">
        <v>2208</v>
      </c>
      <c r="D60" s="143" t="s">
        <v>2217</v>
      </c>
      <c r="E60" s="145" t="s">
        <v>162</v>
      </c>
      <c r="F60" s="141">
        <v>0.0</v>
      </c>
      <c r="G60" s="141">
        <v>0.0</v>
      </c>
      <c r="H60" s="141">
        <v>4522.0199999999995</v>
      </c>
      <c r="I60" s="141">
        <v>0.0</v>
      </c>
      <c r="J60" s="141">
        <v>4522.0199999999995</v>
      </c>
      <c r="K60" s="141">
        <v>0.0</v>
      </c>
    </row>
    <row r="61" ht="14.25" customHeight="1">
      <c r="A61" s="140" t="s">
        <v>2194</v>
      </c>
      <c r="B61" s="143">
        <v>4.0</v>
      </c>
      <c r="C61" s="143" t="s">
        <v>2208</v>
      </c>
      <c r="D61" s="143" t="s">
        <v>2213</v>
      </c>
      <c r="E61" s="145" t="s">
        <v>167</v>
      </c>
      <c r="F61" s="141">
        <v>0.0</v>
      </c>
      <c r="G61" s="141">
        <v>0.0</v>
      </c>
      <c r="H61" s="141">
        <v>0.0</v>
      </c>
      <c r="I61" s="141">
        <v>6628.235999999999</v>
      </c>
      <c r="J61" s="141">
        <v>0.0</v>
      </c>
      <c r="K61" s="141">
        <v>6628.235999999999</v>
      </c>
    </row>
    <row r="62" ht="14.25" customHeight="1">
      <c r="A62" s="140" t="s">
        <v>2195</v>
      </c>
      <c r="B62" s="143">
        <v>4.0</v>
      </c>
      <c r="C62" s="143" t="s">
        <v>2208</v>
      </c>
      <c r="D62" s="143" t="s">
        <v>2217</v>
      </c>
      <c r="E62" s="145" t="s">
        <v>167</v>
      </c>
      <c r="F62" s="141">
        <v>0.0</v>
      </c>
      <c r="G62" s="141">
        <v>0.0</v>
      </c>
      <c r="H62" s="141">
        <v>0.0</v>
      </c>
      <c r="I62" s="141">
        <v>347.60400000000004</v>
      </c>
      <c r="J62" s="141">
        <v>0.0</v>
      </c>
      <c r="K62" s="141">
        <v>347.60400000000004</v>
      </c>
    </row>
    <row r="63" ht="14.25" customHeight="1">
      <c r="A63" s="140" t="s">
        <v>2197</v>
      </c>
      <c r="B63" s="143">
        <v>4.0</v>
      </c>
      <c r="C63" s="143" t="s">
        <v>2208</v>
      </c>
      <c r="D63" s="143" t="s">
        <v>2209</v>
      </c>
      <c r="E63" s="144" t="s">
        <v>165</v>
      </c>
      <c r="F63" s="141">
        <v>0.0</v>
      </c>
      <c r="G63" s="141">
        <v>0.0</v>
      </c>
      <c r="H63" s="141">
        <v>71602.56</v>
      </c>
      <c r="I63" s="141">
        <v>0.0</v>
      </c>
      <c r="J63" s="141">
        <v>71602.56</v>
      </c>
      <c r="K63" s="141">
        <v>0.0</v>
      </c>
    </row>
    <row r="64" ht="14.25" customHeight="1">
      <c r="A64" s="140" t="s">
        <v>2198</v>
      </c>
      <c r="B64" s="143">
        <v>4.0</v>
      </c>
      <c r="C64" s="143" t="s">
        <v>2208</v>
      </c>
      <c r="D64" s="143" t="s">
        <v>2217</v>
      </c>
      <c r="E64" s="145" t="s">
        <v>167</v>
      </c>
      <c r="F64" s="141">
        <v>0.0</v>
      </c>
      <c r="G64" s="141">
        <v>0.0</v>
      </c>
      <c r="H64" s="141">
        <v>692.04</v>
      </c>
      <c r="I64" s="141">
        <v>0.0</v>
      </c>
      <c r="J64" s="141">
        <v>692.04</v>
      </c>
      <c r="K64" s="141">
        <v>0.0</v>
      </c>
    </row>
    <row r="65" ht="14.25" customHeight="1">
      <c r="A65" s="140" t="s">
        <v>2201</v>
      </c>
      <c r="B65" s="143">
        <v>4.0</v>
      </c>
      <c r="C65" s="143" t="s">
        <v>2208</v>
      </c>
      <c r="D65" s="143" t="s">
        <v>2210</v>
      </c>
      <c r="E65" s="144" t="s">
        <v>164</v>
      </c>
      <c r="F65" s="141">
        <v>0.0</v>
      </c>
      <c r="G65" s="141">
        <v>0.0</v>
      </c>
      <c r="H65" s="141">
        <v>2743507.164</v>
      </c>
      <c r="I65" s="141">
        <v>2734151.124</v>
      </c>
      <c r="J65" s="141">
        <v>9356.039999999999</v>
      </c>
      <c r="K65" s="141">
        <v>0.0</v>
      </c>
    </row>
    <row r="66" ht="14.25" customHeight="1">
      <c r="A66" s="140" t="s">
        <v>2202</v>
      </c>
      <c r="B66" s="143">
        <v>4.0</v>
      </c>
      <c r="C66" s="143" t="s">
        <v>2208</v>
      </c>
      <c r="D66" s="143" t="s">
        <v>2212</v>
      </c>
      <c r="E66" s="145" t="s">
        <v>167</v>
      </c>
      <c r="F66" s="141">
        <v>0.0</v>
      </c>
      <c r="G66" s="141">
        <v>0.0</v>
      </c>
      <c r="H66" s="141">
        <v>54.0</v>
      </c>
      <c r="I66" s="141">
        <v>0.0</v>
      </c>
      <c r="J66" s="141">
        <v>54.0</v>
      </c>
      <c r="K66" s="141">
        <v>0.0</v>
      </c>
    </row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5.0"/>
    <col customWidth="1" min="3" max="4" width="6.86"/>
    <col customWidth="1" min="5" max="5" width="29.86"/>
    <col customWidth="1" min="6" max="6" width="16.86"/>
    <col customWidth="1" min="7" max="7" width="18.14"/>
    <col customWidth="1" min="8" max="8" width="16.71"/>
    <col customWidth="1" min="9" max="9" width="18.14"/>
    <col customWidth="1" min="10" max="10" width="19.43"/>
    <col customWidth="1" min="11" max="11" width="20.57"/>
    <col customWidth="1" min="12" max="13" width="8.71"/>
    <col customWidth="1" min="14" max="14" width="10.86"/>
    <col customWidth="1" min="15" max="26" width="8.71"/>
  </cols>
  <sheetData>
    <row r="1" ht="14.25" customHeight="1">
      <c r="A1" s="139" t="s">
        <v>174</v>
      </c>
      <c r="B1" s="142" t="s">
        <v>2204</v>
      </c>
      <c r="C1" s="142" t="s">
        <v>2205</v>
      </c>
      <c r="D1" s="142" t="s">
        <v>2206</v>
      </c>
      <c r="E1" s="142" t="s">
        <v>2207</v>
      </c>
      <c r="F1" s="139" t="s">
        <v>175</v>
      </c>
      <c r="G1" s="139" t="s">
        <v>176</v>
      </c>
      <c r="H1" s="139" t="s">
        <v>177</v>
      </c>
      <c r="I1" s="139" t="s">
        <v>178</v>
      </c>
      <c r="J1" s="139" t="s">
        <v>179</v>
      </c>
      <c r="K1" s="139" t="s">
        <v>180</v>
      </c>
      <c r="L1" s="146" t="s">
        <v>2218</v>
      </c>
      <c r="M1" s="146" t="s">
        <v>2219</v>
      </c>
      <c r="N1" s="146" t="s">
        <v>2220</v>
      </c>
    </row>
    <row r="2" ht="14.25" customHeight="1">
      <c r="A2" s="143">
        <v>1110.0</v>
      </c>
      <c r="B2" s="143">
        <v>4.0</v>
      </c>
      <c r="C2" s="143" t="s">
        <v>2208</v>
      </c>
      <c r="D2" s="143" t="s">
        <v>2209</v>
      </c>
      <c r="E2" s="144" t="s">
        <v>130</v>
      </c>
      <c r="F2" s="141">
        <v>178953.55199999997</v>
      </c>
      <c r="G2" s="141">
        <v>0.0</v>
      </c>
      <c r="H2" s="141">
        <v>128752.87199999999</v>
      </c>
      <c r="I2" s="141">
        <v>15411.011999999999</v>
      </c>
      <c r="J2" s="141">
        <v>292295.412</v>
      </c>
      <c r="K2" s="141">
        <v>0.0</v>
      </c>
      <c r="L2" s="147" t="str">
        <f t="shared" ref="L2:L66" si="1">LEFT(A2,1)</f>
        <v>1</v>
      </c>
      <c r="M2" s="138">
        <f t="shared" ref="M2:M66" si="2">VALUE(L2)</f>
        <v>1</v>
      </c>
      <c r="N2" s="138">
        <f t="array" ref="N2">IFS(M2&lt;=2,J2-K2,AND(M2&gt;2,M2&lt;6),K2-J2,M2&gt;=6,I2-H2)</f>
        <v>292295.412</v>
      </c>
    </row>
    <row r="3" ht="14.25" customHeight="1">
      <c r="A3" s="143">
        <v>1210.0</v>
      </c>
      <c r="B3" s="143">
        <v>4.0</v>
      </c>
      <c r="C3" s="143" t="s">
        <v>2208</v>
      </c>
      <c r="D3" s="143" t="s">
        <v>2209</v>
      </c>
      <c r="E3" s="144" t="s">
        <v>130</v>
      </c>
      <c r="F3" s="141">
        <v>2904.492</v>
      </c>
      <c r="G3" s="141">
        <v>0.0</v>
      </c>
      <c r="H3" s="141">
        <v>3005134.4519999996</v>
      </c>
      <c r="I3" s="141">
        <v>3007374.4560000002</v>
      </c>
      <c r="J3" s="141">
        <v>664.488</v>
      </c>
      <c r="K3" s="141">
        <v>0.0</v>
      </c>
      <c r="L3" s="148" t="str">
        <f t="shared" si="1"/>
        <v>1</v>
      </c>
      <c r="M3" s="138">
        <f t="shared" si="2"/>
        <v>1</v>
      </c>
      <c r="N3" s="138">
        <f t="array" ref="N3">IFS(M3&lt;=2,J3-K3,AND(M3&gt;2,M3&lt;6),K3-J3,M3&gt;=6,I3-H3)</f>
        <v>664.488</v>
      </c>
    </row>
    <row r="4" ht="14.25" customHeight="1">
      <c r="A4" s="143">
        <v>1220.0</v>
      </c>
      <c r="B4" s="143">
        <v>4.0</v>
      </c>
      <c r="C4" s="143" t="s">
        <v>2208</v>
      </c>
      <c r="D4" s="143" t="s">
        <v>2210</v>
      </c>
      <c r="E4" s="144" t="s">
        <v>130</v>
      </c>
      <c r="F4" s="141">
        <v>3716550.084</v>
      </c>
      <c r="G4" s="141">
        <v>0.0</v>
      </c>
      <c r="H4" s="141">
        <v>4832300.664</v>
      </c>
      <c r="I4" s="141">
        <v>5010660.035999999</v>
      </c>
      <c r="J4" s="141">
        <v>3538190.7119999994</v>
      </c>
      <c r="K4" s="141">
        <v>0.0</v>
      </c>
      <c r="L4" s="148" t="str">
        <f t="shared" si="1"/>
        <v>1</v>
      </c>
      <c r="M4" s="138">
        <f t="shared" si="2"/>
        <v>1</v>
      </c>
      <c r="N4" s="138">
        <f t="array" ref="N4">IFS(M4&lt;=2,J4-K4,AND(M4&gt;2,M4&lt;6),K4-J4,M4&gt;=6,I4-H4)</f>
        <v>3538190.712</v>
      </c>
    </row>
    <row r="5" ht="14.25" customHeight="1">
      <c r="A5" s="143">
        <v>1410.0</v>
      </c>
      <c r="B5" s="143">
        <v>4.0</v>
      </c>
      <c r="C5" s="143" t="s">
        <v>2208</v>
      </c>
      <c r="D5" s="143" t="s">
        <v>2209</v>
      </c>
      <c r="E5" s="144" t="s">
        <v>131</v>
      </c>
      <c r="F5" s="141">
        <v>1554070.176</v>
      </c>
      <c r="G5" s="141">
        <v>0.0</v>
      </c>
      <c r="H5" s="141">
        <v>3118300.416</v>
      </c>
      <c r="I5" s="141">
        <v>2995367.9519999996</v>
      </c>
      <c r="J5" s="141">
        <v>1677002.6400000001</v>
      </c>
      <c r="K5" s="141">
        <v>0.0</v>
      </c>
      <c r="L5" s="148" t="str">
        <f t="shared" si="1"/>
        <v>1</v>
      </c>
      <c r="M5" s="138">
        <f t="shared" si="2"/>
        <v>1</v>
      </c>
      <c r="N5" s="138">
        <f t="array" ref="N5">IFS(M5&lt;=2,J5-K5,AND(M5&gt;2,M5&lt;6),K5-J5,M5&gt;=6,I5-H5)</f>
        <v>1677002.64</v>
      </c>
    </row>
    <row r="6" ht="14.25" customHeight="1">
      <c r="A6" s="143">
        <v>1420.0</v>
      </c>
      <c r="B6" s="143">
        <v>4.0</v>
      </c>
      <c r="C6" s="143" t="s">
        <v>2208</v>
      </c>
      <c r="D6" s="143" t="s">
        <v>2210</v>
      </c>
      <c r="E6" s="144" t="s">
        <v>131</v>
      </c>
      <c r="F6" s="141">
        <v>60.0</v>
      </c>
      <c r="G6" s="141">
        <v>0.0</v>
      </c>
      <c r="H6" s="141">
        <v>0.0</v>
      </c>
      <c r="I6" s="141">
        <v>0.0</v>
      </c>
      <c r="J6" s="141">
        <v>60.0</v>
      </c>
      <c r="K6" s="141">
        <v>0.0</v>
      </c>
      <c r="L6" s="148" t="str">
        <f t="shared" si="1"/>
        <v>1</v>
      </c>
      <c r="M6" s="138">
        <f t="shared" si="2"/>
        <v>1</v>
      </c>
      <c r="N6" s="138">
        <f t="array" ref="N6">IFS(M6&lt;=2,J6-K6,AND(M6&gt;2,M6&lt;6),K6-J6,M6&gt;=6,I6-H6)</f>
        <v>60</v>
      </c>
    </row>
    <row r="7" ht="14.25" customHeight="1">
      <c r="A7" s="143">
        <v>1430.0</v>
      </c>
      <c r="B7" s="143">
        <v>4.0</v>
      </c>
      <c r="C7" s="143" t="s">
        <v>2208</v>
      </c>
      <c r="D7" s="143" t="s">
        <v>2211</v>
      </c>
      <c r="E7" s="144" t="s">
        <v>131</v>
      </c>
      <c r="F7" s="141">
        <v>4546.896000000001</v>
      </c>
      <c r="G7" s="141">
        <v>0.0</v>
      </c>
      <c r="H7" s="141">
        <v>19678.884</v>
      </c>
      <c r="I7" s="141">
        <v>20264.267999999996</v>
      </c>
      <c r="J7" s="141">
        <v>3961.5120000000006</v>
      </c>
      <c r="K7" s="141">
        <v>0.0</v>
      </c>
      <c r="L7" s="148" t="str">
        <f t="shared" si="1"/>
        <v>1</v>
      </c>
      <c r="M7" s="138">
        <f t="shared" si="2"/>
        <v>1</v>
      </c>
      <c r="N7" s="138">
        <f t="array" ref="N7">IFS(M7&lt;=2,J7-K7,AND(M7&gt;2,M7&lt;6),K7-J7,M7&gt;=6,I7-H7)</f>
        <v>3961.512</v>
      </c>
    </row>
    <row r="8" ht="14.25" customHeight="1">
      <c r="A8" s="143">
        <v>1610.0</v>
      </c>
      <c r="B8" s="143">
        <v>4.0</v>
      </c>
      <c r="C8" s="143" t="s">
        <v>2208</v>
      </c>
      <c r="D8" s="143" t="s">
        <v>2209</v>
      </c>
      <c r="E8" s="144" t="s">
        <v>133</v>
      </c>
      <c r="F8" s="141">
        <v>72834.552</v>
      </c>
      <c r="G8" s="141">
        <v>0.0</v>
      </c>
      <c r="H8" s="141">
        <v>0.0</v>
      </c>
      <c r="I8" s="141">
        <v>0.0</v>
      </c>
      <c r="J8" s="141">
        <v>72834.552</v>
      </c>
      <c r="K8" s="141">
        <v>0.0</v>
      </c>
      <c r="L8" s="148" t="str">
        <f t="shared" si="1"/>
        <v>1</v>
      </c>
      <c r="M8" s="138">
        <f t="shared" si="2"/>
        <v>1</v>
      </c>
      <c r="N8" s="138">
        <f t="array" ref="N8">IFS(M8&lt;=2,J8-K8,AND(M8&gt;2,M8&lt;6),K8-J8,M8&gt;=6,I8-H8)</f>
        <v>72834.552</v>
      </c>
    </row>
    <row r="9" ht="14.25" customHeight="1">
      <c r="A9" s="143">
        <v>1620.0</v>
      </c>
      <c r="B9" s="143">
        <v>4.0</v>
      </c>
      <c r="C9" s="143" t="s">
        <v>2208</v>
      </c>
      <c r="D9" s="143" t="s">
        <v>2210</v>
      </c>
      <c r="E9" s="144" t="s">
        <v>133</v>
      </c>
      <c r="F9" s="141">
        <v>651365.736</v>
      </c>
      <c r="G9" s="141">
        <v>0.0</v>
      </c>
      <c r="H9" s="141">
        <v>35381.64</v>
      </c>
      <c r="I9" s="141">
        <v>6561.420000000001</v>
      </c>
      <c r="J9" s="141">
        <v>680185.956</v>
      </c>
      <c r="K9" s="141">
        <v>0.0</v>
      </c>
      <c r="L9" s="148" t="str">
        <f t="shared" si="1"/>
        <v>1</v>
      </c>
      <c r="M9" s="138">
        <f t="shared" si="2"/>
        <v>1</v>
      </c>
      <c r="N9" s="138">
        <f t="array" ref="N9">IFS(M9&lt;=2,J9-K9,AND(M9&gt;2,M9&lt;6),K9-J9,M9&gt;=6,I9-H9)</f>
        <v>680185.956</v>
      </c>
    </row>
    <row r="10" ht="14.25" customHeight="1">
      <c r="A10" s="143">
        <v>1630.0</v>
      </c>
      <c r="B10" s="143">
        <v>4.0</v>
      </c>
      <c r="C10" s="143" t="s">
        <v>2208</v>
      </c>
      <c r="D10" s="143" t="s">
        <v>2211</v>
      </c>
      <c r="E10" s="144" t="s">
        <v>133</v>
      </c>
      <c r="F10" s="141">
        <v>8769.648</v>
      </c>
      <c r="G10" s="141">
        <v>0.0</v>
      </c>
      <c r="H10" s="141">
        <v>1740580.0200000003</v>
      </c>
      <c r="I10" s="141">
        <v>1749349.668</v>
      </c>
      <c r="J10" s="141">
        <v>0.0</v>
      </c>
      <c r="K10" s="141">
        <v>0.0</v>
      </c>
      <c r="L10" s="148" t="str">
        <f t="shared" si="1"/>
        <v>1</v>
      </c>
      <c r="M10" s="138">
        <f t="shared" si="2"/>
        <v>1</v>
      </c>
      <c r="N10" s="138">
        <f t="array" ref="N10">IFS(M10&lt;=2,J10-K10,AND(M10&gt;2,M10&lt;6),K10-J10,M10&gt;=6,I10-H10)</f>
        <v>0</v>
      </c>
    </row>
    <row r="11" ht="14.25" customHeight="1">
      <c r="A11" s="143">
        <v>1640.0</v>
      </c>
      <c r="B11" s="143">
        <v>4.0</v>
      </c>
      <c r="C11" s="143" t="s">
        <v>2208</v>
      </c>
      <c r="D11" s="143" t="s">
        <v>2212</v>
      </c>
      <c r="E11" s="144" t="s">
        <v>133</v>
      </c>
      <c r="F11" s="141">
        <v>488830.23600000003</v>
      </c>
      <c r="G11" s="141">
        <v>0.0</v>
      </c>
      <c r="H11" s="141">
        <v>3588512.8920000005</v>
      </c>
      <c r="I11" s="141">
        <v>3650584.5480000004</v>
      </c>
      <c r="J11" s="141">
        <v>426758.5800000001</v>
      </c>
      <c r="K11" s="141">
        <v>0.0</v>
      </c>
      <c r="L11" s="148" t="str">
        <f t="shared" si="1"/>
        <v>1</v>
      </c>
      <c r="M11" s="138">
        <f t="shared" si="2"/>
        <v>1</v>
      </c>
      <c r="N11" s="138">
        <f t="array" ref="N11">IFS(M11&lt;=2,J11-K11,AND(M11&gt;2,M11&lt;6),K11-J11,M11&gt;=6,I11-H11)</f>
        <v>426758.58</v>
      </c>
    </row>
    <row r="12" ht="14.25" customHeight="1">
      <c r="A12" s="143">
        <v>2110.0</v>
      </c>
      <c r="B12" s="143">
        <v>4.0</v>
      </c>
      <c r="C12" s="143" t="s">
        <v>2208</v>
      </c>
      <c r="D12" s="143" t="s">
        <v>2209</v>
      </c>
      <c r="E12" s="144" t="s">
        <v>136</v>
      </c>
      <c r="F12" s="141">
        <v>1126560.0</v>
      </c>
      <c r="G12" s="141">
        <v>0.0</v>
      </c>
      <c r="H12" s="141">
        <v>0.0</v>
      </c>
      <c r="I12" s="141">
        <v>0.0</v>
      </c>
      <c r="J12" s="141">
        <v>1126560.0</v>
      </c>
      <c r="K12" s="141">
        <v>0.0</v>
      </c>
      <c r="L12" s="148" t="str">
        <f t="shared" si="1"/>
        <v>2</v>
      </c>
      <c r="M12" s="138">
        <f t="shared" si="2"/>
        <v>2</v>
      </c>
      <c r="N12" s="138">
        <f t="array" ref="N12">IFS(M12&lt;=2,J12-K12,AND(M12&gt;2,M12&lt;6),K12-J12,M12&gt;=6,I12-H12)</f>
        <v>1126560</v>
      </c>
    </row>
    <row r="13" ht="14.25" customHeight="1">
      <c r="A13" s="143">
        <v>2120.0</v>
      </c>
      <c r="B13" s="143">
        <v>4.0</v>
      </c>
      <c r="C13" s="143" t="s">
        <v>2208</v>
      </c>
      <c r="D13" s="143" t="s">
        <v>2210</v>
      </c>
      <c r="E13" s="144" t="s">
        <v>136</v>
      </c>
      <c r="F13" s="141">
        <v>223571.82</v>
      </c>
      <c r="G13" s="141">
        <v>0.0</v>
      </c>
      <c r="H13" s="141">
        <v>38479.476</v>
      </c>
      <c r="I13" s="141">
        <v>0.0</v>
      </c>
      <c r="J13" s="141">
        <v>262051.296</v>
      </c>
      <c r="K13" s="141">
        <v>0.0</v>
      </c>
      <c r="L13" s="148" t="str">
        <f t="shared" si="1"/>
        <v>2</v>
      </c>
      <c r="M13" s="138">
        <f t="shared" si="2"/>
        <v>2</v>
      </c>
      <c r="N13" s="138">
        <f t="array" ref="N13">IFS(M13&lt;=2,J13-K13,AND(M13&gt;2,M13&lt;6),K13-J13,M13&gt;=6,I13-H13)</f>
        <v>262051.296</v>
      </c>
    </row>
    <row r="14" ht="14.25" customHeight="1">
      <c r="A14" s="143">
        <v>2130.0</v>
      </c>
      <c r="B14" s="143">
        <v>4.0</v>
      </c>
      <c r="C14" s="143" t="s">
        <v>2208</v>
      </c>
      <c r="D14" s="143" t="s">
        <v>2211</v>
      </c>
      <c r="E14" s="144" t="s">
        <v>136</v>
      </c>
      <c r="F14" s="141">
        <v>4423883.688000001</v>
      </c>
      <c r="G14" s="141">
        <v>0.0</v>
      </c>
      <c r="H14" s="141">
        <v>0.0</v>
      </c>
      <c r="I14" s="141">
        <v>0.0</v>
      </c>
      <c r="J14" s="141">
        <v>4423883.688000001</v>
      </c>
      <c r="K14" s="141">
        <v>0.0</v>
      </c>
      <c r="L14" s="148" t="str">
        <f t="shared" si="1"/>
        <v>2</v>
      </c>
      <c r="M14" s="138">
        <f t="shared" si="2"/>
        <v>2</v>
      </c>
      <c r="N14" s="138">
        <f t="array" ref="N14">IFS(M14&lt;=2,J14-K14,AND(M14&gt;2,M14&lt;6),K14-J14,M14&gt;=6,I14-H14)</f>
        <v>4423883.688</v>
      </c>
    </row>
    <row r="15" ht="14.25" customHeight="1">
      <c r="A15" s="143">
        <v>2140.0</v>
      </c>
      <c r="B15" s="143">
        <v>4.0</v>
      </c>
      <c r="C15" s="143" t="s">
        <v>2208</v>
      </c>
      <c r="D15" s="143" t="s">
        <v>2212</v>
      </c>
      <c r="E15" s="144" t="s">
        <v>136</v>
      </c>
      <c r="F15" s="141">
        <v>966431.1600000001</v>
      </c>
      <c r="G15" s="141">
        <v>0.0</v>
      </c>
      <c r="H15" s="141">
        <v>0.0</v>
      </c>
      <c r="I15" s="141">
        <v>0.0</v>
      </c>
      <c r="J15" s="141">
        <v>966431.1600000001</v>
      </c>
      <c r="K15" s="141">
        <v>0.0</v>
      </c>
      <c r="L15" s="148" t="str">
        <f t="shared" si="1"/>
        <v>2</v>
      </c>
      <c r="M15" s="138">
        <f t="shared" si="2"/>
        <v>2</v>
      </c>
      <c r="N15" s="138">
        <f t="array" ref="N15">IFS(M15&lt;=2,J15-K15,AND(M15&gt;2,M15&lt;6),K15-J15,M15&gt;=6,I15-H15)</f>
        <v>966431.16</v>
      </c>
    </row>
    <row r="16" ht="14.25" customHeight="1">
      <c r="A16" s="143">
        <v>2150.0</v>
      </c>
      <c r="B16" s="143">
        <v>4.0</v>
      </c>
      <c r="C16" s="143" t="s">
        <v>2208</v>
      </c>
      <c r="D16" s="143" t="s">
        <v>2213</v>
      </c>
      <c r="E16" s="144" t="s">
        <v>136</v>
      </c>
      <c r="F16" s="141">
        <v>2550186.54</v>
      </c>
      <c r="G16" s="141">
        <v>0.0</v>
      </c>
      <c r="H16" s="141">
        <v>1122.192</v>
      </c>
      <c r="I16" s="141">
        <v>0.0</v>
      </c>
      <c r="J16" s="141">
        <v>2551308.732</v>
      </c>
      <c r="K16" s="141">
        <v>0.0</v>
      </c>
      <c r="L16" s="148" t="str">
        <f t="shared" si="1"/>
        <v>2</v>
      </c>
      <c r="M16" s="138">
        <f t="shared" si="2"/>
        <v>2</v>
      </c>
      <c r="N16" s="138">
        <f t="array" ref="N16">IFS(M16&lt;=2,J16-K16,AND(M16&gt;2,M16&lt;6),K16-J16,M16&gt;=6,I16-H16)</f>
        <v>2551308.732</v>
      </c>
    </row>
    <row r="17" ht="14.25" customHeight="1">
      <c r="A17" s="143">
        <v>2160.0</v>
      </c>
      <c r="B17" s="143">
        <v>4.0</v>
      </c>
      <c r="C17" s="143" t="s">
        <v>2208</v>
      </c>
      <c r="D17" s="143" t="s">
        <v>2214</v>
      </c>
      <c r="E17" s="144" t="s">
        <v>136</v>
      </c>
      <c r="F17" s="141">
        <v>30715.992000000002</v>
      </c>
      <c r="G17" s="141">
        <v>0.0</v>
      </c>
      <c r="H17" s="141">
        <v>0.0</v>
      </c>
      <c r="I17" s="141">
        <v>0.0</v>
      </c>
      <c r="J17" s="141">
        <v>30715.992000000002</v>
      </c>
      <c r="K17" s="141">
        <v>0.0</v>
      </c>
      <c r="L17" s="148" t="str">
        <f t="shared" si="1"/>
        <v>2</v>
      </c>
      <c r="M17" s="138">
        <f t="shared" si="2"/>
        <v>2</v>
      </c>
      <c r="N17" s="138">
        <f t="array" ref="N17">IFS(M17&lt;=2,J17-K17,AND(M17&gt;2,M17&lt;6),K17-J17,M17&gt;=6,I17-H17)</f>
        <v>30715.992</v>
      </c>
    </row>
    <row r="18" ht="14.25" customHeight="1">
      <c r="A18" s="143">
        <v>2170.0</v>
      </c>
      <c r="B18" s="143">
        <v>4.0</v>
      </c>
      <c r="C18" s="143" t="s">
        <v>2208</v>
      </c>
      <c r="D18" s="143" t="s">
        <v>2215</v>
      </c>
      <c r="E18" s="144" t="s">
        <v>136</v>
      </c>
      <c r="F18" s="141">
        <v>64440.70799999999</v>
      </c>
      <c r="G18" s="141">
        <v>0.0</v>
      </c>
      <c r="H18" s="141">
        <v>2725.428</v>
      </c>
      <c r="I18" s="141">
        <v>0.0</v>
      </c>
      <c r="J18" s="141">
        <v>67166.136</v>
      </c>
      <c r="K18" s="141">
        <v>0.0</v>
      </c>
      <c r="L18" s="148" t="str">
        <f t="shared" si="1"/>
        <v>2</v>
      </c>
      <c r="M18" s="138">
        <f t="shared" si="2"/>
        <v>2</v>
      </c>
      <c r="N18" s="138">
        <f t="array" ref="N18">IFS(M18&lt;=2,J18-K18,AND(M18&gt;2,M18&lt;6),K18-J18,M18&gt;=6,I18-H18)</f>
        <v>67166.136</v>
      </c>
    </row>
    <row r="19" ht="14.25" customHeight="1">
      <c r="A19" s="143">
        <v>2180.0</v>
      </c>
      <c r="B19" s="143">
        <v>4.0</v>
      </c>
      <c r="C19" s="143" t="s">
        <v>2208</v>
      </c>
      <c r="D19" s="143" t="s">
        <v>2216</v>
      </c>
      <c r="E19" s="144" t="s">
        <v>136</v>
      </c>
      <c r="F19" s="141">
        <v>201377.376</v>
      </c>
      <c r="G19" s="141">
        <v>0.0</v>
      </c>
      <c r="H19" s="141">
        <v>0.0</v>
      </c>
      <c r="I19" s="141">
        <v>0.0</v>
      </c>
      <c r="J19" s="141">
        <v>201377.376</v>
      </c>
      <c r="K19" s="141">
        <v>0.0</v>
      </c>
      <c r="L19" s="148" t="str">
        <f t="shared" si="1"/>
        <v>2</v>
      </c>
      <c r="M19" s="138">
        <f t="shared" si="2"/>
        <v>2</v>
      </c>
      <c r="N19" s="138">
        <f t="array" ref="N19">IFS(M19&lt;=2,J19-K19,AND(M19&gt;2,M19&lt;6),K19-J19,M19&gt;=6,I19-H19)</f>
        <v>201377.376</v>
      </c>
    </row>
    <row r="20" ht="14.25" customHeight="1">
      <c r="A20" s="143">
        <v>2230.0</v>
      </c>
      <c r="B20" s="143">
        <v>4.0</v>
      </c>
      <c r="C20" s="143" t="s">
        <v>2208</v>
      </c>
      <c r="D20" s="143" t="s">
        <v>2211</v>
      </c>
      <c r="E20" s="144" t="s">
        <v>136</v>
      </c>
      <c r="F20" s="141">
        <v>0.0</v>
      </c>
      <c r="G20" s="141">
        <v>2518110.432</v>
      </c>
      <c r="H20" s="141">
        <v>0.0</v>
      </c>
      <c r="I20" s="141">
        <v>0.0</v>
      </c>
      <c r="J20" s="141">
        <v>0.0</v>
      </c>
      <c r="K20" s="141">
        <v>2518110.432</v>
      </c>
      <c r="L20" s="148" t="str">
        <f t="shared" si="1"/>
        <v>2</v>
      </c>
      <c r="M20" s="138">
        <f t="shared" si="2"/>
        <v>2</v>
      </c>
      <c r="N20" s="138">
        <f t="array" ref="N20">IFS(M20&lt;=2,J20-K20,AND(M20&gt;2,M20&lt;6),K20-J20,M20&gt;=6,I20-H20)</f>
        <v>-2518110.432</v>
      </c>
    </row>
    <row r="21" ht="14.25" customHeight="1">
      <c r="A21" s="143">
        <v>2240.0</v>
      </c>
      <c r="B21" s="143">
        <v>4.0</v>
      </c>
      <c r="C21" s="143" t="s">
        <v>2208</v>
      </c>
      <c r="D21" s="143" t="s">
        <v>2212</v>
      </c>
      <c r="E21" s="144" t="s">
        <v>136</v>
      </c>
      <c r="F21" s="141">
        <v>0.0</v>
      </c>
      <c r="G21" s="141">
        <v>850495.8480000001</v>
      </c>
      <c r="H21" s="141">
        <v>0.0</v>
      </c>
      <c r="I21" s="141">
        <v>0.0</v>
      </c>
      <c r="J21" s="141">
        <v>0.0</v>
      </c>
      <c r="K21" s="141">
        <v>850495.8480000001</v>
      </c>
      <c r="L21" s="148" t="str">
        <f t="shared" si="1"/>
        <v>2</v>
      </c>
      <c r="M21" s="138">
        <f t="shared" si="2"/>
        <v>2</v>
      </c>
      <c r="N21" s="138">
        <f t="array" ref="N21">IFS(M21&lt;=2,J21-K21,AND(M21&gt;2,M21&lt;6),K21-J21,M21&gt;=6,I21-H21)</f>
        <v>-850495.848</v>
      </c>
    </row>
    <row r="22" ht="14.25" customHeight="1">
      <c r="A22" s="143">
        <v>2250.0</v>
      </c>
      <c r="B22" s="143">
        <v>4.0</v>
      </c>
      <c r="C22" s="143" t="s">
        <v>2208</v>
      </c>
      <c r="D22" s="143" t="s">
        <v>2213</v>
      </c>
      <c r="E22" s="144" t="s">
        <v>136</v>
      </c>
      <c r="F22" s="141">
        <v>0.0</v>
      </c>
      <c r="G22" s="141">
        <v>1989112.176</v>
      </c>
      <c r="H22" s="141">
        <v>0.0</v>
      </c>
      <c r="I22" s="141">
        <v>0.0</v>
      </c>
      <c r="J22" s="141">
        <v>0.0</v>
      </c>
      <c r="K22" s="141">
        <v>1989112.176</v>
      </c>
      <c r="L22" s="148" t="str">
        <f t="shared" si="1"/>
        <v>2</v>
      </c>
      <c r="M22" s="138">
        <f t="shared" si="2"/>
        <v>2</v>
      </c>
      <c r="N22" s="138">
        <f t="array" ref="N22">IFS(M22&lt;=2,J22-K22,AND(M22&gt;2,M22&lt;6),K22-J22,M22&gt;=6,I22-H22)</f>
        <v>-1989112.176</v>
      </c>
    </row>
    <row r="23" ht="14.25" customHeight="1">
      <c r="A23" s="143">
        <v>2260.0</v>
      </c>
      <c r="B23" s="143">
        <v>4.0</v>
      </c>
      <c r="C23" s="143" t="s">
        <v>2208</v>
      </c>
      <c r="D23" s="143" t="s">
        <v>2214</v>
      </c>
      <c r="E23" s="144" t="s">
        <v>136</v>
      </c>
      <c r="F23" s="141">
        <v>0.0</v>
      </c>
      <c r="G23" s="141">
        <v>28093.344</v>
      </c>
      <c r="H23" s="141">
        <v>0.0</v>
      </c>
      <c r="I23" s="141">
        <v>0.0</v>
      </c>
      <c r="J23" s="141">
        <v>0.0</v>
      </c>
      <c r="K23" s="141">
        <v>28093.344</v>
      </c>
      <c r="L23" s="148" t="str">
        <f t="shared" si="1"/>
        <v>2</v>
      </c>
      <c r="M23" s="138">
        <f t="shared" si="2"/>
        <v>2</v>
      </c>
      <c r="N23" s="138">
        <f t="array" ref="N23">IFS(M23&lt;=2,J23-K23,AND(M23&gt;2,M23&lt;6),K23-J23,M23&gt;=6,I23-H23)</f>
        <v>-28093.344</v>
      </c>
    </row>
    <row r="24" ht="14.25" customHeight="1">
      <c r="A24" s="143">
        <v>2270.0</v>
      </c>
      <c r="B24" s="143">
        <v>4.0</v>
      </c>
      <c r="C24" s="143" t="s">
        <v>2208</v>
      </c>
      <c r="D24" s="143" t="s">
        <v>2215</v>
      </c>
      <c r="E24" s="144" t="s">
        <v>136</v>
      </c>
      <c r="F24" s="141">
        <v>0.0</v>
      </c>
      <c r="G24" s="141">
        <v>44234.687999999995</v>
      </c>
      <c r="H24" s="141">
        <v>0.0</v>
      </c>
      <c r="I24" s="141">
        <v>0.0</v>
      </c>
      <c r="J24" s="141">
        <v>0.0</v>
      </c>
      <c r="K24" s="141">
        <v>44234.687999999995</v>
      </c>
      <c r="L24" s="148" t="str">
        <f t="shared" si="1"/>
        <v>2</v>
      </c>
      <c r="M24" s="138">
        <f t="shared" si="2"/>
        <v>2</v>
      </c>
      <c r="N24" s="138">
        <f t="array" ref="N24">IFS(M24&lt;=2,J24-K24,AND(M24&gt;2,M24&lt;6),K24-J24,M24&gt;=6,I24-H24)</f>
        <v>-44234.688</v>
      </c>
    </row>
    <row r="25" ht="14.25" customHeight="1">
      <c r="A25" s="143">
        <v>2280.0</v>
      </c>
      <c r="B25" s="143">
        <v>4.0</v>
      </c>
      <c r="C25" s="143" t="s">
        <v>2208</v>
      </c>
      <c r="D25" s="143" t="s">
        <v>2216</v>
      </c>
      <c r="E25" s="144" t="s">
        <v>136</v>
      </c>
      <c r="F25" s="141">
        <v>0.0</v>
      </c>
      <c r="G25" s="141">
        <v>74688.552</v>
      </c>
      <c r="H25" s="141">
        <v>0.0</v>
      </c>
      <c r="I25" s="141">
        <v>0.0</v>
      </c>
      <c r="J25" s="141">
        <v>0.0</v>
      </c>
      <c r="K25" s="141">
        <v>74688.552</v>
      </c>
      <c r="L25" s="148" t="str">
        <f t="shared" si="1"/>
        <v>2</v>
      </c>
      <c r="M25" s="138">
        <f t="shared" si="2"/>
        <v>2</v>
      </c>
      <c r="N25" s="138">
        <f t="array" ref="N25">IFS(M25&lt;=2,J25-K25,AND(M25&gt;2,M25&lt;6),K25-J25,M25&gt;=6,I25-H25)</f>
        <v>-74688.552</v>
      </c>
    </row>
    <row r="26" ht="14.25" customHeight="1">
      <c r="A26" s="143">
        <v>2340.0</v>
      </c>
      <c r="B26" s="143">
        <v>4.0</v>
      </c>
      <c r="C26" s="143" t="s">
        <v>2208</v>
      </c>
      <c r="D26" s="143" t="s">
        <v>2212</v>
      </c>
      <c r="E26" s="145" t="s">
        <v>138</v>
      </c>
      <c r="F26" s="141">
        <v>0.0</v>
      </c>
      <c r="G26" s="141">
        <v>0.0</v>
      </c>
      <c r="H26" s="141">
        <v>0.0</v>
      </c>
      <c r="I26" s="141">
        <v>0.0</v>
      </c>
      <c r="J26" s="141">
        <v>0.0</v>
      </c>
      <c r="K26" s="141">
        <v>0.0</v>
      </c>
      <c r="L26" s="148" t="str">
        <f t="shared" si="1"/>
        <v>2</v>
      </c>
      <c r="M26" s="138">
        <f t="shared" si="2"/>
        <v>2</v>
      </c>
      <c r="N26" s="138">
        <f t="array" ref="N26">IFS(M26&lt;=2,J26-K26,AND(M26&gt;2,M26&lt;6),K26-J26,M26&gt;=6,I26-H26)</f>
        <v>0</v>
      </c>
    </row>
    <row r="27" ht="14.25" customHeight="1">
      <c r="A27" s="143">
        <v>2430.0</v>
      </c>
      <c r="B27" s="143">
        <v>4.0</v>
      </c>
      <c r="C27" s="143" t="s">
        <v>2208</v>
      </c>
      <c r="D27" s="143" t="s">
        <v>2211</v>
      </c>
      <c r="E27" s="145" t="s">
        <v>138</v>
      </c>
      <c r="F27" s="141">
        <v>0.0</v>
      </c>
      <c r="G27" s="141">
        <v>0.0</v>
      </c>
      <c r="H27" s="141">
        <v>16800.0</v>
      </c>
      <c r="I27" s="141">
        <v>0.0</v>
      </c>
      <c r="J27" s="141">
        <v>16800.0</v>
      </c>
      <c r="K27" s="141">
        <v>0.0</v>
      </c>
      <c r="L27" s="148" t="str">
        <f t="shared" si="1"/>
        <v>2</v>
      </c>
      <c r="M27" s="138">
        <f t="shared" si="2"/>
        <v>2</v>
      </c>
      <c r="N27" s="138">
        <f t="array" ref="N27">IFS(M27&lt;=2,J27-K27,AND(M27&gt;2,M27&lt;6),K27-J27,M27&gt;=6,I27-H27)</f>
        <v>16800</v>
      </c>
    </row>
    <row r="28" ht="14.25" customHeight="1">
      <c r="A28" s="143">
        <v>2510.0</v>
      </c>
      <c r="B28" s="143">
        <v>4.0</v>
      </c>
      <c r="C28" s="143" t="s">
        <v>2208</v>
      </c>
      <c r="D28" s="143" t="s">
        <v>2209</v>
      </c>
      <c r="E28" s="144" t="s">
        <v>137</v>
      </c>
      <c r="F28" s="141">
        <v>2673.0240000000003</v>
      </c>
      <c r="G28" s="141">
        <v>0.0</v>
      </c>
      <c r="H28" s="141">
        <v>0.0</v>
      </c>
      <c r="I28" s="141">
        <v>0.0</v>
      </c>
      <c r="J28" s="141">
        <v>2673.0240000000003</v>
      </c>
      <c r="K28" s="141">
        <v>0.0</v>
      </c>
      <c r="L28" s="148" t="str">
        <f t="shared" si="1"/>
        <v>2</v>
      </c>
      <c r="M28" s="138">
        <f t="shared" si="2"/>
        <v>2</v>
      </c>
      <c r="N28" s="138">
        <f t="array" ref="N28">IFS(M28&lt;=2,J28-K28,AND(M28&gt;2,M28&lt;6),K28-J28,M28&gt;=6,I28-H28)</f>
        <v>2673.024</v>
      </c>
    </row>
    <row r="29" ht="14.25" customHeight="1">
      <c r="A29" s="143">
        <v>2610.0</v>
      </c>
      <c r="B29" s="143">
        <v>4.0</v>
      </c>
      <c r="C29" s="143" t="s">
        <v>2208</v>
      </c>
      <c r="D29" s="143" t="s">
        <v>2209</v>
      </c>
      <c r="E29" s="144" t="s">
        <v>137</v>
      </c>
      <c r="F29" s="141">
        <v>0.0</v>
      </c>
      <c r="G29" s="141">
        <v>2425.4759999999997</v>
      </c>
      <c r="H29" s="141">
        <v>0.0</v>
      </c>
      <c r="I29" s="141">
        <v>0.0</v>
      </c>
      <c r="J29" s="141">
        <v>0.0</v>
      </c>
      <c r="K29" s="141">
        <v>2425.4759999999997</v>
      </c>
      <c r="L29" s="148" t="str">
        <f t="shared" si="1"/>
        <v>2</v>
      </c>
      <c r="M29" s="138">
        <f t="shared" si="2"/>
        <v>2</v>
      </c>
      <c r="N29" s="138">
        <f t="array" ref="N29">IFS(M29&lt;=2,J29-K29,AND(M29&gt;2,M29&lt;6),K29-J29,M29&gt;=6,I29-H29)</f>
        <v>-2425.476</v>
      </c>
    </row>
    <row r="30" ht="14.25" customHeight="1">
      <c r="A30" s="143">
        <v>3110.0</v>
      </c>
      <c r="B30" s="143">
        <v>4.0</v>
      </c>
      <c r="C30" s="143" t="s">
        <v>2208</v>
      </c>
      <c r="D30" s="143" t="s">
        <v>2209</v>
      </c>
      <c r="E30" s="144" t="s">
        <v>139</v>
      </c>
      <c r="F30" s="141">
        <v>0.0</v>
      </c>
      <c r="G30" s="141">
        <v>580927.9199999999</v>
      </c>
      <c r="H30" s="141">
        <v>2719294.92</v>
      </c>
      <c r="I30" s="141">
        <v>1876970.6279999998</v>
      </c>
      <c r="J30" s="141">
        <v>261396.37199999997</v>
      </c>
      <c r="K30" s="141">
        <v>0.0</v>
      </c>
      <c r="L30" s="148" t="str">
        <f t="shared" si="1"/>
        <v>3</v>
      </c>
      <c r="M30" s="138">
        <f t="shared" si="2"/>
        <v>3</v>
      </c>
      <c r="N30" s="138">
        <f t="array" ref="N30">IFS(M30&lt;=2,J30-K30,AND(M30&gt;2,M30&lt;6),K30-J30,M30&gt;=6,I30-H30)</f>
        <v>-261396.372</v>
      </c>
    </row>
    <row r="31" ht="14.25" customHeight="1">
      <c r="A31" s="143">
        <v>3130.0</v>
      </c>
      <c r="B31" s="143">
        <v>4.0</v>
      </c>
      <c r="C31" s="143" t="s">
        <v>2208</v>
      </c>
      <c r="D31" s="143" t="s">
        <v>2211</v>
      </c>
      <c r="E31" s="144" t="s">
        <v>140</v>
      </c>
      <c r="F31" s="141">
        <v>0.0</v>
      </c>
      <c r="G31" s="141">
        <v>60136.128</v>
      </c>
      <c r="H31" s="141">
        <v>193004.32799999998</v>
      </c>
      <c r="I31" s="141">
        <v>187526.05199999997</v>
      </c>
      <c r="J31" s="141">
        <v>0.0</v>
      </c>
      <c r="K31" s="141">
        <v>54657.852</v>
      </c>
      <c r="L31" s="148" t="str">
        <f t="shared" si="1"/>
        <v>3</v>
      </c>
      <c r="M31" s="138">
        <f t="shared" si="2"/>
        <v>3</v>
      </c>
      <c r="N31" s="138">
        <f t="array" ref="N31">IFS(M31&lt;=2,J31-K31,AND(M31&gt;2,M31&lt;6),K31-J31,M31&gt;=6,I31-H31)</f>
        <v>54657.852</v>
      </c>
    </row>
    <row r="32" ht="14.25" customHeight="1">
      <c r="A32" s="143">
        <v>3210.0</v>
      </c>
      <c r="B32" s="143">
        <v>4.0</v>
      </c>
      <c r="C32" s="143" t="s">
        <v>2208</v>
      </c>
      <c r="D32" s="143" t="s">
        <v>2209</v>
      </c>
      <c r="E32" s="144" t="s">
        <v>141</v>
      </c>
      <c r="F32" s="141">
        <v>0.0</v>
      </c>
      <c r="G32" s="141">
        <v>9231538.2</v>
      </c>
      <c r="H32" s="141">
        <v>2132803.824</v>
      </c>
      <c r="I32" s="141">
        <v>1786722.9360000002</v>
      </c>
      <c r="J32" s="141">
        <v>0.0</v>
      </c>
      <c r="K32" s="141">
        <v>8885457.311999999</v>
      </c>
      <c r="L32" s="148" t="str">
        <f t="shared" si="1"/>
        <v>3</v>
      </c>
      <c r="M32" s="138">
        <f t="shared" si="2"/>
        <v>3</v>
      </c>
      <c r="N32" s="138">
        <f t="array" ref="N32">IFS(M32&lt;=2,J32-K32,AND(M32&gt;2,M32&lt;6),K32-J32,M32&gt;=6,I32-H32)</f>
        <v>8885457.312</v>
      </c>
    </row>
    <row r="33" ht="14.25" customHeight="1">
      <c r="A33" s="143">
        <v>3310.0</v>
      </c>
      <c r="B33" s="143">
        <v>4.0</v>
      </c>
      <c r="C33" s="143" t="s">
        <v>2208</v>
      </c>
      <c r="D33" s="143" t="s">
        <v>2209</v>
      </c>
      <c r="E33" s="144" t="s">
        <v>142</v>
      </c>
      <c r="F33" s="141">
        <v>0.0</v>
      </c>
      <c r="G33" s="141">
        <v>0.0</v>
      </c>
      <c r="H33" s="141">
        <v>0.0</v>
      </c>
      <c r="I33" s="141">
        <v>0.0</v>
      </c>
      <c r="J33" s="141">
        <v>0.0</v>
      </c>
      <c r="K33" s="141">
        <v>0.0</v>
      </c>
      <c r="L33" s="148" t="str">
        <f t="shared" si="1"/>
        <v>3</v>
      </c>
      <c r="M33" s="138">
        <f t="shared" si="2"/>
        <v>3</v>
      </c>
      <c r="N33" s="138">
        <f t="array" ref="N33">IFS(M33&lt;=2,J33-K33,AND(M33&gt;2,M33&lt;6),K33-J33,M33&gt;=6,I33-H33)</f>
        <v>0</v>
      </c>
    </row>
    <row r="34" ht="14.25" customHeight="1">
      <c r="A34" s="143">
        <v>3320.0</v>
      </c>
      <c r="B34" s="143">
        <v>4.0</v>
      </c>
      <c r="C34" s="143" t="s">
        <v>2208</v>
      </c>
      <c r="D34" s="143" t="s">
        <v>2210</v>
      </c>
      <c r="E34" s="144" t="s">
        <v>142</v>
      </c>
      <c r="F34" s="141">
        <v>0.0</v>
      </c>
      <c r="G34" s="141">
        <v>547973.256</v>
      </c>
      <c r="H34" s="141">
        <v>0.0</v>
      </c>
      <c r="I34" s="141">
        <v>36388.884000000005</v>
      </c>
      <c r="J34" s="141">
        <v>0.0</v>
      </c>
      <c r="K34" s="141">
        <v>584362.14</v>
      </c>
      <c r="L34" s="148" t="str">
        <f t="shared" si="1"/>
        <v>3</v>
      </c>
      <c r="M34" s="138">
        <f t="shared" si="2"/>
        <v>3</v>
      </c>
      <c r="N34" s="138">
        <f t="array" ref="N34">IFS(M34&lt;=2,J34-K34,AND(M34&gt;2,M34&lt;6),K34-J34,M34&gt;=6,I34-H34)</f>
        <v>584362.14</v>
      </c>
    </row>
    <row r="35" ht="14.25" customHeight="1">
      <c r="A35" s="143">
        <v>3330.0</v>
      </c>
      <c r="B35" s="143">
        <v>4.0</v>
      </c>
      <c r="C35" s="143" t="s">
        <v>2208</v>
      </c>
      <c r="D35" s="143" t="s">
        <v>2211</v>
      </c>
      <c r="E35" s="144" t="s">
        <v>142</v>
      </c>
      <c r="F35" s="141">
        <v>22999.415999999997</v>
      </c>
      <c r="G35" s="141">
        <v>0.0</v>
      </c>
      <c r="H35" s="141">
        <v>0.0</v>
      </c>
      <c r="I35" s="141">
        <v>77.51999999999998</v>
      </c>
      <c r="J35" s="141">
        <v>22921.896</v>
      </c>
      <c r="K35" s="141">
        <v>0.0</v>
      </c>
      <c r="L35" s="148" t="str">
        <f t="shared" si="1"/>
        <v>3</v>
      </c>
      <c r="M35" s="138">
        <f t="shared" si="2"/>
        <v>3</v>
      </c>
      <c r="N35" s="138">
        <f t="array" ref="N35">IFS(M35&lt;=2,J35-K35,AND(M35&gt;2,M35&lt;6),K35-J35,M35&gt;=6,I35-H35)</f>
        <v>-22921.896</v>
      </c>
    </row>
    <row r="36" ht="14.25" customHeight="1">
      <c r="A36" s="143">
        <v>3340.0</v>
      </c>
      <c r="B36" s="143">
        <v>4.0</v>
      </c>
      <c r="C36" s="143" t="s">
        <v>2208</v>
      </c>
      <c r="D36" s="143" t="s">
        <v>2212</v>
      </c>
      <c r="E36" s="144" t="s">
        <v>142</v>
      </c>
      <c r="F36" s="141">
        <v>1053977.7000000002</v>
      </c>
      <c r="G36" s="141">
        <v>0.0</v>
      </c>
      <c r="H36" s="141">
        <v>249465.10799999998</v>
      </c>
      <c r="I36" s="141">
        <v>294689.48400000005</v>
      </c>
      <c r="J36" s="141">
        <v>1008753.324</v>
      </c>
      <c r="K36" s="141">
        <v>0.0</v>
      </c>
      <c r="L36" s="148" t="str">
        <f t="shared" si="1"/>
        <v>3</v>
      </c>
      <c r="M36" s="138">
        <f t="shared" si="2"/>
        <v>3</v>
      </c>
      <c r="N36" s="138">
        <f t="array" ref="N36">IFS(M36&lt;=2,J36-K36,AND(M36&gt;2,M36&lt;6),K36-J36,M36&gt;=6,I36-H36)</f>
        <v>-1008753.324</v>
      </c>
    </row>
    <row r="37" ht="14.25" customHeight="1">
      <c r="A37" s="143">
        <v>3370.0</v>
      </c>
      <c r="B37" s="143">
        <v>4.0</v>
      </c>
      <c r="C37" s="143" t="s">
        <v>2208</v>
      </c>
      <c r="D37" s="143" t="s">
        <v>2215</v>
      </c>
      <c r="E37" s="144" t="s">
        <v>142</v>
      </c>
      <c r="F37" s="141">
        <v>0.0</v>
      </c>
      <c r="G37" s="141">
        <v>8117.495999999999</v>
      </c>
      <c r="H37" s="141">
        <v>5124.0</v>
      </c>
      <c r="I37" s="141">
        <v>5311.416000000001</v>
      </c>
      <c r="J37" s="141">
        <v>0.0</v>
      </c>
      <c r="K37" s="141">
        <v>8304.912</v>
      </c>
      <c r="L37" s="148" t="str">
        <f t="shared" si="1"/>
        <v>3</v>
      </c>
      <c r="M37" s="138">
        <f t="shared" si="2"/>
        <v>3</v>
      </c>
      <c r="N37" s="138">
        <f t="array" ref="N37">IFS(M37&lt;=2,J37-K37,AND(M37&gt;2,M37&lt;6),K37-J37,M37&gt;=6,I37-H37)</f>
        <v>8304.912</v>
      </c>
    </row>
    <row r="38" ht="14.25" customHeight="1">
      <c r="A38" s="143">
        <v>3380.0</v>
      </c>
      <c r="B38" s="143">
        <v>4.0</v>
      </c>
      <c r="C38" s="143" t="s">
        <v>2208</v>
      </c>
      <c r="D38" s="143" t="s">
        <v>2216</v>
      </c>
      <c r="E38" s="144" t="s">
        <v>142</v>
      </c>
      <c r="F38" s="141">
        <v>0.0</v>
      </c>
      <c r="G38" s="141">
        <v>73750.416</v>
      </c>
      <c r="H38" s="141">
        <v>0.0</v>
      </c>
      <c r="I38" s="141">
        <v>0.0</v>
      </c>
      <c r="J38" s="141">
        <v>0.0</v>
      </c>
      <c r="K38" s="141">
        <v>73750.416</v>
      </c>
      <c r="L38" s="148" t="str">
        <f t="shared" si="1"/>
        <v>3</v>
      </c>
      <c r="M38" s="138">
        <f t="shared" si="2"/>
        <v>3</v>
      </c>
      <c r="N38" s="138">
        <f t="array" ref="N38">IFS(M38&lt;=2,J38-K38,AND(M38&gt;2,M38&lt;6),K38-J38,M38&gt;=6,I38-H38)</f>
        <v>73750.416</v>
      </c>
    </row>
    <row r="39" ht="14.25" customHeight="1">
      <c r="A39" s="143">
        <v>3390.0</v>
      </c>
      <c r="B39" s="143">
        <v>4.0</v>
      </c>
      <c r="C39" s="143" t="s">
        <v>2208</v>
      </c>
      <c r="D39" s="143" t="s">
        <v>2217</v>
      </c>
      <c r="E39" s="144" t="s">
        <v>142</v>
      </c>
      <c r="F39" s="141">
        <v>0.0</v>
      </c>
      <c r="G39" s="141">
        <v>301.51199999999994</v>
      </c>
      <c r="H39" s="141">
        <v>0.0</v>
      </c>
      <c r="I39" s="141">
        <v>301.51199999999994</v>
      </c>
      <c r="J39" s="141">
        <v>0.0</v>
      </c>
      <c r="K39" s="141">
        <v>603.0239999999999</v>
      </c>
      <c r="L39" s="148" t="str">
        <f t="shared" si="1"/>
        <v>3</v>
      </c>
      <c r="M39" s="138">
        <f t="shared" si="2"/>
        <v>3</v>
      </c>
      <c r="N39" s="138">
        <f t="array" ref="N39">IFS(M39&lt;=2,J39-K39,AND(M39&gt;2,M39&lt;6),K39-J39,M39&gt;=6,I39-H39)</f>
        <v>603.024</v>
      </c>
    </row>
    <row r="40" ht="14.25" customHeight="1">
      <c r="A40" s="143">
        <v>3410.0</v>
      </c>
      <c r="B40" s="143">
        <v>4.0</v>
      </c>
      <c r="C40" s="143" t="s">
        <v>2208</v>
      </c>
      <c r="D40" s="143" t="s">
        <v>2209</v>
      </c>
      <c r="E40" s="144" t="s">
        <v>143</v>
      </c>
      <c r="F40" s="141">
        <v>0.0</v>
      </c>
      <c r="G40" s="141">
        <v>0.0</v>
      </c>
      <c r="H40" s="141">
        <v>71602.56</v>
      </c>
      <c r="I40" s="141">
        <v>71602.56</v>
      </c>
      <c r="J40" s="141">
        <v>0.0</v>
      </c>
      <c r="K40" s="141">
        <v>0.0</v>
      </c>
      <c r="L40" s="148" t="str">
        <f t="shared" si="1"/>
        <v>3</v>
      </c>
      <c r="M40" s="138">
        <f t="shared" si="2"/>
        <v>3</v>
      </c>
      <c r="N40" s="138">
        <f t="array" ref="N40">IFS(M40&lt;=2,J40-K40,AND(M40&gt;2,M40&lt;6),K40-J40,M40&gt;=6,I40-H40)</f>
        <v>0</v>
      </c>
    </row>
    <row r="41" ht="14.25" customHeight="1">
      <c r="A41" s="143">
        <v>3420.0</v>
      </c>
      <c r="B41" s="143">
        <v>4.0</v>
      </c>
      <c r="C41" s="143" t="s">
        <v>2208</v>
      </c>
      <c r="D41" s="143" t="s">
        <v>2210</v>
      </c>
      <c r="E41" s="144" t="s">
        <v>144</v>
      </c>
      <c r="F41" s="141">
        <v>0.0</v>
      </c>
      <c r="G41" s="141">
        <v>0.0</v>
      </c>
      <c r="H41" s="141">
        <v>1320.0</v>
      </c>
      <c r="I41" s="141">
        <v>0.0</v>
      </c>
      <c r="J41" s="141">
        <v>1320.0</v>
      </c>
      <c r="K41" s="141">
        <v>0.0</v>
      </c>
      <c r="L41" s="148" t="str">
        <f t="shared" si="1"/>
        <v>3</v>
      </c>
      <c r="M41" s="138">
        <f t="shared" si="2"/>
        <v>3</v>
      </c>
      <c r="N41" s="138">
        <f t="array" ref="N41">IFS(M41&lt;=2,J41-K41,AND(M41&gt;2,M41&lt;6),K41-J41,M41&gt;=6,I41-H41)</f>
        <v>-1320</v>
      </c>
    </row>
    <row r="42" ht="14.25" customHeight="1">
      <c r="A42" s="143">
        <v>4140.0</v>
      </c>
      <c r="B42" s="143">
        <v>4.0</v>
      </c>
      <c r="C42" s="143" t="s">
        <v>2208</v>
      </c>
      <c r="D42" s="143" t="s">
        <v>2212</v>
      </c>
      <c r="E42" s="144" t="s">
        <v>145</v>
      </c>
      <c r="F42" s="141">
        <v>0.0</v>
      </c>
      <c r="G42" s="141">
        <v>772239.828</v>
      </c>
      <c r="H42" s="141">
        <v>29015.915999999997</v>
      </c>
      <c r="I42" s="141">
        <v>0.0</v>
      </c>
      <c r="J42" s="141">
        <v>0.0</v>
      </c>
      <c r="K42" s="141">
        <v>743223.912</v>
      </c>
      <c r="L42" s="148" t="str">
        <f t="shared" si="1"/>
        <v>4</v>
      </c>
      <c r="M42" s="138">
        <f t="shared" si="2"/>
        <v>4</v>
      </c>
      <c r="N42" s="138">
        <f t="array" ref="N42">IFS(M42&lt;=2,J42-K42,AND(M42&gt;2,M42&lt;6),K42-J42,M42&gt;=6,I42-H42)</f>
        <v>743223.912</v>
      </c>
    </row>
    <row r="43" ht="14.25" customHeight="1">
      <c r="A43" s="143">
        <v>4210.0</v>
      </c>
      <c r="B43" s="143">
        <v>4.0</v>
      </c>
      <c r="C43" s="143" t="s">
        <v>2208</v>
      </c>
      <c r="D43" s="143" t="s">
        <v>2209</v>
      </c>
      <c r="E43" s="144" t="s">
        <v>146</v>
      </c>
      <c r="F43" s="141">
        <v>0.0</v>
      </c>
      <c r="G43" s="141">
        <v>0.0</v>
      </c>
      <c r="H43" s="141">
        <v>0.0</v>
      </c>
      <c r="I43" s="141">
        <v>0.0</v>
      </c>
      <c r="J43" s="141">
        <v>0.0</v>
      </c>
      <c r="K43" s="141">
        <v>0.0</v>
      </c>
      <c r="L43" s="148" t="str">
        <f t="shared" si="1"/>
        <v>4</v>
      </c>
      <c r="M43" s="138">
        <f t="shared" si="2"/>
        <v>4</v>
      </c>
      <c r="N43" s="138">
        <f t="array" ref="N43">IFS(M43&lt;=2,J43-K43,AND(M43&gt;2,M43&lt;6),K43-J43,M43&gt;=6,I43-H43)</f>
        <v>0</v>
      </c>
    </row>
    <row r="44" ht="14.25" customHeight="1">
      <c r="A44" s="143">
        <v>5150.0</v>
      </c>
      <c r="B44" s="143">
        <v>4.0</v>
      </c>
      <c r="C44" s="143" t="s">
        <v>2208</v>
      </c>
      <c r="D44" s="143" t="s">
        <v>2213</v>
      </c>
      <c r="E44" s="144" t="s">
        <v>147</v>
      </c>
      <c r="F44" s="141">
        <v>0.0</v>
      </c>
      <c r="G44" s="141">
        <v>3674492.4000000004</v>
      </c>
      <c r="H44" s="141">
        <v>0.0</v>
      </c>
      <c r="I44" s="141">
        <v>0.0</v>
      </c>
      <c r="J44" s="141">
        <v>0.0</v>
      </c>
      <c r="K44" s="141">
        <v>3674492.4000000004</v>
      </c>
      <c r="L44" s="148" t="str">
        <f t="shared" si="1"/>
        <v>5</v>
      </c>
      <c r="M44" s="138">
        <f t="shared" si="2"/>
        <v>5</v>
      </c>
      <c r="N44" s="138">
        <f t="array" ref="N44">IFS(M44&lt;=2,J44-K44,AND(M44&gt;2,M44&lt;6),K44-J44,M44&gt;=6,I44-H44)</f>
        <v>3674492.4</v>
      </c>
    </row>
    <row r="45" ht="14.25" customHeight="1">
      <c r="A45" s="143">
        <v>5310.0</v>
      </c>
      <c r="B45" s="143">
        <v>4.0</v>
      </c>
      <c r="C45" s="143" t="s">
        <v>2208</v>
      </c>
      <c r="D45" s="143" t="s">
        <v>2209</v>
      </c>
      <c r="E45" s="144" t="s">
        <v>148</v>
      </c>
      <c r="F45" s="141">
        <v>0.0</v>
      </c>
      <c r="G45" s="141">
        <v>1342573.3200000003</v>
      </c>
      <c r="H45" s="141">
        <v>0.0</v>
      </c>
      <c r="I45" s="141">
        <v>0.0</v>
      </c>
      <c r="J45" s="141">
        <v>0.0</v>
      </c>
      <c r="K45" s="141">
        <v>1342573.3200000003</v>
      </c>
      <c r="L45" s="148" t="str">
        <f t="shared" si="1"/>
        <v>5</v>
      </c>
      <c r="M45" s="138">
        <f t="shared" si="2"/>
        <v>5</v>
      </c>
      <c r="N45" s="138">
        <f t="array" ref="N45">IFS(M45&lt;=2,J45-K45,AND(M45&gt;2,M45&lt;6),K45-J45,M45&gt;=6,I45-H45)</f>
        <v>1342573.32</v>
      </c>
    </row>
    <row r="46" ht="14.25" customHeight="1">
      <c r="A46" s="143">
        <v>5320.0</v>
      </c>
      <c r="B46" s="143">
        <v>4.0</v>
      </c>
      <c r="C46" s="143" t="s">
        <v>2208</v>
      </c>
      <c r="D46" s="143" t="s">
        <v>2210</v>
      </c>
      <c r="E46" s="144" t="s">
        <v>148</v>
      </c>
      <c r="F46" s="141">
        <v>0.0</v>
      </c>
      <c r="G46" s="141">
        <v>0.0</v>
      </c>
      <c r="H46" s="141">
        <v>0.0</v>
      </c>
      <c r="I46" s="141">
        <v>0.0</v>
      </c>
      <c r="J46" s="141">
        <v>0.0</v>
      </c>
      <c r="K46" s="141">
        <v>0.0</v>
      </c>
      <c r="L46" s="148" t="str">
        <f t="shared" si="1"/>
        <v>5</v>
      </c>
      <c r="M46" s="138">
        <f t="shared" si="2"/>
        <v>5</v>
      </c>
      <c r="N46" s="138">
        <f t="array" ref="N46">IFS(M46&lt;=2,J46-K46,AND(M46&gt;2,M46&lt;6),K46-J46,M46&gt;=6,I46-H46)</f>
        <v>0</v>
      </c>
    </row>
    <row r="47" ht="14.25" customHeight="1">
      <c r="A47" s="143">
        <v>5330.0</v>
      </c>
      <c r="B47" s="143">
        <v>4.0</v>
      </c>
      <c r="C47" s="143" t="s">
        <v>2208</v>
      </c>
      <c r="D47" s="143" t="s">
        <v>2211</v>
      </c>
      <c r="E47" s="144" t="s">
        <v>148</v>
      </c>
      <c r="F47" s="141">
        <v>0.0</v>
      </c>
      <c r="G47" s="141">
        <v>0.0</v>
      </c>
      <c r="H47" s="141">
        <v>0.0</v>
      </c>
      <c r="I47" s="141">
        <v>0.0</v>
      </c>
      <c r="J47" s="141">
        <v>0.0</v>
      </c>
      <c r="K47" s="141">
        <v>0.0</v>
      </c>
      <c r="L47" s="148" t="str">
        <f t="shared" si="1"/>
        <v>5</v>
      </c>
      <c r="M47" s="138">
        <f t="shared" si="2"/>
        <v>5</v>
      </c>
      <c r="N47" s="138">
        <f t="array" ref="N47">IFS(M47&lt;=2,J47-K47,AND(M47&gt;2,M47&lt;6),K47-J47,M47&gt;=6,I47-H47)</f>
        <v>0</v>
      </c>
    </row>
    <row r="48" ht="14.25" customHeight="1">
      <c r="A48" s="143">
        <v>5420.0</v>
      </c>
      <c r="B48" s="143">
        <v>4.0</v>
      </c>
      <c r="C48" s="143" t="s">
        <v>2208</v>
      </c>
      <c r="D48" s="143" t="s">
        <v>2210</v>
      </c>
      <c r="E48" s="145" t="s">
        <v>149</v>
      </c>
      <c r="F48" s="141">
        <v>0.0</v>
      </c>
      <c r="G48" s="141">
        <v>0.0</v>
      </c>
      <c r="H48" s="141">
        <v>0.0</v>
      </c>
      <c r="I48" s="141">
        <v>0.0</v>
      </c>
      <c r="J48" s="141">
        <v>0.0</v>
      </c>
      <c r="K48" s="141">
        <v>0.0</v>
      </c>
      <c r="L48" s="148" t="str">
        <f t="shared" si="1"/>
        <v>5</v>
      </c>
      <c r="M48" s="138">
        <f t="shared" si="2"/>
        <v>5</v>
      </c>
      <c r="N48" s="138">
        <f t="array" ref="N48">IFS(M48&lt;=2,J48-K48,AND(M48&gt;2,M48&lt;6),K48-J48,M48&gt;=6,I48-H48)</f>
        <v>0</v>
      </c>
    </row>
    <row r="49" ht="14.25" customHeight="1">
      <c r="A49" s="143">
        <v>6110.0</v>
      </c>
      <c r="B49" s="143">
        <v>4.0</v>
      </c>
      <c r="C49" s="143" t="s">
        <v>2208</v>
      </c>
      <c r="D49" s="143" t="s">
        <v>2209</v>
      </c>
      <c r="E49" s="145" t="s">
        <v>150</v>
      </c>
      <c r="F49" s="141">
        <v>0.0</v>
      </c>
      <c r="G49" s="141">
        <v>0.0</v>
      </c>
      <c r="H49" s="141">
        <v>0.0</v>
      </c>
      <c r="I49" s="141">
        <v>3117792.216</v>
      </c>
      <c r="J49" s="141">
        <v>0.0</v>
      </c>
      <c r="K49" s="141">
        <v>3117792.216</v>
      </c>
      <c r="L49" s="148" t="str">
        <f t="shared" si="1"/>
        <v>6</v>
      </c>
      <c r="M49" s="138">
        <f t="shared" si="2"/>
        <v>6</v>
      </c>
      <c r="N49" s="138">
        <f t="array" ref="N49">IFS(M49&lt;=2,J49-K49,AND(M49&gt;2,M49&lt;6),K49-J49,M49&gt;=6,I49-H49)</f>
        <v>3117792.216</v>
      </c>
    </row>
    <row r="50" ht="14.25" customHeight="1">
      <c r="A50" s="143">
        <v>6190.0</v>
      </c>
      <c r="B50" s="143">
        <v>4.0</v>
      </c>
      <c r="C50" s="143" t="s">
        <v>2208</v>
      </c>
      <c r="D50" s="143" t="s">
        <v>2217</v>
      </c>
      <c r="E50" s="145" t="s">
        <v>150</v>
      </c>
      <c r="F50" s="141">
        <v>0.0</v>
      </c>
      <c r="G50" s="141">
        <v>0.0</v>
      </c>
      <c r="H50" s="141">
        <v>0.0</v>
      </c>
      <c r="I50" s="141">
        <v>430.68</v>
      </c>
      <c r="J50" s="141">
        <v>0.0</v>
      </c>
      <c r="K50" s="141">
        <v>430.68</v>
      </c>
      <c r="L50" s="148" t="str">
        <f t="shared" si="1"/>
        <v>6</v>
      </c>
      <c r="M50" s="138">
        <f t="shared" si="2"/>
        <v>6</v>
      </c>
      <c r="N50" s="138">
        <f t="array" ref="N50">IFS(M50&lt;=2,J50-K50,AND(M50&gt;2,M50&lt;6),K50-J50,M50&gt;=6,I50-H50)</f>
        <v>430.68</v>
      </c>
    </row>
    <row r="51" ht="14.25" customHeight="1">
      <c r="A51" s="143">
        <v>7110.0</v>
      </c>
      <c r="B51" s="143">
        <v>4.0</v>
      </c>
      <c r="C51" s="143" t="s">
        <v>2208</v>
      </c>
      <c r="D51" s="143" t="s">
        <v>2209</v>
      </c>
      <c r="E51" s="144" t="s">
        <v>13</v>
      </c>
      <c r="F51" s="141">
        <v>0.0</v>
      </c>
      <c r="G51" s="141">
        <v>0.0</v>
      </c>
      <c r="H51" s="141">
        <v>523898.748</v>
      </c>
      <c r="I51" s="141">
        <v>0.0</v>
      </c>
      <c r="J51" s="141">
        <v>523898.748</v>
      </c>
      <c r="K51" s="141">
        <v>0.0</v>
      </c>
      <c r="L51" s="148" t="str">
        <f t="shared" si="1"/>
        <v>7</v>
      </c>
      <c r="M51" s="138">
        <f t="shared" si="2"/>
        <v>7</v>
      </c>
      <c r="N51" s="138">
        <f t="array" ref="N51">IFS(M51&lt;=2,J51-K51,AND(M51&gt;2,M51&lt;6),K51-J51,M51&gt;=6,I51-H51)</f>
        <v>-523898.748</v>
      </c>
    </row>
    <row r="52" ht="14.25" customHeight="1">
      <c r="A52" s="143">
        <v>7210.0</v>
      </c>
      <c r="B52" s="143">
        <v>4.0</v>
      </c>
      <c r="C52" s="143" t="s">
        <v>2208</v>
      </c>
      <c r="D52" s="143" t="s">
        <v>2209</v>
      </c>
      <c r="E52" s="144" t="s">
        <v>13</v>
      </c>
      <c r="F52" s="141">
        <v>0.0</v>
      </c>
      <c r="G52" s="141">
        <v>0.0</v>
      </c>
      <c r="H52" s="141">
        <v>0.0</v>
      </c>
      <c r="I52" s="141">
        <v>0.0</v>
      </c>
      <c r="J52" s="141">
        <v>0.0</v>
      </c>
      <c r="K52" s="141">
        <v>0.0</v>
      </c>
      <c r="L52" s="148" t="str">
        <f t="shared" si="1"/>
        <v>7</v>
      </c>
      <c r="M52" s="138">
        <f t="shared" si="2"/>
        <v>7</v>
      </c>
      <c r="N52" s="138">
        <f t="array" ref="N52">IFS(M52&lt;=2,J52-K52,AND(M52&gt;2,M52&lt;6),K52-J52,M52&gt;=6,I52-H52)</f>
        <v>0</v>
      </c>
    </row>
    <row r="53" ht="14.25" customHeight="1">
      <c r="A53" s="143">
        <v>7340.0</v>
      </c>
      <c r="B53" s="143">
        <v>4.0</v>
      </c>
      <c r="C53" s="143" t="s">
        <v>2208</v>
      </c>
      <c r="D53" s="143" t="s">
        <v>2212</v>
      </c>
      <c r="E53" s="145" t="s">
        <v>157</v>
      </c>
      <c r="F53" s="141">
        <v>0.0</v>
      </c>
      <c r="G53" s="141">
        <v>0.0</v>
      </c>
      <c r="H53" s="141">
        <v>255889.26</v>
      </c>
      <c r="I53" s="141">
        <v>0.0</v>
      </c>
      <c r="J53" s="141">
        <v>255889.26</v>
      </c>
      <c r="K53" s="141">
        <v>0.0</v>
      </c>
      <c r="L53" s="148" t="str">
        <f t="shared" si="1"/>
        <v>7</v>
      </c>
      <c r="M53" s="138">
        <f t="shared" si="2"/>
        <v>7</v>
      </c>
      <c r="N53" s="138">
        <f t="array" ref="N53">IFS(M53&lt;=2,J53-K53,AND(M53&gt;2,M53&lt;6),K53-J53,M53&gt;=6,I53-H53)</f>
        <v>-255889.26</v>
      </c>
    </row>
    <row r="54" ht="14.25" customHeight="1">
      <c r="A54" s="143">
        <v>7390.0</v>
      </c>
      <c r="B54" s="143">
        <v>4.0</v>
      </c>
      <c r="C54" s="143" t="s">
        <v>2208</v>
      </c>
      <c r="D54" s="143" t="s">
        <v>2217</v>
      </c>
      <c r="E54" s="145" t="s">
        <v>162</v>
      </c>
      <c r="F54" s="141">
        <v>0.0</v>
      </c>
      <c r="G54" s="141">
        <v>0.0</v>
      </c>
      <c r="H54" s="141">
        <v>909.1560000000001</v>
      </c>
      <c r="I54" s="141">
        <v>0.0</v>
      </c>
      <c r="J54" s="141">
        <v>909.1560000000001</v>
      </c>
      <c r="K54" s="141">
        <v>0.0</v>
      </c>
      <c r="L54" s="148" t="str">
        <f t="shared" si="1"/>
        <v>7</v>
      </c>
      <c r="M54" s="138">
        <f t="shared" si="2"/>
        <v>7</v>
      </c>
      <c r="N54" s="138">
        <f t="array" ref="N54">IFS(M54&lt;=2,J54-K54,AND(M54&gt;2,M54&lt;6),K54-J54,M54&gt;=6,I54-H54)</f>
        <v>-909.156</v>
      </c>
    </row>
    <row r="55" ht="14.25" customHeight="1">
      <c r="A55" s="143">
        <v>7410.0</v>
      </c>
      <c r="B55" s="143">
        <v>4.0</v>
      </c>
      <c r="C55" s="143" t="s">
        <v>2208</v>
      </c>
      <c r="D55" s="143" t="s">
        <v>2209</v>
      </c>
      <c r="E55" s="145" t="s">
        <v>152</v>
      </c>
      <c r="F55" s="141">
        <v>0.0</v>
      </c>
      <c r="G55" s="141">
        <v>0.0</v>
      </c>
      <c r="H55" s="141">
        <v>117098.22000000002</v>
      </c>
      <c r="I55" s="141">
        <v>0.0</v>
      </c>
      <c r="J55" s="141">
        <v>117098.22000000002</v>
      </c>
      <c r="K55" s="141">
        <v>0.0</v>
      </c>
      <c r="L55" s="148" t="str">
        <f t="shared" si="1"/>
        <v>7</v>
      </c>
      <c r="M55" s="138">
        <f t="shared" si="2"/>
        <v>7</v>
      </c>
      <c r="N55" s="138">
        <f t="array" ref="N55">IFS(M55&lt;=2,J55-K55,AND(M55&gt;2,M55&lt;6),K55-J55,M55&gt;=6,I55-H55)</f>
        <v>-117098.22</v>
      </c>
    </row>
    <row r="56" ht="14.25" customHeight="1">
      <c r="A56" s="143">
        <v>7420.0</v>
      </c>
      <c r="B56" s="143">
        <v>4.0</v>
      </c>
      <c r="C56" s="143" t="s">
        <v>2208</v>
      </c>
      <c r="D56" s="143" t="s">
        <v>2210</v>
      </c>
      <c r="E56" s="145" t="s">
        <v>153</v>
      </c>
      <c r="F56" s="141">
        <v>0.0</v>
      </c>
      <c r="G56" s="141">
        <v>0.0</v>
      </c>
      <c r="H56" s="141">
        <v>2532.996</v>
      </c>
      <c r="I56" s="141">
        <v>0.0</v>
      </c>
      <c r="J56" s="141">
        <v>2532.996</v>
      </c>
      <c r="K56" s="141">
        <v>0.0</v>
      </c>
      <c r="L56" s="148" t="str">
        <f t="shared" si="1"/>
        <v>7</v>
      </c>
      <c r="M56" s="138">
        <f t="shared" si="2"/>
        <v>7</v>
      </c>
      <c r="N56" s="138">
        <f t="array" ref="N56">IFS(M56&lt;=2,J56-K56,AND(M56&gt;2,M56&lt;6),K56-J56,M56&gt;=6,I56-H56)</f>
        <v>-2532.996</v>
      </c>
    </row>
    <row r="57" ht="14.25" customHeight="1">
      <c r="A57" s="143">
        <v>7430.0</v>
      </c>
      <c r="B57" s="143">
        <v>4.0</v>
      </c>
      <c r="C57" s="143" t="s">
        <v>2208</v>
      </c>
      <c r="D57" s="143" t="s">
        <v>2211</v>
      </c>
      <c r="E57" s="145" t="s">
        <v>154</v>
      </c>
      <c r="F57" s="141">
        <v>0.0</v>
      </c>
      <c r="G57" s="141">
        <v>0.0</v>
      </c>
      <c r="H57" s="141">
        <v>2716.392</v>
      </c>
      <c r="I57" s="141">
        <v>0.0</v>
      </c>
      <c r="J57" s="141">
        <v>2716.392</v>
      </c>
      <c r="K57" s="141">
        <v>0.0</v>
      </c>
      <c r="L57" s="148" t="str">
        <f t="shared" si="1"/>
        <v>7</v>
      </c>
      <c r="M57" s="138">
        <f t="shared" si="2"/>
        <v>7</v>
      </c>
      <c r="N57" s="138">
        <f t="array" ref="N57">IFS(M57&lt;=2,J57-K57,AND(M57&gt;2,M57&lt;6),K57-J57,M57&gt;=6,I57-H57)</f>
        <v>-2716.392</v>
      </c>
    </row>
    <row r="58" ht="14.25" customHeight="1">
      <c r="A58" s="143">
        <v>7440.0</v>
      </c>
      <c r="B58" s="143">
        <v>4.0</v>
      </c>
      <c r="C58" s="143" t="s">
        <v>2208</v>
      </c>
      <c r="D58" s="143" t="s">
        <v>2212</v>
      </c>
      <c r="E58" s="145" t="s">
        <v>155</v>
      </c>
      <c r="F58" s="141">
        <v>0.0</v>
      </c>
      <c r="G58" s="141">
        <v>0.0</v>
      </c>
      <c r="H58" s="141">
        <v>1355.652</v>
      </c>
      <c r="I58" s="141">
        <v>0.0</v>
      </c>
      <c r="J58" s="141">
        <v>1355.652</v>
      </c>
      <c r="K58" s="141">
        <v>0.0</v>
      </c>
      <c r="L58" s="148" t="str">
        <f t="shared" si="1"/>
        <v>7</v>
      </c>
      <c r="M58" s="138">
        <f t="shared" si="2"/>
        <v>7</v>
      </c>
      <c r="N58" s="138">
        <f t="array" ref="N58">IFS(M58&lt;=2,J58-K58,AND(M58&gt;2,M58&lt;6),K58-J58,M58&gt;=6,I58-H58)</f>
        <v>-1355.652</v>
      </c>
    </row>
    <row r="59" ht="14.25" customHeight="1">
      <c r="A59" s="143">
        <v>7450.0</v>
      </c>
      <c r="B59" s="143">
        <v>4.0</v>
      </c>
      <c r="C59" s="143" t="s">
        <v>2208</v>
      </c>
      <c r="D59" s="143" t="s">
        <v>2213</v>
      </c>
      <c r="E59" s="145" t="s">
        <v>161</v>
      </c>
      <c r="F59" s="141">
        <v>0.0</v>
      </c>
      <c r="G59" s="141">
        <v>0.0</v>
      </c>
      <c r="H59" s="141">
        <v>12296.736</v>
      </c>
      <c r="I59" s="141">
        <v>0.0</v>
      </c>
      <c r="J59" s="141">
        <v>12296.736</v>
      </c>
      <c r="K59" s="141">
        <v>0.0</v>
      </c>
      <c r="L59" s="148" t="str">
        <f t="shared" si="1"/>
        <v>7</v>
      </c>
      <c r="M59" s="138">
        <f t="shared" si="2"/>
        <v>7</v>
      </c>
      <c r="N59" s="138">
        <f t="array" ref="N59">IFS(M59&lt;=2,J59-K59,AND(M59&gt;2,M59&lt;6),K59-J59,M59&gt;=6,I59-H59)</f>
        <v>-12296.736</v>
      </c>
    </row>
    <row r="60" ht="14.25" customHeight="1">
      <c r="A60" s="143">
        <v>7490.0</v>
      </c>
      <c r="B60" s="143">
        <v>4.0</v>
      </c>
      <c r="C60" s="143" t="s">
        <v>2208</v>
      </c>
      <c r="D60" s="143" t="s">
        <v>2217</v>
      </c>
      <c r="E60" s="145" t="s">
        <v>162</v>
      </c>
      <c r="F60" s="141">
        <v>0.0</v>
      </c>
      <c r="G60" s="141">
        <v>0.0</v>
      </c>
      <c r="H60" s="141">
        <v>4522.0199999999995</v>
      </c>
      <c r="I60" s="141">
        <v>0.0</v>
      </c>
      <c r="J60" s="141">
        <v>4522.0199999999995</v>
      </c>
      <c r="K60" s="141">
        <v>0.0</v>
      </c>
      <c r="L60" s="148" t="str">
        <f t="shared" si="1"/>
        <v>7</v>
      </c>
      <c r="M60" s="138">
        <f t="shared" si="2"/>
        <v>7</v>
      </c>
      <c r="N60" s="138">
        <f t="array" ref="N60">IFS(M60&lt;=2,J60-K60,AND(M60&gt;2,M60&lt;6),K60-J60,M60&gt;=6,I60-H60)</f>
        <v>-4522.02</v>
      </c>
    </row>
    <row r="61" ht="14.25" customHeight="1">
      <c r="A61" s="143">
        <v>8150.0</v>
      </c>
      <c r="B61" s="143">
        <v>4.0</v>
      </c>
      <c r="C61" s="143" t="s">
        <v>2208</v>
      </c>
      <c r="D61" s="143" t="s">
        <v>2213</v>
      </c>
      <c r="E61" s="145" t="s">
        <v>167</v>
      </c>
      <c r="F61" s="141">
        <v>0.0</v>
      </c>
      <c r="G61" s="141">
        <v>0.0</v>
      </c>
      <c r="H61" s="141">
        <v>0.0</v>
      </c>
      <c r="I61" s="141">
        <v>6628.235999999999</v>
      </c>
      <c r="J61" s="141">
        <v>0.0</v>
      </c>
      <c r="K61" s="141">
        <v>6628.235999999999</v>
      </c>
      <c r="L61" s="148" t="str">
        <f t="shared" si="1"/>
        <v>8</v>
      </c>
      <c r="M61" s="138">
        <f t="shared" si="2"/>
        <v>8</v>
      </c>
      <c r="N61" s="138">
        <f t="array" ref="N61">IFS(M61&lt;=2,J61-K61,AND(M61&gt;2,M61&lt;6),K61-J61,M61&gt;=6,I61-H61)</f>
        <v>6628.236</v>
      </c>
    </row>
    <row r="62" ht="14.25" customHeight="1">
      <c r="A62" s="143">
        <v>8190.0</v>
      </c>
      <c r="B62" s="143">
        <v>4.0</v>
      </c>
      <c r="C62" s="143" t="s">
        <v>2208</v>
      </c>
      <c r="D62" s="143" t="s">
        <v>2217</v>
      </c>
      <c r="E62" s="145" t="s">
        <v>167</v>
      </c>
      <c r="F62" s="141">
        <v>0.0</v>
      </c>
      <c r="G62" s="141">
        <v>0.0</v>
      </c>
      <c r="H62" s="141">
        <v>0.0</v>
      </c>
      <c r="I62" s="141">
        <v>347.60400000000004</v>
      </c>
      <c r="J62" s="141">
        <v>0.0</v>
      </c>
      <c r="K62" s="141">
        <v>347.60400000000004</v>
      </c>
      <c r="L62" s="148" t="str">
        <f t="shared" si="1"/>
        <v>8</v>
      </c>
      <c r="M62" s="138">
        <f t="shared" si="2"/>
        <v>8</v>
      </c>
      <c r="N62" s="138">
        <f t="array" ref="N62">IFS(M62&lt;=2,J62-K62,AND(M62&gt;2,M62&lt;6),K62-J62,M62&gt;=6,I62-H62)</f>
        <v>347.604</v>
      </c>
    </row>
    <row r="63" ht="14.25" customHeight="1">
      <c r="A63" s="143">
        <v>8210.0</v>
      </c>
      <c r="B63" s="143">
        <v>4.0</v>
      </c>
      <c r="C63" s="143" t="s">
        <v>2208</v>
      </c>
      <c r="D63" s="143" t="s">
        <v>2209</v>
      </c>
      <c r="E63" s="144" t="s">
        <v>165</v>
      </c>
      <c r="F63" s="141">
        <v>0.0</v>
      </c>
      <c r="G63" s="141">
        <v>0.0</v>
      </c>
      <c r="H63" s="141">
        <v>71602.56</v>
      </c>
      <c r="I63" s="141">
        <v>0.0</v>
      </c>
      <c r="J63" s="141">
        <v>71602.56</v>
      </c>
      <c r="K63" s="141">
        <v>0.0</v>
      </c>
      <c r="L63" s="148" t="str">
        <f t="shared" si="1"/>
        <v>8</v>
      </c>
      <c r="M63" s="138">
        <f t="shared" si="2"/>
        <v>8</v>
      </c>
      <c r="N63" s="138">
        <f t="array" ref="N63">IFS(M63&lt;=2,J63-K63,AND(M63&gt;2,M63&lt;6),K63-J63,M63&gt;=6,I63-H63)</f>
        <v>-71602.56</v>
      </c>
    </row>
    <row r="64" ht="14.25" customHeight="1">
      <c r="A64" s="143">
        <v>8290.0</v>
      </c>
      <c r="B64" s="143">
        <v>4.0</v>
      </c>
      <c r="C64" s="143" t="s">
        <v>2208</v>
      </c>
      <c r="D64" s="143" t="s">
        <v>2217</v>
      </c>
      <c r="E64" s="145" t="s">
        <v>167</v>
      </c>
      <c r="F64" s="141">
        <v>0.0</v>
      </c>
      <c r="G64" s="141">
        <v>0.0</v>
      </c>
      <c r="H64" s="141">
        <v>692.04</v>
      </c>
      <c r="I64" s="141">
        <v>0.0</v>
      </c>
      <c r="J64" s="141">
        <v>692.04</v>
      </c>
      <c r="K64" s="141">
        <v>0.0</v>
      </c>
      <c r="L64" s="148" t="str">
        <f t="shared" si="1"/>
        <v>8</v>
      </c>
      <c r="M64" s="138">
        <f t="shared" si="2"/>
        <v>8</v>
      </c>
      <c r="N64" s="138">
        <f t="array" ref="N64">IFS(M64&lt;=2,J64-K64,AND(M64&gt;2,M64&lt;6),K64-J64,M64&gt;=6,I64-H64)</f>
        <v>-692.04</v>
      </c>
    </row>
    <row r="65" ht="14.25" customHeight="1">
      <c r="A65" s="143">
        <v>9220.0</v>
      </c>
      <c r="B65" s="143">
        <v>4.0</v>
      </c>
      <c r="C65" s="143" t="s">
        <v>2208</v>
      </c>
      <c r="D65" s="143" t="s">
        <v>2210</v>
      </c>
      <c r="E65" s="144" t="s">
        <v>164</v>
      </c>
      <c r="F65" s="141">
        <v>0.0</v>
      </c>
      <c r="G65" s="141">
        <v>0.0</v>
      </c>
      <c r="H65" s="141">
        <v>2743507.164</v>
      </c>
      <c r="I65" s="141">
        <v>2734151.124</v>
      </c>
      <c r="J65" s="141">
        <v>9356.039999999999</v>
      </c>
      <c r="K65" s="141">
        <v>0.0</v>
      </c>
      <c r="L65" s="148" t="str">
        <f t="shared" si="1"/>
        <v>9</v>
      </c>
      <c r="M65" s="138">
        <f t="shared" si="2"/>
        <v>9</v>
      </c>
      <c r="N65" s="138">
        <f t="array" ref="N65">IFS(M65&lt;=2,J65-K65,AND(M65&gt;2,M65&lt;6),K65-J65,M65&gt;=6,I65-H65)</f>
        <v>-9356.04</v>
      </c>
    </row>
    <row r="66" ht="14.25" customHeight="1">
      <c r="A66" s="143">
        <v>9240.0</v>
      </c>
      <c r="B66" s="143">
        <v>4.0</v>
      </c>
      <c r="C66" s="143" t="s">
        <v>2208</v>
      </c>
      <c r="D66" s="143" t="s">
        <v>2212</v>
      </c>
      <c r="E66" s="145" t="s">
        <v>167</v>
      </c>
      <c r="F66" s="141">
        <v>0.0</v>
      </c>
      <c r="G66" s="141">
        <v>0.0</v>
      </c>
      <c r="H66" s="141">
        <v>54.0</v>
      </c>
      <c r="I66" s="141">
        <v>0.0</v>
      </c>
      <c r="J66" s="141">
        <v>54.0</v>
      </c>
      <c r="K66" s="141">
        <v>0.0</v>
      </c>
      <c r="L66" s="148" t="str">
        <f t="shared" si="1"/>
        <v>9</v>
      </c>
      <c r="M66" s="138">
        <f t="shared" si="2"/>
        <v>9</v>
      </c>
      <c r="N66" s="138">
        <f t="array" ref="N66">IFS(M66&lt;=2,J66-K66,AND(M66&gt;2,M66&lt;6),K66-J66,M66&gt;=6,I66-H66)</f>
        <v>-54</v>
      </c>
    </row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3.0"/>
    <col customWidth="1" min="4" max="4" width="10.43"/>
    <col customWidth="1" min="5" max="26" width="8.71"/>
  </cols>
  <sheetData>
    <row r="1" ht="14.25" customHeight="1">
      <c r="D1" s="138" t="s">
        <v>2221</v>
      </c>
    </row>
    <row r="2" ht="14.25" customHeight="1">
      <c r="C2" s="134" t="s">
        <v>130</v>
      </c>
      <c r="D2" s="138">
        <f>SUMIFS('4'!$N:$N,'4'!$E:$E,'5'!$C2)</f>
        <v>3831150.612</v>
      </c>
    </row>
    <row r="3" ht="14.25" customHeight="1">
      <c r="C3" s="134" t="s">
        <v>131</v>
      </c>
      <c r="D3" s="138">
        <f>SUMIFS('4'!$N:$N,'4'!$E:$E,'5'!$C3)</f>
        <v>1681024.152</v>
      </c>
    </row>
    <row r="4" ht="14.25" customHeight="1">
      <c r="C4" s="134" t="s">
        <v>132</v>
      </c>
      <c r="D4" s="138">
        <f>SUMIFS('4'!$N:$N,'4'!$E:$E,'5'!$C4)</f>
        <v>0</v>
      </c>
    </row>
    <row r="5" ht="14.25" customHeight="1">
      <c r="C5" s="134" t="s">
        <v>133</v>
      </c>
      <c r="D5" s="138">
        <f>SUMIFS('4'!$N:$N,'4'!$E:$E,'5'!$C5)</f>
        <v>1179779.088</v>
      </c>
    </row>
    <row r="6" ht="14.25" customHeight="1">
      <c r="C6" s="134" t="s">
        <v>134</v>
      </c>
      <c r="D6" s="138">
        <f>SUMIFS('4'!$N:$N,'4'!$E:$E,'5'!$C6)</f>
        <v>0</v>
      </c>
    </row>
    <row r="7" ht="14.25" customHeight="1">
      <c r="C7" s="149" t="s">
        <v>135</v>
      </c>
      <c r="D7" s="138">
        <f>SUMIFS('4'!$N:$N,'4'!$E:$E,'5'!$C7)</f>
        <v>0</v>
      </c>
    </row>
    <row r="8" ht="14.25" customHeight="1">
      <c r="C8" s="135" t="s">
        <v>46</v>
      </c>
      <c r="D8" s="150">
        <f>SUM(D2:D7)</f>
        <v>6691953.852</v>
      </c>
    </row>
    <row r="9" ht="14.25" customHeight="1">
      <c r="C9" s="149"/>
    </row>
    <row r="10" ht="14.25" customHeight="1">
      <c r="C10" s="134" t="s">
        <v>136</v>
      </c>
      <c r="D10" s="138">
        <f>SUMIFS('4'!$N:$N,'4'!$E:$E,'5'!$C10)</f>
        <v>4124759.34</v>
      </c>
    </row>
    <row r="11" ht="14.25" customHeight="1">
      <c r="C11" s="134" t="s">
        <v>137</v>
      </c>
      <c r="D11" s="138">
        <f>SUMIFS('4'!$N:$N,'4'!$E:$E,'5'!$C11)</f>
        <v>247.548</v>
      </c>
    </row>
    <row r="12" ht="14.25" customHeight="1">
      <c r="C12" s="149" t="s">
        <v>138</v>
      </c>
      <c r="D12" s="138">
        <f>SUMIFS('4'!$N:$N,'4'!$E:$E,'5'!$C12)</f>
        <v>16800</v>
      </c>
    </row>
    <row r="13" ht="14.25" customHeight="1">
      <c r="C13" s="135" t="s">
        <v>2222</v>
      </c>
      <c r="D13" s="150">
        <f>SUM(D10:D12)</f>
        <v>4141806.888</v>
      </c>
    </row>
    <row r="14" ht="14.25" customHeight="1">
      <c r="C14" s="134"/>
    </row>
    <row r="15" ht="14.25" customHeight="1">
      <c r="C15" s="136" t="s">
        <v>51</v>
      </c>
      <c r="D15" s="150">
        <f>SUM(D8,D13)</f>
        <v>10833760.74</v>
      </c>
    </row>
    <row r="16" ht="14.25" customHeight="1">
      <c r="C16" s="134"/>
    </row>
    <row r="17" ht="14.25" customHeight="1">
      <c r="C17" s="134" t="s">
        <v>139</v>
      </c>
      <c r="D17" s="138">
        <f>SUMIFS('4'!$N:$N,'4'!$E:$E,'5'!$C17)</f>
        <v>-261396.372</v>
      </c>
    </row>
    <row r="18" ht="14.25" customHeight="1">
      <c r="C18" s="134" t="s">
        <v>140</v>
      </c>
      <c r="D18" s="138">
        <f>SUMIFS('4'!$N:$N,'4'!$E:$E,'5'!$C18)</f>
        <v>54657.852</v>
      </c>
    </row>
    <row r="19" ht="14.25" customHeight="1">
      <c r="C19" s="134" t="s">
        <v>141</v>
      </c>
      <c r="D19" s="138">
        <f>SUMIFS('4'!$N:$N,'4'!$E:$E,'5'!$C19)</f>
        <v>8885457.312</v>
      </c>
    </row>
    <row r="20" ht="14.25" customHeight="1">
      <c r="C20" s="134" t="s">
        <v>142</v>
      </c>
      <c r="D20" s="138">
        <f>SUMIFS('4'!$N:$N,'4'!$E:$E,'5'!$C20)</f>
        <v>-364654.728</v>
      </c>
    </row>
    <row r="21" ht="14.25" customHeight="1">
      <c r="C21" s="134" t="s">
        <v>143</v>
      </c>
      <c r="D21" s="138">
        <f>SUMIFS('4'!$N:$N,'4'!$E:$E,'5'!$C21)</f>
        <v>0</v>
      </c>
    </row>
    <row r="22" ht="14.25" customHeight="1">
      <c r="C22" s="134" t="s">
        <v>144</v>
      </c>
      <c r="D22" s="138">
        <f>SUMIFS('4'!$N:$N,'4'!$E:$E,'5'!$C22)</f>
        <v>-1320</v>
      </c>
    </row>
    <row r="23" ht="14.25" customHeight="1">
      <c r="C23" s="135" t="s">
        <v>2223</v>
      </c>
      <c r="D23" s="150">
        <f>SUM(D17:D22)</f>
        <v>8312744.064</v>
      </c>
    </row>
    <row r="24" ht="14.25" customHeight="1">
      <c r="C24" s="134"/>
    </row>
    <row r="25" ht="14.25" customHeight="1">
      <c r="C25" s="134" t="s">
        <v>145</v>
      </c>
      <c r="D25" s="138">
        <f>SUMIFS('4'!$N:$N,'4'!$E:$E,'5'!$C25)</f>
        <v>743223.912</v>
      </c>
    </row>
    <row r="26" ht="14.25" customHeight="1">
      <c r="C26" s="134" t="s">
        <v>146</v>
      </c>
      <c r="D26" s="138">
        <f>SUMIFS('4'!$N:$N,'4'!$E:$E,'5'!$C26)</f>
        <v>0</v>
      </c>
    </row>
    <row r="27" ht="14.25" customHeight="1">
      <c r="C27" s="135" t="s">
        <v>2224</v>
      </c>
      <c r="D27" s="150">
        <f>SUM(D25:D26)</f>
        <v>743223.912</v>
      </c>
    </row>
    <row r="28" ht="14.25" customHeight="1">
      <c r="C28" s="134"/>
    </row>
    <row r="29" ht="14.25" customHeight="1">
      <c r="C29" s="136" t="s">
        <v>2225</v>
      </c>
    </row>
    <row r="30" ht="14.25" customHeight="1">
      <c r="C30" s="134"/>
    </row>
    <row r="31" ht="14.25" customHeight="1">
      <c r="C31" s="134" t="s">
        <v>147</v>
      </c>
      <c r="D31" s="138">
        <f>SUMIFS('4'!$N:$N,'4'!$E:$E,'5'!$C31)</f>
        <v>3674492.4</v>
      </c>
    </row>
    <row r="32" ht="14.25" customHeight="1">
      <c r="C32" s="134" t="s">
        <v>148</v>
      </c>
      <c r="D32" s="138" t="str">
        <f>SUMIFS('4'!$N:$N,'4'!$E:$E,'5'!$C32)+#REF!</f>
        <v>#REF!</v>
      </c>
    </row>
    <row r="33" ht="14.25" customHeight="1">
      <c r="C33" s="134" t="s">
        <v>149</v>
      </c>
      <c r="D33" s="138">
        <f>SUMIFS('4'!$N:$N,'4'!$E:$E,'5'!$C33)</f>
        <v>0</v>
      </c>
    </row>
    <row r="34" ht="14.25" customHeight="1">
      <c r="C34" s="136" t="s">
        <v>2226</v>
      </c>
      <c r="D34" s="150" t="str">
        <f>SUM(D31:D33)</f>
        <v>#REF!</v>
      </c>
    </row>
    <row r="35" ht="14.25" customHeight="1"/>
    <row r="36" ht="14.25" customHeight="1">
      <c r="C36" s="136" t="s">
        <v>2227</v>
      </c>
      <c r="D36" s="150" t="str">
        <f>SUM(D23,D27,D34)</f>
        <v>#REF!</v>
      </c>
    </row>
    <row r="37" ht="14.25" customHeight="1">
      <c r="C37" s="151" t="s">
        <v>100</v>
      </c>
      <c r="D37" s="152" t="str">
        <f>D15-D36</f>
        <v>#REF!</v>
      </c>
    </row>
    <row r="38" ht="14.25" customHeight="1">
      <c r="D38" s="138" t="s">
        <v>2228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showGridLines="0" workbookViewId="0"/>
  </sheetViews>
  <sheetFormatPr customHeight="1" defaultColWidth="14.43" defaultRowHeight="15.0"/>
  <cols>
    <col customWidth="1" min="1" max="2" width="5.57"/>
    <col customWidth="1" min="3" max="3" width="33.43"/>
    <col customWidth="1" min="4" max="13" width="13.43"/>
    <col customWidth="1" min="14" max="14" width="11.57"/>
    <col customWidth="1" min="15" max="15" width="12.57"/>
    <col customWidth="1" min="16" max="16" width="19.43"/>
    <col customWidth="1" min="17" max="17" width="9.43"/>
    <col customWidth="1" min="18" max="26" width="8.71"/>
  </cols>
  <sheetData>
    <row r="1" ht="14.25" customHeight="1">
      <c r="A1" s="153"/>
      <c r="B1" s="153"/>
      <c r="C1" s="154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4"/>
      <c r="R1" s="153"/>
      <c r="S1" s="153"/>
      <c r="T1" s="153"/>
      <c r="U1" s="153"/>
      <c r="V1" s="153"/>
      <c r="W1" s="153"/>
      <c r="X1" s="153"/>
      <c r="Y1" s="153"/>
      <c r="Z1" s="153"/>
    </row>
    <row r="2" ht="14.25" customHeight="1">
      <c r="A2" s="153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</row>
    <row r="3" ht="14.25" customHeight="1">
      <c r="A3" s="153"/>
      <c r="B3" s="153"/>
      <c r="C3" s="156">
        <v>2020.0</v>
      </c>
      <c r="D3" s="157">
        <v>43845.0</v>
      </c>
      <c r="E3" s="157">
        <v>43876.0</v>
      </c>
      <c r="F3" s="157">
        <v>43905.0</v>
      </c>
      <c r="G3" s="157">
        <v>43936.0</v>
      </c>
      <c r="H3" s="157">
        <v>43966.0</v>
      </c>
      <c r="I3" s="157">
        <v>43997.0</v>
      </c>
      <c r="J3" s="157">
        <v>44027.0</v>
      </c>
      <c r="K3" s="157">
        <v>44058.0</v>
      </c>
      <c r="L3" s="157">
        <v>44089.0</v>
      </c>
      <c r="M3" s="157">
        <v>44119.0</v>
      </c>
      <c r="N3" s="157">
        <v>44150.0</v>
      </c>
      <c r="O3" s="157">
        <v>44180.0</v>
      </c>
      <c r="P3" s="156" t="s">
        <v>2229</v>
      </c>
      <c r="Q3" s="153"/>
      <c r="R3" s="153"/>
      <c r="S3" s="153"/>
      <c r="T3" s="153"/>
      <c r="U3" s="153"/>
      <c r="V3" s="153"/>
      <c r="W3" s="153"/>
      <c r="X3" s="153"/>
      <c r="Y3" s="153"/>
      <c r="Z3" s="153"/>
    </row>
    <row r="4" ht="14.25" customHeight="1">
      <c r="A4" s="153"/>
      <c r="B4" s="153"/>
      <c r="C4" s="158" t="s">
        <v>2230</v>
      </c>
      <c r="D4" s="159">
        <f t="shared" ref="D4:O4" si="1">D5+D6</f>
        <v>2611264.778</v>
      </c>
      <c r="E4" s="160">
        <f t="shared" si="1"/>
        <v>1967596.924</v>
      </c>
      <c r="F4" s="160">
        <f t="shared" si="1"/>
        <v>4382661.77</v>
      </c>
      <c r="G4" s="161">
        <f t="shared" si="1"/>
        <v>3357504.501</v>
      </c>
      <c r="H4" s="161">
        <f t="shared" si="1"/>
        <v>5257330.344</v>
      </c>
      <c r="I4" s="161">
        <f t="shared" si="1"/>
        <v>3889525.752</v>
      </c>
      <c r="J4" s="161">
        <f t="shared" si="1"/>
        <v>5059864.872</v>
      </c>
      <c r="K4" s="161">
        <f t="shared" si="1"/>
        <v>2735175.775</v>
      </c>
      <c r="L4" s="161">
        <f t="shared" si="1"/>
        <v>2498956.833</v>
      </c>
      <c r="M4" s="161">
        <f t="shared" si="1"/>
        <v>3152043.578</v>
      </c>
      <c r="N4" s="161">
        <f t="shared" si="1"/>
        <v>3642261.385</v>
      </c>
      <c r="O4" s="162">
        <f t="shared" si="1"/>
        <v>4299457.185</v>
      </c>
      <c r="P4" s="163">
        <f t="shared" ref="P4:P8" si="3">SUM(D4:O4)</f>
        <v>42853643.7</v>
      </c>
      <c r="Q4" s="153"/>
      <c r="R4" s="153"/>
      <c r="S4" s="153"/>
      <c r="T4" s="153"/>
      <c r="U4" s="153"/>
      <c r="V4" s="153"/>
      <c r="W4" s="153"/>
      <c r="X4" s="153"/>
      <c r="Y4" s="153"/>
      <c r="Z4" s="153"/>
    </row>
    <row r="5" ht="14.25" customHeight="1">
      <c r="A5" s="153"/>
      <c r="B5" s="153"/>
      <c r="C5" s="164" t="s">
        <v>2231</v>
      </c>
      <c r="D5" s="165">
        <f t="shared" ref="D5:O5" si="2">SUM(D7:D10)</f>
        <v>2611187.256</v>
      </c>
      <c r="E5" s="165">
        <f t="shared" si="2"/>
        <v>1967524.404</v>
      </c>
      <c r="F5" s="166">
        <f t="shared" si="2"/>
        <v>4382584.248</v>
      </c>
      <c r="G5" s="167">
        <f t="shared" si="2"/>
        <v>3357429.48</v>
      </c>
      <c r="H5" s="167">
        <f t="shared" si="2"/>
        <v>5257252.8</v>
      </c>
      <c r="I5" s="167">
        <f t="shared" si="2"/>
        <v>3889450.8</v>
      </c>
      <c r="J5" s="167">
        <f t="shared" si="2"/>
        <v>5057733.6</v>
      </c>
      <c r="K5" s="167">
        <f t="shared" si="2"/>
        <v>2734732.152</v>
      </c>
      <c r="L5" s="167">
        <f t="shared" si="2"/>
        <v>2498881.812</v>
      </c>
      <c r="M5" s="167">
        <f t="shared" si="2"/>
        <v>3151966.056</v>
      </c>
      <c r="N5" s="167">
        <f t="shared" si="2"/>
        <v>3641178.372</v>
      </c>
      <c r="O5" s="168">
        <f t="shared" si="2"/>
        <v>4294943.988</v>
      </c>
      <c r="P5" s="169">
        <f t="shared" si="3"/>
        <v>42844864.97</v>
      </c>
      <c r="Q5" s="153"/>
      <c r="R5" s="153"/>
      <c r="S5" s="153"/>
      <c r="T5" s="153"/>
      <c r="U5" s="153"/>
      <c r="V5" s="153"/>
      <c r="W5" s="153"/>
      <c r="X5" s="153"/>
      <c r="Y5" s="153"/>
      <c r="Z5" s="153"/>
    </row>
    <row r="6" ht="14.25" customHeight="1">
      <c r="A6" s="153"/>
      <c r="B6" s="153"/>
      <c r="C6" s="170" t="s">
        <v>2232</v>
      </c>
      <c r="D6" s="171">
        <f t="shared" ref="D6:O6" si="4">D7*18%</f>
        <v>77.5224</v>
      </c>
      <c r="E6" s="172">
        <f t="shared" si="4"/>
        <v>72.51984</v>
      </c>
      <c r="F6" s="172">
        <f t="shared" si="4"/>
        <v>77.5224</v>
      </c>
      <c r="G6" s="173">
        <f t="shared" si="4"/>
        <v>75.02112</v>
      </c>
      <c r="H6" s="173">
        <f t="shared" si="4"/>
        <v>77.544</v>
      </c>
      <c r="I6" s="173">
        <f t="shared" si="4"/>
        <v>74.952</v>
      </c>
      <c r="J6" s="173">
        <f t="shared" si="4"/>
        <v>2131.272</v>
      </c>
      <c r="K6" s="173">
        <f t="shared" si="4"/>
        <v>443.62296</v>
      </c>
      <c r="L6" s="173">
        <f t="shared" si="4"/>
        <v>75.02112</v>
      </c>
      <c r="M6" s="173">
        <f t="shared" si="4"/>
        <v>77.5224</v>
      </c>
      <c r="N6" s="173">
        <f t="shared" si="4"/>
        <v>1083.0132</v>
      </c>
      <c r="O6" s="174">
        <f t="shared" si="4"/>
        <v>4513.19688</v>
      </c>
      <c r="P6" s="175">
        <f t="shared" si="3"/>
        <v>8778.73032</v>
      </c>
      <c r="Q6" s="153"/>
      <c r="R6" s="153"/>
      <c r="S6" s="153"/>
      <c r="T6" s="153"/>
      <c r="U6" s="153"/>
      <c r="V6" s="153"/>
      <c r="W6" s="153"/>
      <c r="X6" s="153"/>
      <c r="Y6" s="153"/>
      <c r="Z6" s="153"/>
    </row>
    <row r="7" ht="14.25" customHeight="1">
      <c r="A7" s="153"/>
      <c r="B7" s="153"/>
      <c r="C7" s="176" t="s">
        <v>2233</v>
      </c>
      <c r="D7" s="177">
        <v>430.68</v>
      </c>
      <c r="E7" s="178">
        <v>402.888</v>
      </c>
      <c r="F7" s="178">
        <v>430.68</v>
      </c>
      <c r="G7" s="179">
        <v>416.784</v>
      </c>
      <c r="H7" s="179">
        <v>430.79999999999995</v>
      </c>
      <c r="I7" s="179">
        <v>416.40000000000003</v>
      </c>
      <c r="J7" s="179">
        <v>11840.400000000001</v>
      </c>
      <c r="K7" s="179">
        <v>2464.572</v>
      </c>
      <c r="L7" s="179">
        <v>416.784</v>
      </c>
      <c r="M7" s="179">
        <v>430.68</v>
      </c>
      <c r="N7" s="179">
        <v>6016.74</v>
      </c>
      <c r="O7" s="180">
        <v>25073.316000000003</v>
      </c>
      <c r="P7" s="181">
        <f t="shared" si="3"/>
        <v>48770.724</v>
      </c>
      <c r="Q7" s="153"/>
      <c r="R7" s="153"/>
      <c r="S7" s="153"/>
      <c r="T7" s="153"/>
      <c r="U7" s="153"/>
      <c r="V7" s="153"/>
      <c r="W7" s="153"/>
      <c r="X7" s="153"/>
      <c r="Y7" s="153"/>
      <c r="Z7" s="153"/>
    </row>
    <row r="8" ht="14.25" customHeight="1">
      <c r="A8" s="153"/>
      <c r="B8" s="153"/>
      <c r="C8" s="176" t="s">
        <v>2234</v>
      </c>
      <c r="D8" s="182">
        <v>2610756.5760000004</v>
      </c>
      <c r="E8" s="183">
        <v>1967121.516</v>
      </c>
      <c r="F8" s="183">
        <v>4382153.568</v>
      </c>
      <c r="G8" s="183">
        <v>3357012.6960000005</v>
      </c>
      <c r="H8" s="183">
        <v>5256822.0</v>
      </c>
      <c r="I8" s="183">
        <v>3889034.4000000004</v>
      </c>
      <c r="J8" s="183">
        <v>5045893.199999999</v>
      </c>
      <c r="K8" s="183">
        <v>2732267.58</v>
      </c>
      <c r="L8" s="183">
        <v>2498465.028</v>
      </c>
      <c r="M8" s="183">
        <v>3151535.3759999997</v>
      </c>
      <c r="N8" s="183">
        <v>3635161.632</v>
      </c>
      <c r="O8" s="184">
        <v>4269870.672</v>
      </c>
      <c r="P8" s="175">
        <f t="shared" si="3"/>
        <v>42796094.24</v>
      </c>
      <c r="Q8" s="153"/>
      <c r="R8" s="153"/>
      <c r="S8" s="153"/>
      <c r="T8" s="153"/>
      <c r="U8" s="153"/>
      <c r="V8" s="153"/>
      <c r="W8" s="153"/>
      <c r="X8" s="153"/>
      <c r="Y8" s="153"/>
      <c r="Z8" s="153"/>
    </row>
    <row r="9" ht="14.25" customHeight="1">
      <c r="A9" s="153"/>
      <c r="B9" s="153"/>
      <c r="C9" s="170" t="s">
        <v>2235</v>
      </c>
      <c r="D9" s="185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7"/>
      <c r="P9" s="175">
        <v>0.0</v>
      </c>
      <c r="Q9" s="153"/>
      <c r="R9" s="153"/>
      <c r="S9" s="153"/>
      <c r="T9" s="153"/>
      <c r="U9" s="153"/>
      <c r="V9" s="153"/>
      <c r="W9" s="153"/>
      <c r="X9" s="153"/>
      <c r="Y9" s="153"/>
      <c r="Z9" s="153"/>
    </row>
    <row r="10" ht="14.25" customHeight="1">
      <c r="A10" s="153"/>
      <c r="B10" s="153"/>
      <c r="C10" s="188" t="s">
        <v>2236</v>
      </c>
      <c r="D10" s="189"/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91"/>
      <c r="P10" s="169">
        <v>0.0</v>
      </c>
      <c r="Q10" s="153"/>
      <c r="R10" s="153"/>
      <c r="S10" s="153"/>
      <c r="T10" s="153"/>
      <c r="U10" s="153"/>
      <c r="V10" s="153"/>
      <c r="W10" s="153"/>
      <c r="X10" s="153"/>
      <c r="Y10" s="153"/>
      <c r="Z10" s="153"/>
    </row>
    <row r="11" ht="14.25" customHeight="1">
      <c r="A11" s="153"/>
      <c r="B11" s="153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</row>
    <row r="12" ht="14.25" customHeight="1">
      <c r="A12" s="153"/>
      <c r="B12" s="153"/>
      <c r="C12" s="154" t="s">
        <v>2237</v>
      </c>
      <c r="D12" s="155" t="str">
        <f t="shared" ref="D12:O12" si="5">#REF!</f>
        <v>#REF!</v>
      </c>
      <c r="E12" s="155" t="str">
        <f t="shared" si="5"/>
        <v>#REF!</v>
      </c>
      <c r="F12" s="155" t="str">
        <f t="shared" si="5"/>
        <v>#REF!</v>
      </c>
      <c r="G12" s="155" t="str">
        <f t="shared" si="5"/>
        <v>#REF!</v>
      </c>
      <c r="H12" s="155" t="str">
        <f t="shared" si="5"/>
        <v>#REF!</v>
      </c>
      <c r="I12" s="155" t="str">
        <f t="shared" si="5"/>
        <v>#REF!</v>
      </c>
      <c r="J12" s="155" t="str">
        <f t="shared" si="5"/>
        <v>#REF!</v>
      </c>
      <c r="K12" s="155" t="str">
        <f t="shared" si="5"/>
        <v>#REF!</v>
      </c>
      <c r="L12" s="155" t="str">
        <f t="shared" si="5"/>
        <v>#REF!</v>
      </c>
      <c r="M12" s="155" t="str">
        <f t="shared" si="5"/>
        <v>#REF!</v>
      </c>
      <c r="N12" s="155" t="str">
        <f t="shared" si="5"/>
        <v>#REF!</v>
      </c>
      <c r="O12" s="155" t="str">
        <f t="shared" si="5"/>
        <v>#REF!</v>
      </c>
      <c r="P12" s="155" t="str">
        <f>SUM(D12:O12)</f>
        <v>#REF!</v>
      </c>
      <c r="Q12" s="153"/>
      <c r="R12" s="153"/>
      <c r="S12" s="153"/>
      <c r="T12" s="153"/>
      <c r="U12" s="153"/>
      <c r="V12" s="153"/>
      <c r="W12" s="153"/>
      <c r="X12" s="153"/>
      <c r="Y12" s="153"/>
      <c r="Z12" s="153"/>
    </row>
    <row r="13" ht="14.25" customHeight="1">
      <c r="A13" s="153"/>
      <c r="B13" s="153"/>
      <c r="C13" s="154" t="s">
        <v>2238</v>
      </c>
      <c r="D13" s="155" t="str">
        <f t="shared" ref="D13:P13" si="6">D5-D12</f>
        <v>#REF!</v>
      </c>
      <c r="E13" s="155" t="str">
        <f t="shared" si="6"/>
        <v>#REF!</v>
      </c>
      <c r="F13" s="155" t="str">
        <f t="shared" si="6"/>
        <v>#REF!</v>
      </c>
      <c r="G13" s="155" t="str">
        <f t="shared" si="6"/>
        <v>#REF!</v>
      </c>
      <c r="H13" s="155" t="str">
        <f t="shared" si="6"/>
        <v>#REF!</v>
      </c>
      <c r="I13" s="155" t="str">
        <f t="shared" si="6"/>
        <v>#REF!</v>
      </c>
      <c r="J13" s="155" t="str">
        <f t="shared" si="6"/>
        <v>#REF!</v>
      </c>
      <c r="K13" s="155" t="str">
        <f t="shared" si="6"/>
        <v>#REF!</v>
      </c>
      <c r="L13" s="155" t="str">
        <f t="shared" si="6"/>
        <v>#REF!</v>
      </c>
      <c r="M13" s="155" t="str">
        <f t="shared" si="6"/>
        <v>#REF!</v>
      </c>
      <c r="N13" s="155" t="str">
        <f t="shared" si="6"/>
        <v>#REF!</v>
      </c>
      <c r="O13" s="155" t="str">
        <f t="shared" si="6"/>
        <v>#REF!</v>
      </c>
      <c r="P13" s="155" t="str">
        <f t="shared" si="6"/>
        <v>#REF!</v>
      </c>
      <c r="Q13" s="153"/>
      <c r="R13" s="153"/>
      <c r="S13" s="153"/>
      <c r="T13" s="153"/>
      <c r="U13" s="153"/>
      <c r="V13" s="153"/>
      <c r="W13" s="153"/>
      <c r="X13" s="153"/>
      <c r="Y13" s="153"/>
      <c r="Z13" s="153"/>
    </row>
    <row r="14" ht="14.25" customHeight="1">
      <c r="A14" s="153"/>
      <c r="B14" s="153"/>
      <c r="C14" s="153"/>
      <c r="D14" s="192"/>
      <c r="E14" s="192"/>
      <c r="F14" s="192"/>
      <c r="G14" s="192"/>
      <c r="H14" s="192"/>
      <c r="I14" s="192"/>
      <c r="J14" s="192"/>
      <c r="K14" s="192"/>
      <c r="L14" s="192"/>
      <c r="M14" s="192"/>
      <c r="N14" s="192"/>
      <c r="O14" s="192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</row>
    <row r="15" ht="14.25" customHeight="1">
      <c r="A15" s="153"/>
      <c r="B15" s="153"/>
      <c r="C15" s="153"/>
      <c r="D15" s="192"/>
      <c r="E15" s="192"/>
      <c r="F15" s="192"/>
      <c r="G15" s="192"/>
      <c r="H15" s="192"/>
      <c r="I15" s="192"/>
      <c r="J15" s="192"/>
      <c r="K15" s="192"/>
      <c r="L15" s="192"/>
      <c r="M15" s="192"/>
      <c r="N15" s="192"/>
      <c r="O15" s="192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</row>
    <row r="16" ht="14.25" customHeight="1">
      <c r="A16" s="153"/>
      <c r="B16" s="153"/>
      <c r="C16" s="156">
        <v>2021.0</v>
      </c>
      <c r="D16" s="157">
        <v>44227.0</v>
      </c>
      <c r="E16" s="157">
        <f t="shared" ref="E16:O16" si="7">EOMONTH(D16,1)</f>
        <v>44255</v>
      </c>
      <c r="F16" s="157">
        <f t="shared" si="7"/>
        <v>44286</v>
      </c>
      <c r="G16" s="157">
        <f t="shared" si="7"/>
        <v>44316</v>
      </c>
      <c r="H16" s="157">
        <f t="shared" si="7"/>
        <v>44347</v>
      </c>
      <c r="I16" s="157">
        <f t="shared" si="7"/>
        <v>44377</v>
      </c>
      <c r="J16" s="157">
        <f t="shared" si="7"/>
        <v>44408</v>
      </c>
      <c r="K16" s="157">
        <f t="shared" si="7"/>
        <v>44439</v>
      </c>
      <c r="L16" s="157">
        <f t="shared" si="7"/>
        <v>44469</v>
      </c>
      <c r="M16" s="157">
        <f t="shared" si="7"/>
        <v>44500</v>
      </c>
      <c r="N16" s="157">
        <f t="shared" si="7"/>
        <v>44530</v>
      </c>
      <c r="O16" s="157">
        <f t="shared" si="7"/>
        <v>44561</v>
      </c>
      <c r="P16" s="156" t="s">
        <v>2239</v>
      </c>
      <c r="Q16" s="153"/>
      <c r="R16" s="153"/>
      <c r="S16" s="153"/>
      <c r="T16" s="153"/>
      <c r="U16" s="153"/>
      <c r="V16" s="153"/>
      <c r="W16" s="153"/>
      <c r="X16" s="153"/>
      <c r="Y16" s="153"/>
      <c r="Z16" s="153"/>
    </row>
    <row r="17" ht="14.25" customHeight="1">
      <c r="A17" s="153"/>
      <c r="B17" s="153"/>
      <c r="C17" s="158" t="s">
        <v>2230</v>
      </c>
      <c r="D17" s="159">
        <f t="shared" ref="D17:O17" si="8">D18+D19</f>
        <v>3361515.216</v>
      </c>
      <c r="E17" s="160">
        <f t="shared" si="8"/>
        <v>3243651.993</v>
      </c>
      <c r="F17" s="160">
        <f t="shared" si="8"/>
        <v>3405739.645</v>
      </c>
      <c r="G17" s="161">
        <f t="shared" si="8"/>
        <v>3823078.156</v>
      </c>
      <c r="H17" s="161">
        <f t="shared" si="8"/>
        <v>4491008.989</v>
      </c>
      <c r="I17" s="161">
        <f t="shared" si="8"/>
        <v>3297680.771</v>
      </c>
      <c r="J17" s="161">
        <f t="shared" si="8"/>
        <v>4545786.059</v>
      </c>
      <c r="K17" s="161">
        <f t="shared" si="8"/>
        <v>2769029.887</v>
      </c>
      <c r="L17" s="161">
        <f t="shared" si="8"/>
        <v>2769004.71</v>
      </c>
      <c r="M17" s="161">
        <f t="shared" si="8"/>
        <v>5083453.656</v>
      </c>
      <c r="N17" s="161">
        <f t="shared" si="8"/>
        <v>5494019.424</v>
      </c>
      <c r="O17" s="162">
        <f t="shared" si="8"/>
        <v>8146731.864</v>
      </c>
      <c r="P17" s="163">
        <f t="shared" ref="P17:P21" si="10">SUM(D17:O17)</f>
        <v>50430700.37</v>
      </c>
      <c r="Q17" s="153"/>
      <c r="R17" s="153"/>
      <c r="S17" s="153"/>
      <c r="T17" s="153"/>
      <c r="U17" s="153"/>
      <c r="V17" s="153"/>
      <c r="W17" s="153"/>
      <c r="X17" s="153"/>
      <c r="Y17" s="153"/>
      <c r="Z17" s="153"/>
    </row>
    <row r="18" ht="14.25" customHeight="1">
      <c r="A18" s="153"/>
      <c r="B18" s="153"/>
      <c r="C18" s="164" t="s">
        <v>2231</v>
      </c>
      <c r="D18" s="165">
        <f t="shared" ref="D18:O18" si="9">SUM(D20:D23)</f>
        <v>3356791.428</v>
      </c>
      <c r="E18" s="165">
        <f t="shared" si="9"/>
        <v>3226408.404</v>
      </c>
      <c r="F18" s="166">
        <f t="shared" si="9"/>
        <v>3399938.412</v>
      </c>
      <c r="G18" s="167">
        <f t="shared" si="9"/>
        <v>3812830.308</v>
      </c>
      <c r="H18" s="167">
        <f t="shared" si="9"/>
        <v>4486837.848</v>
      </c>
      <c r="I18" s="167">
        <f t="shared" si="9"/>
        <v>3297557.148</v>
      </c>
      <c r="J18" s="167">
        <f t="shared" si="9"/>
        <v>4537341.42</v>
      </c>
      <c r="K18" s="167">
        <f t="shared" si="9"/>
        <v>2768903.892</v>
      </c>
      <c r="L18" s="167">
        <f t="shared" si="9"/>
        <v>2768882.556</v>
      </c>
      <c r="M18" s="167">
        <f t="shared" si="9"/>
        <v>5083326</v>
      </c>
      <c r="N18" s="167">
        <f t="shared" si="9"/>
        <v>5493898.68</v>
      </c>
      <c r="O18" s="168">
        <f t="shared" si="9"/>
        <v>8146606.8</v>
      </c>
      <c r="P18" s="169">
        <f t="shared" si="10"/>
        <v>50379322.9</v>
      </c>
      <c r="Q18" s="153"/>
      <c r="R18" s="153"/>
      <c r="S18" s="153"/>
      <c r="T18" s="153"/>
      <c r="U18" s="153"/>
      <c r="V18" s="153"/>
      <c r="W18" s="153"/>
      <c r="X18" s="153"/>
      <c r="Y18" s="153"/>
      <c r="Z18" s="153"/>
    </row>
    <row r="19" ht="14.25" customHeight="1">
      <c r="A19" s="153"/>
      <c r="B19" s="153"/>
      <c r="C19" s="170" t="s">
        <v>2232</v>
      </c>
      <c r="D19" s="171">
        <f t="shared" ref="D19:O19" si="11">D20*18%</f>
        <v>4723.78824</v>
      </c>
      <c r="E19" s="172">
        <f t="shared" si="11"/>
        <v>17243.58888</v>
      </c>
      <c r="F19" s="172">
        <f t="shared" si="11"/>
        <v>5801.23296</v>
      </c>
      <c r="G19" s="173">
        <f t="shared" si="11"/>
        <v>10247.84784</v>
      </c>
      <c r="H19" s="173">
        <f t="shared" si="11"/>
        <v>4171.14144</v>
      </c>
      <c r="I19" s="173">
        <f t="shared" si="11"/>
        <v>123.62328</v>
      </c>
      <c r="J19" s="173">
        <f t="shared" si="11"/>
        <v>8444.6388</v>
      </c>
      <c r="K19" s="173">
        <f t="shared" si="11"/>
        <v>125.99496</v>
      </c>
      <c r="L19" s="173">
        <f t="shared" si="11"/>
        <v>122.15448</v>
      </c>
      <c r="M19" s="173">
        <f t="shared" si="11"/>
        <v>127.656</v>
      </c>
      <c r="N19" s="173">
        <f t="shared" si="11"/>
        <v>120.744</v>
      </c>
      <c r="O19" s="174">
        <f t="shared" si="11"/>
        <v>125.064</v>
      </c>
      <c r="P19" s="175">
        <f t="shared" si="10"/>
        <v>51377.47488</v>
      </c>
      <c r="Q19" s="153"/>
      <c r="R19" s="153"/>
      <c r="S19" s="153"/>
      <c r="T19" s="153"/>
      <c r="U19" s="153"/>
      <c r="V19" s="153"/>
      <c r="W19" s="153"/>
      <c r="X19" s="153"/>
      <c r="Y19" s="153"/>
      <c r="Z19" s="153"/>
    </row>
    <row r="20" ht="14.25" customHeight="1">
      <c r="A20" s="153"/>
      <c r="B20" s="153"/>
      <c r="C20" s="176" t="s">
        <v>2233</v>
      </c>
      <c r="D20" s="177">
        <v>26243.267999999996</v>
      </c>
      <c r="E20" s="178">
        <v>95797.71599999999</v>
      </c>
      <c r="F20" s="178">
        <v>32229.072000000004</v>
      </c>
      <c r="G20" s="179">
        <v>56932.488</v>
      </c>
      <c r="H20" s="179">
        <v>23173.008</v>
      </c>
      <c r="I20" s="179">
        <v>686.796</v>
      </c>
      <c r="J20" s="179">
        <v>46914.66</v>
      </c>
      <c r="K20" s="179">
        <v>699.972</v>
      </c>
      <c r="L20" s="179">
        <v>678.636</v>
      </c>
      <c r="M20" s="179">
        <v>709.2</v>
      </c>
      <c r="N20" s="179">
        <v>670.8</v>
      </c>
      <c r="O20" s="180">
        <v>694.8</v>
      </c>
      <c r="P20" s="181">
        <f t="shared" si="10"/>
        <v>285430.416</v>
      </c>
      <c r="Q20" s="153"/>
      <c r="R20" s="153"/>
      <c r="S20" s="153"/>
      <c r="T20" s="153"/>
      <c r="U20" s="153"/>
      <c r="V20" s="153"/>
      <c r="W20" s="153"/>
      <c r="X20" s="153"/>
      <c r="Y20" s="153"/>
      <c r="Z20" s="153"/>
    </row>
    <row r="21" ht="14.25" customHeight="1">
      <c r="A21" s="153"/>
      <c r="B21" s="153"/>
      <c r="C21" s="176" t="s">
        <v>2234</v>
      </c>
      <c r="D21" s="182">
        <v>3330548.16</v>
      </c>
      <c r="E21" s="183">
        <v>3130610.688</v>
      </c>
      <c r="F21" s="183">
        <v>3367709.34</v>
      </c>
      <c r="G21" s="183">
        <v>3755897.82</v>
      </c>
      <c r="H21" s="183">
        <v>4463664.84</v>
      </c>
      <c r="I21" s="183">
        <v>3296870.352</v>
      </c>
      <c r="J21" s="183">
        <v>4490426.76</v>
      </c>
      <c r="K21" s="183">
        <v>2768203.92</v>
      </c>
      <c r="L21" s="183">
        <v>2768203.92</v>
      </c>
      <c r="M21" s="183">
        <v>5082616.800000001</v>
      </c>
      <c r="N21" s="183">
        <v>5493227.880000001</v>
      </c>
      <c r="O21" s="184">
        <v>8145912.0</v>
      </c>
      <c r="P21" s="175">
        <f t="shared" si="10"/>
        <v>50093892.48</v>
      </c>
      <c r="Q21" s="153"/>
      <c r="R21" s="153"/>
      <c r="S21" s="153"/>
      <c r="T21" s="153"/>
      <c r="U21" s="153"/>
      <c r="V21" s="153"/>
      <c r="W21" s="153"/>
      <c r="X21" s="153"/>
      <c r="Y21" s="153"/>
      <c r="Z21" s="153"/>
    </row>
    <row r="22" ht="14.25" customHeight="1">
      <c r="A22" s="153"/>
      <c r="B22" s="153"/>
      <c r="C22" s="170" t="s">
        <v>2235</v>
      </c>
      <c r="D22" s="185"/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87"/>
      <c r="P22" s="175">
        <v>0.0</v>
      </c>
      <c r="Q22" s="153"/>
      <c r="R22" s="153"/>
      <c r="S22" s="153"/>
      <c r="T22" s="153"/>
      <c r="U22" s="153"/>
      <c r="V22" s="153"/>
      <c r="W22" s="153"/>
      <c r="X22" s="153"/>
      <c r="Y22" s="153"/>
      <c r="Z22" s="153"/>
    </row>
    <row r="23" ht="14.25" customHeight="1">
      <c r="A23" s="153"/>
      <c r="B23" s="153"/>
      <c r="C23" s="188" t="s">
        <v>2236</v>
      </c>
      <c r="D23" s="189"/>
      <c r="E23" s="190"/>
      <c r="F23" s="190"/>
      <c r="G23" s="190"/>
      <c r="H23" s="190"/>
      <c r="I23" s="190"/>
      <c r="J23" s="190"/>
      <c r="K23" s="190"/>
      <c r="L23" s="190"/>
      <c r="M23" s="190"/>
      <c r="N23" s="190"/>
      <c r="O23" s="191"/>
      <c r="P23" s="169">
        <v>0.0</v>
      </c>
      <c r="Q23" s="153"/>
      <c r="R23" s="153"/>
      <c r="S23" s="153"/>
      <c r="T23" s="153"/>
      <c r="U23" s="153"/>
      <c r="V23" s="153"/>
      <c r="W23" s="153"/>
      <c r="X23" s="153"/>
      <c r="Y23" s="153"/>
      <c r="Z23" s="153"/>
    </row>
    <row r="24" ht="14.25" customHeight="1">
      <c r="A24" s="153"/>
      <c r="B24" s="153"/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</row>
    <row r="25" ht="14.25" customHeight="1">
      <c r="A25" s="153"/>
      <c r="B25" s="153"/>
      <c r="C25" s="154" t="s">
        <v>2237</v>
      </c>
      <c r="D25" s="155" t="str">
        <f t="shared" ref="D25:O25" si="12">#REF!</f>
        <v>#REF!</v>
      </c>
      <c r="E25" s="155" t="str">
        <f t="shared" si="12"/>
        <v>#REF!</v>
      </c>
      <c r="F25" s="155" t="str">
        <f t="shared" si="12"/>
        <v>#REF!</v>
      </c>
      <c r="G25" s="155" t="str">
        <f t="shared" si="12"/>
        <v>#REF!</v>
      </c>
      <c r="H25" s="155" t="str">
        <f t="shared" si="12"/>
        <v>#REF!</v>
      </c>
      <c r="I25" s="155" t="str">
        <f t="shared" si="12"/>
        <v>#REF!</v>
      </c>
      <c r="J25" s="155" t="str">
        <f t="shared" si="12"/>
        <v>#REF!</v>
      </c>
      <c r="K25" s="155" t="str">
        <f t="shared" si="12"/>
        <v>#REF!</v>
      </c>
      <c r="L25" s="155" t="str">
        <f t="shared" si="12"/>
        <v>#REF!</v>
      </c>
      <c r="M25" s="155" t="str">
        <f t="shared" si="12"/>
        <v>#REF!</v>
      </c>
      <c r="N25" s="155" t="str">
        <f t="shared" si="12"/>
        <v>#REF!</v>
      </c>
      <c r="O25" s="155" t="str">
        <f t="shared" si="12"/>
        <v>#REF!</v>
      </c>
      <c r="P25" s="193" t="str">
        <f>SUM(D25:O25)</f>
        <v>#REF!</v>
      </c>
      <c r="Q25" s="194" t="s">
        <v>2240</v>
      </c>
      <c r="R25" s="153"/>
      <c r="S25" s="153"/>
      <c r="T25" s="153"/>
      <c r="U25" s="153"/>
      <c r="V25" s="153"/>
      <c r="W25" s="153"/>
      <c r="X25" s="153"/>
      <c r="Y25" s="153"/>
      <c r="Z25" s="153"/>
    </row>
    <row r="26" ht="14.25" customHeight="1">
      <c r="A26" s="153"/>
      <c r="B26" s="153"/>
      <c r="C26" s="154" t="s">
        <v>2238</v>
      </c>
      <c r="D26" s="155" t="str">
        <f t="shared" ref="D26:P26" si="13">D18-D25</f>
        <v>#REF!</v>
      </c>
      <c r="E26" s="155" t="str">
        <f t="shared" si="13"/>
        <v>#REF!</v>
      </c>
      <c r="F26" s="155" t="str">
        <f t="shared" si="13"/>
        <v>#REF!</v>
      </c>
      <c r="G26" s="155" t="str">
        <f t="shared" si="13"/>
        <v>#REF!</v>
      </c>
      <c r="H26" s="155" t="str">
        <f t="shared" si="13"/>
        <v>#REF!</v>
      </c>
      <c r="I26" s="155" t="str">
        <f t="shared" si="13"/>
        <v>#REF!</v>
      </c>
      <c r="J26" s="155" t="str">
        <f t="shared" si="13"/>
        <v>#REF!</v>
      </c>
      <c r="K26" s="155" t="str">
        <f t="shared" si="13"/>
        <v>#REF!</v>
      </c>
      <c r="L26" s="155" t="str">
        <f t="shared" si="13"/>
        <v>#REF!</v>
      </c>
      <c r="M26" s="155" t="str">
        <f t="shared" si="13"/>
        <v>#REF!</v>
      </c>
      <c r="N26" s="155" t="str">
        <f t="shared" si="13"/>
        <v>#REF!</v>
      </c>
      <c r="O26" s="155" t="str">
        <f t="shared" si="13"/>
        <v>#REF!</v>
      </c>
      <c r="P26" s="195" t="str">
        <f t="shared" si="13"/>
        <v>#REF!</v>
      </c>
      <c r="Q26" s="196" t="s">
        <v>2241</v>
      </c>
      <c r="R26" s="153"/>
      <c r="S26" s="153"/>
      <c r="T26" s="153"/>
      <c r="U26" s="153"/>
      <c r="V26" s="153"/>
      <c r="W26" s="153"/>
      <c r="X26" s="153"/>
      <c r="Y26" s="153"/>
      <c r="Z26" s="153"/>
    </row>
    <row r="27" ht="14.25" customHeight="1">
      <c r="A27" s="153"/>
      <c r="B27" s="153"/>
      <c r="C27" s="153"/>
      <c r="D27" s="192"/>
      <c r="E27" s="192"/>
      <c r="F27" s="192"/>
      <c r="G27" s="192"/>
      <c r="H27" s="192"/>
      <c r="I27" s="192"/>
      <c r="J27" s="192"/>
      <c r="K27" s="192"/>
      <c r="L27" s="192"/>
      <c r="M27" s="192"/>
      <c r="N27" s="192"/>
      <c r="O27" s="192"/>
      <c r="P27" s="54"/>
      <c r="Q27" s="153"/>
      <c r="R27" s="153"/>
      <c r="S27" s="153"/>
      <c r="T27" s="153"/>
      <c r="U27" s="153"/>
      <c r="V27" s="153"/>
      <c r="W27" s="153"/>
      <c r="X27" s="153"/>
      <c r="Y27" s="153"/>
      <c r="Z27" s="153"/>
    </row>
    <row r="28" ht="14.25" customHeight="1">
      <c r="A28" s="153"/>
      <c r="B28" s="153"/>
      <c r="C28" s="153"/>
      <c r="D28" s="192"/>
      <c r="E28" s="192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54"/>
      <c r="Q28" s="153"/>
      <c r="R28" s="153"/>
      <c r="S28" s="153"/>
      <c r="T28" s="153"/>
      <c r="U28" s="153"/>
      <c r="V28" s="153"/>
      <c r="W28" s="153"/>
      <c r="X28" s="153"/>
      <c r="Y28" s="153"/>
      <c r="Z28" s="153"/>
    </row>
    <row r="29" ht="14.25" customHeight="1">
      <c r="A29" s="153"/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</row>
    <row r="30" ht="14.25" customHeight="1">
      <c r="A30" s="153"/>
      <c r="B30" s="153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</row>
    <row r="31" ht="14.25" customHeight="1">
      <c r="A31" s="153"/>
      <c r="B31" s="153"/>
      <c r="C31" s="156">
        <v>2022.0</v>
      </c>
      <c r="D31" s="157">
        <v>44592.0</v>
      </c>
      <c r="E31" s="157">
        <f t="shared" ref="E31:O31" si="14">EOMONTH(D31,1)</f>
        <v>44620</v>
      </c>
      <c r="F31" s="157">
        <f t="shared" si="14"/>
        <v>44651</v>
      </c>
      <c r="G31" s="157">
        <f t="shared" si="14"/>
        <v>44681</v>
      </c>
      <c r="H31" s="157">
        <f t="shared" si="14"/>
        <v>44712</v>
      </c>
      <c r="I31" s="157">
        <f t="shared" si="14"/>
        <v>44742</v>
      </c>
      <c r="J31" s="157">
        <f t="shared" si="14"/>
        <v>44773</v>
      </c>
      <c r="K31" s="157">
        <f t="shared" si="14"/>
        <v>44804</v>
      </c>
      <c r="L31" s="157">
        <f t="shared" si="14"/>
        <v>44834</v>
      </c>
      <c r="M31" s="157">
        <f t="shared" si="14"/>
        <v>44865</v>
      </c>
      <c r="N31" s="157">
        <f t="shared" si="14"/>
        <v>44895</v>
      </c>
      <c r="O31" s="157">
        <f t="shared" si="14"/>
        <v>44926</v>
      </c>
      <c r="P31" s="156" t="s">
        <v>2242</v>
      </c>
      <c r="Q31" s="153"/>
      <c r="R31" s="153"/>
      <c r="S31" s="153"/>
      <c r="T31" s="153"/>
      <c r="U31" s="153"/>
      <c r="V31" s="153"/>
      <c r="W31" s="153"/>
      <c r="X31" s="153"/>
      <c r="Y31" s="153"/>
      <c r="Z31" s="153"/>
    </row>
    <row r="32" ht="14.25" customHeight="1">
      <c r="A32" s="153"/>
      <c r="B32" s="153"/>
      <c r="C32" s="158" t="s">
        <v>2230</v>
      </c>
      <c r="D32" s="159">
        <f t="shared" ref="D32:F32" si="15">D33+D34</f>
        <v>4250615.424</v>
      </c>
      <c r="E32" s="160">
        <f t="shared" si="15"/>
        <v>4735723.128</v>
      </c>
      <c r="F32" s="160">
        <f t="shared" si="15"/>
        <v>5753231.544</v>
      </c>
      <c r="G32" s="161"/>
      <c r="H32" s="161"/>
      <c r="I32" s="161"/>
      <c r="J32" s="161"/>
      <c r="K32" s="161"/>
      <c r="L32" s="161"/>
      <c r="M32" s="161"/>
      <c r="N32" s="161"/>
      <c r="O32" s="162"/>
      <c r="P32" s="163">
        <f t="shared" ref="P32:P36" si="17">SUM(D32:O32)</f>
        <v>14739570.1</v>
      </c>
      <c r="Q32" s="153"/>
      <c r="R32" s="153"/>
      <c r="S32" s="153"/>
      <c r="T32" s="153"/>
      <c r="U32" s="153"/>
      <c r="V32" s="153"/>
      <c r="W32" s="153"/>
      <c r="X32" s="153"/>
      <c r="Y32" s="153"/>
      <c r="Z32" s="153"/>
    </row>
    <row r="33" ht="14.25" customHeight="1">
      <c r="A33" s="153"/>
      <c r="B33" s="153"/>
      <c r="C33" s="164" t="s">
        <v>2231</v>
      </c>
      <c r="D33" s="165">
        <f t="shared" ref="D33:F33" si="16">SUM(D35:D38)</f>
        <v>4250492.088</v>
      </c>
      <c r="E33" s="165">
        <f t="shared" si="16"/>
        <v>4735608</v>
      </c>
      <c r="F33" s="166">
        <f t="shared" si="16"/>
        <v>5722276.8</v>
      </c>
      <c r="G33" s="167"/>
      <c r="H33" s="167"/>
      <c r="I33" s="167"/>
      <c r="J33" s="167"/>
      <c r="K33" s="167"/>
      <c r="L33" s="167"/>
      <c r="M33" s="167"/>
      <c r="N33" s="167"/>
      <c r="O33" s="168"/>
      <c r="P33" s="169">
        <f t="shared" si="17"/>
        <v>14708376.89</v>
      </c>
      <c r="Q33" s="153"/>
      <c r="R33" s="153"/>
      <c r="S33" s="153"/>
      <c r="T33" s="153"/>
      <c r="U33" s="153"/>
      <c r="V33" s="153"/>
      <c r="W33" s="153"/>
      <c r="X33" s="153"/>
      <c r="Y33" s="153"/>
      <c r="Z33" s="153"/>
    </row>
    <row r="34" ht="14.25" customHeight="1">
      <c r="A34" s="153"/>
      <c r="B34" s="153"/>
      <c r="C34" s="170" t="s">
        <v>2232</v>
      </c>
      <c r="D34" s="171">
        <f t="shared" ref="D34:F34" si="18">D35*18%</f>
        <v>123.336</v>
      </c>
      <c r="E34" s="172">
        <f t="shared" si="18"/>
        <v>115.128</v>
      </c>
      <c r="F34" s="172">
        <f t="shared" si="18"/>
        <v>30954.744</v>
      </c>
      <c r="G34" s="173"/>
      <c r="H34" s="173"/>
      <c r="I34" s="173"/>
      <c r="J34" s="173"/>
      <c r="K34" s="173"/>
      <c r="L34" s="173"/>
      <c r="M34" s="173"/>
      <c r="N34" s="173"/>
      <c r="O34" s="174"/>
      <c r="P34" s="175">
        <f t="shared" si="17"/>
        <v>31193.208</v>
      </c>
      <c r="Q34" s="153"/>
      <c r="R34" s="153"/>
      <c r="S34" s="153"/>
      <c r="T34" s="153"/>
      <c r="U34" s="153"/>
      <c r="V34" s="153"/>
      <c r="W34" s="153"/>
      <c r="X34" s="153"/>
      <c r="Y34" s="153"/>
      <c r="Z34" s="153"/>
    </row>
    <row r="35" ht="14.25" customHeight="1">
      <c r="A35" s="153"/>
      <c r="B35" s="153"/>
      <c r="C35" s="176" t="s">
        <v>2233</v>
      </c>
      <c r="D35" s="177">
        <v>685.2</v>
      </c>
      <c r="E35" s="178">
        <v>639.5999999999999</v>
      </c>
      <c r="F35" s="178">
        <v>171970.8</v>
      </c>
      <c r="G35" s="179"/>
      <c r="H35" s="179"/>
      <c r="I35" s="179"/>
      <c r="J35" s="179"/>
      <c r="K35" s="179"/>
      <c r="L35" s="179"/>
      <c r="M35" s="179"/>
      <c r="N35" s="179"/>
      <c r="O35" s="180"/>
      <c r="P35" s="181">
        <f t="shared" si="17"/>
        <v>173295.6</v>
      </c>
      <c r="Q35" s="153"/>
      <c r="R35" s="153"/>
      <c r="S35" s="153"/>
      <c r="T35" s="153"/>
      <c r="U35" s="153"/>
      <c r="V35" s="153"/>
      <c r="W35" s="153"/>
      <c r="X35" s="153"/>
      <c r="Y35" s="153"/>
      <c r="Z35" s="153"/>
    </row>
    <row r="36" ht="14.25" customHeight="1">
      <c r="A36" s="153"/>
      <c r="B36" s="153"/>
      <c r="C36" s="176" t="s">
        <v>2234</v>
      </c>
      <c r="D36" s="182">
        <v>4249806.888</v>
      </c>
      <c r="E36" s="183">
        <v>4734968.4</v>
      </c>
      <c r="F36" s="183">
        <v>5550306.0</v>
      </c>
      <c r="G36" s="183"/>
      <c r="H36" s="183"/>
      <c r="I36" s="183"/>
      <c r="J36" s="183"/>
      <c r="K36" s="183"/>
      <c r="L36" s="183"/>
      <c r="M36" s="183"/>
      <c r="N36" s="183"/>
      <c r="O36" s="184"/>
      <c r="P36" s="175">
        <f t="shared" si="17"/>
        <v>14535081.29</v>
      </c>
      <c r="Q36" s="153"/>
      <c r="R36" s="153"/>
      <c r="S36" s="153"/>
      <c r="T36" s="153"/>
      <c r="U36" s="153"/>
      <c r="V36" s="153"/>
      <c r="W36" s="153"/>
      <c r="X36" s="153"/>
      <c r="Y36" s="153"/>
      <c r="Z36" s="153"/>
    </row>
    <row r="37" ht="14.25" customHeight="1">
      <c r="A37" s="153"/>
      <c r="B37" s="153"/>
      <c r="C37" s="170" t="s">
        <v>2235</v>
      </c>
      <c r="D37" s="185"/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87"/>
      <c r="P37" s="175">
        <v>0.0</v>
      </c>
      <c r="Q37" s="153"/>
      <c r="R37" s="153"/>
      <c r="S37" s="153"/>
      <c r="T37" s="153"/>
      <c r="U37" s="153"/>
      <c r="V37" s="153"/>
      <c r="W37" s="153"/>
      <c r="X37" s="153"/>
      <c r="Y37" s="153"/>
      <c r="Z37" s="153"/>
    </row>
    <row r="38" ht="18.75" customHeight="1">
      <c r="A38" s="153"/>
      <c r="B38" s="153"/>
      <c r="C38" s="188" t="s">
        <v>2236</v>
      </c>
      <c r="D38" s="189"/>
      <c r="E38" s="190"/>
      <c r="F38" s="190"/>
      <c r="G38" s="190"/>
      <c r="H38" s="190"/>
      <c r="I38" s="190"/>
      <c r="J38" s="190"/>
      <c r="K38" s="190"/>
      <c r="L38" s="190"/>
      <c r="M38" s="190"/>
      <c r="N38" s="190"/>
      <c r="O38" s="191"/>
      <c r="P38" s="169">
        <v>0.0</v>
      </c>
      <c r="Q38" s="153"/>
      <c r="R38" s="153"/>
      <c r="S38" s="153"/>
      <c r="T38" s="153"/>
      <c r="U38" s="153"/>
      <c r="V38" s="153"/>
      <c r="W38" s="153"/>
      <c r="X38" s="153"/>
      <c r="Y38" s="153"/>
      <c r="Z38" s="153"/>
    </row>
    <row r="39" ht="14.25" customHeight="1">
      <c r="A39" s="153"/>
      <c r="B39" s="153"/>
      <c r="C39" s="153"/>
      <c r="D39" s="153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</row>
    <row r="40" ht="14.25" customHeight="1">
      <c r="A40" s="153"/>
      <c r="B40" s="153"/>
      <c r="C40" s="154" t="s">
        <v>2237</v>
      </c>
      <c r="D40" s="155" t="str">
        <f t="shared" ref="D40:F40" si="19">#REF!</f>
        <v>#REF!</v>
      </c>
      <c r="E40" s="155" t="str">
        <f t="shared" si="19"/>
        <v>#REF!</v>
      </c>
      <c r="F40" s="155" t="str">
        <f t="shared" si="19"/>
        <v>#REF!</v>
      </c>
      <c r="G40" s="155"/>
      <c r="H40" s="155"/>
      <c r="I40" s="155"/>
      <c r="J40" s="155"/>
      <c r="K40" s="155"/>
      <c r="L40" s="155"/>
      <c r="M40" s="155"/>
      <c r="N40" s="155"/>
      <c r="O40" s="155"/>
      <c r="P40" s="193" t="str">
        <f>SUM(D40:O40)</f>
        <v>#REF!</v>
      </c>
      <c r="Q40" s="194" t="s">
        <v>2240</v>
      </c>
      <c r="R40" s="153"/>
      <c r="S40" s="153"/>
      <c r="T40" s="153"/>
      <c r="U40" s="153"/>
      <c r="V40" s="153"/>
      <c r="W40" s="153"/>
      <c r="X40" s="153"/>
      <c r="Y40" s="153"/>
      <c r="Z40" s="153"/>
    </row>
    <row r="41" ht="14.25" customHeight="1">
      <c r="A41" s="153"/>
      <c r="B41" s="153"/>
      <c r="C41" s="154" t="s">
        <v>2238</v>
      </c>
      <c r="D41" s="155" t="str">
        <f t="shared" ref="D41:P41" si="20">D33-D40</f>
        <v>#REF!</v>
      </c>
      <c r="E41" s="155" t="str">
        <f t="shared" si="20"/>
        <v>#REF!</v>
      </c>
      <c r="F41" s="155" t="str">
        <f t="shared" si="20"/>
        <v>#REF!</v>
      </c>
      <c r="G41" s="155">
        <f t="shared" si="20"/>
        <v>0</v>
      </c>
      <c r="H41" s="155">
        <f t="shared" si="20"/>
        <v>0</v>
      </c>
      <c r="I41" s="155">
        <f t="shared" si="20"/>
        <v>0</v>
      </c>
      <c r="J41" s="155">
        <f t="shared" si="20"/>
        <v>0</v>
      </c>
      <c r="K41" s="155">
        <f t="shared" si="20"/>
        <v>0</v>
      </c>
      <c r="L41" s="155">
        <f t="shared" si="20"/>
        <v>0</v>
      </c>
      <c r="M41" s="155">
        <f t="shared" si="20"/>
        <v>0</v>
      </c>
      <c r="N41" s="155">
        <f t="shared" si="20"/>
        <v>0</v>
      </c>
      <c r="O41" s="155">
        <f t="shared" si="20"/>
        <v>0</v>
      </c>
      <c r="P41" s="195" t="str">
        <f t="shared" si="20"/>
        <v>#REF!</v>
      </c>
      <c r="Q41" s="196" t="s">
        <v>2241</v>
      </c>
      <c r="R41" s="153"/>
      <c r="S41" s="153"/>
      <c r="T41" s="153"/>
      <c r="U41" s="153"/>
      <c r="V41" s="153"/>
      <c r="W41" s="153"/>
      <c r="X41" s="153"/>
      <c r="Y41" s="153"/>
      <c r="Z41" s="153"/>
    </row>
    <row r="42" ht="14.25" customHeight="1">
      <c r="A42" s="153"/>
      <c r="B42" s="153"/>
      <c r="C42" s="153"/>
      <c r="D42" s="192"/>
      <c r="E42" s="192"/>
      <c r="F42" s="192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</row>
    <row r="43" ht="14.25" customHeight="1">
      <c r="A43" s="153"/>
      <c r="B43" s="153"/>
      <c r="C43" s="153"/>
      <c r="D43" s="192"/>
      <c r="E43" s="192"/>
      <c r="F43" s="192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</row>
    <row r="44" ht="14.25" customHeight="1">
      <c r="A44" s="153"/>
      <c r="B44" s="153"/>
      <c r="C44" s="153"/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</row>
    <row r="45" ht="14.25" customHeight="1">
      <c r="A45" s="153"/>
      <c r="B45" s="153"/>
      <c r="C45" s="153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</row>
    <row r="46" ht="14.25" customHeight="1">
      <c r="A46" s="153"/>
      <c r="B46" s="153"/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</row>
    <row r="47" ht="14.25" customHeight="1">
      <c r="A47" s="153"/>
      <c r="B47" s="153"/>
      <c r="C47" s="153"/>
      <c r="D47" s="153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</row>
    <row r="48" ht="14.25" customHeight="1">
      <c r="A48" s="153"/>
      <c r="B48" s="153"/>
      <c r="C48" s="153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</row>
    <row r="49" ht="14.25" customHeight="1">
      <c r="A49" s="153"/>
      <c r="B49" s="153"/>
      <c r="C49" s="153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</row>
    <row r="50" ht="14.25" customHeight="1">
      <c r="A50" s="153"/>
      <c r="B50" s="153"/>
      <c r="C50" s="153"/>
      <c r="D50" s="153"/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</row>
    <row r="51" ht="14.25" customHeight="1">
      <c r="A51" s="153"/>
      <c r="B51" s="153"/>
      <c r="C51" s="153"/>
      <c r="D51" s="153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</row>
    <row r="52" ht="14.25" customHeight="1">
      <c r="A52" s="153"/>
      <c r="B52" s="153"/>
      <c r="C52" s="153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</row>
    <row r="53" ht="14.25" customHeight="1">
      <c r="A53" s="153"/>
      <c r="B53" s="153"/>
      <c r="C53" s="153"/>
      <c r="D53" s="153"/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</row>
    <row r="54" ht="14.25" customHeight="1">
      <c r="A54" s="153"/>
      <c r="B54" s="153"/>
      <c r="C54" s="153"/>
      <c r="D54" s="153"/>
      <c r="E54" s="153"/>
      <c r="F54" s="153"/>
      <c r="G54" s="153"/>
      <c r="H54" s="153"/>
      <c r="I54" s="153"/>
      <c r="J54" s="153"/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</row>
    <row r="55" ht="14.25" customHeight="1">
      <c r="A55" s="153"/>
      <c r="B55" s="153"/>
      <c r="C55" s="153"/>
      <c r="D55" s="153"/>
      <c r="E55" s="153"/>
      <c r="F55" s="153"/>
      <c r="G55" s="153"/>
      <c r="H55" s="153"/>
      <c r="I55" s="153"/>
      <c r="J55" s="153"/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</row>
    <row r="56" ht="14.25" customHeight="1">
      <c r="A56" s="153"/>
      <c r="B56" s="153"/>
      <c r="C56" s="153"/>
      <c r="D56" s="153"/>
      <c r="E56" s="153"/>
      <c r="F56" s="153"/>
      <c r="G56" s="153"/>
      <c r="H56" s="153"/>
      <c r="I56" s="153"/>
      <c r="J56" s="153"/>
      <c r="K56" s="153"/>
      <c r="L56" s="153"/>
      <c r="M56" s="153"/>
      <c r="N56" s="153"/>
      <c r="O56" s="153"/>
      <c r="P56" s="153"/>
      <c r="Q56" s="153"/>
      <c r="R56" s="153"/>
      <c r="S56" s="153"/>
      <c r="T56" s="153"/>
      <c r="U56" s="153"/>
      <c r="V56" s="153"/>
      <c r="W56" s="153"/>
      <c r="X56" s="153"/>
      <c r="Y56" s="153"/>
      <c r="Z56" s="153"/>
    </row>
    <row r="57" ht="14.25" customHeight="1">
      <c r="A57" s="153"/>
      <c r="B57" s="153"/>
      <c r="C57" s="153"/>
      <c r="D57" s="153"/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</row>
    <row r="58" ht="14.25" customHeight="1">
      <c r="A58" s="153"/>
      <c r="B58" s="153"/>
      <c r="C58" s="153"/>
      <c r="D58" s="153"/>
      <c r="E58" s="153"/>
      <c r="F58" s="153"/>
      <c r="G58" s="153"/>
      <c r="H58" s="153"/>
      <c r="I58" s="153"/>
      <c r="J58" s="153"/>
      <c r="K58" s="153"/>
      <c r="L58" s="153"/>
      <c r="M58" s="153"/>
      <c r="N58" s="153"/>
      <c r="O58" s="153"/>
      <c r="P58" s="153"/>
      <c r="Q58" s="153"/>
      <c r="R58" s="153"/>
      <c r="S58" s="153"/>
      <c r="T58" s="153"/>
      <c r="U58" s="153"/>
      <c r="V58" s="153"/>
      <c r="W58" s="153"/>
      <c r="X58" s="153"/>
      <c r="Y58" s="153"/>
      <c r="Z58" s="153"/>
    </row>
    <row r="59" ht="14.25" customHeight="1">
      <c r="A59" s="153"/>
      <c r="B59" s="153"/>
      <c r="C59" s="153"/>
      <c r="D59" s="153"/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  <c r="P59" s="153"/>
      <c r="Q59" s="153"/>
      <c r="R59" s="153"/>
      <c r="S59" s="153"/>
      <c r="T59" s="153"/>
      <c r="U59" s="153"/>
      <c r="V59" s="153"/>
      <c r="W59" s="153"/>
      <c r="X59" s="153"/>
      <c r="Y59" s="153"/>
      <c r="Z59" s="153"/>
    </row>
    <row r="60" ht="14.25" customHeight="1">
      <c r="A60" s="153"/>
      <c r="B60" s="153"/>
      <c r="C60" s="153"/>
      <c r="D60" s="153"/>
      <c r="E60" s="153"/>
      <c r="F60" s="153"/>
      <c r="G60" s="153"/>
      <c r="H60" s="153"/>
      <c r="I60" s="153"/>
      <c r="J60" s="153"/>
      <c r="K60" s="153"/>
      <c r="L60" s="153"/>
      <c r="M60" s="153"/>
      <c r="N60" s="153"/>
      <c r="O60" s="153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3"/>
    </row>
    <row r="61" ht="14.25" customHeight="1">
      <c r="A61" s="153"/>
      <c r="B61" s="153"/>
      <c r="C61" s="153"/>
      <c r="D61" s="153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3"/>
      <c r="P61" s="153"/>
      <c r="Q61" s="153"/>
      <c r="R61" s="153"/>
      <c r="S61" s="153"/>
      <c r="T61" s="153"/>
      <c r="U61" s="153"/>
      <c r="V61" s="153"/>
      <c r="W61" s="153"/>
      <c r="X61" s="153"/>
      <c r="Y61" s="153"/>
      <c r="Z61" s="153"/>
    </row>
    <row r="62" ht="14.25" customHeight="1">
      <c r="A62" s="153"/>
      <c r="B62" s="153"/>
      <c r="C62" s="153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V62" s="153"/>
      <c r="W62" s="153"/>
      <c r="X62" s="153"/>
      <c r="Y62" s="153"/>
      <c r="Z62" s="153"/>
    </row>
    <row r="63" ht="14.25" customHeight="1">
      <c r="A63" s="153"/>
      <c r="B63" s="153"/>
      <c r="C63" s="153"/>
      <c r="D63" s="153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</row>
    <row r="64" ht="14.25" customHeight="1">
      <c r="A64" s="153"/>
      <c r="B64" s="153"/>
      <c r="C64" s="153"/>
      <c r="D64" s="153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3"/>
    </row>
    <row r="65" ht="14.25" customHeight="1">
      <c r="A65" s="153"/>
      <c r="B65" s="153"/>
      <c r="C65" s="153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  <c r="P65" s="153"/>
      <c r="Q65" s="153"/>
      <c r="R65" s="153"/>
      <c r="S65" s="153"/>
      <c r="T65" s="153"/>
      <c r="U65" s="153"/>
      <c r="V65" s="153"/>
      <c r="W65" s="153"/>
      <c r="X65" s="153"/>
      <c r="Y65" s="153"/>
      <c r="Z65" s="153"/>
    </row>
    <row r="66" ht="14.25" customHeight="1">
      <c r="A66" s="153"/>
      <c r="B66" s="153"/>
      <c r="C66" s="153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</row>
    <row r="67" ht="14.25" customHeight="1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</row>
    <row r="68" ht="14.25" customHeight="1">
      <c r="A68" s="153"/>
      <c r="B68" s="153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3"/>
    </row>
    <row r="69" ht="14.25" customHeight="1">
      <c r="A69" s="153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3"/>
    </row>
    <row r="70" ht="14.25" customHeight="1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  <c r="P70" s="153"/>
      <c r="Q70" s="153"/>
      <c r="R70" s="153"/>
      <c r="S70" s="153"/>
      <c r="T70" s="153"/>
      <c r="U70" s="153"/>
      <c r="V70" s="153"/>
      <c r="W70" s="153"/>
      <c r="X70" s="153"/>
      <c r="Y70" s="153"/>
      <c r="Z70" s="153"/>
    </row>
    <row r="71" ht="14.25" customHeight="1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153"/>
      <c r="V71" s="153"/>
      <c r="W71" s="153"/>
      <c r="X71" s="153"/>
      <c r="Y71" s="153"/>
      <c r="Z71" s="153"/>
    </row>
    <row r="72" ht="14.25" customHeight="1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  <c r="P72" s="153"/>
      <c r="Q72" s="153"/>
      <c r="R72" s="153"/>
      <c r="S72" s="153"/>
      <c r="T72" s="153"/>
      <c r="U72" s="153"/>
      <c r="V72" s="153"/>
      <c r="W72" s="153"/>
      <c r="X72" s="153"/>
      <c r="Y72" s="153"/>
      <c r="Z72" s="153"/>
    </row>
    <row r="73" ht="14.25" customHeight="1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3"/>
      <c r="X73" s="153"/>
      <c r="Y73" s="153"/>
      <c r="Z73" s="153"/>
    </row>
    <row r="74" ht="14.25" customHeight="1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</row>
    <row r="75" ht="14.25" customHeight="1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  <c r="P75" s="153"/>
      <c r="Q75" s="153"/>
      <c r="R75" s="153"/>
      <c r="S75" s="153"/>
      <c r="T75" s="153"/>
      <c r="U75" s="153"/>
      <c r="V75" s="153"/>
      <c r="W75" s="153"/>
      <c r="X75" s="153"/>
      <c r="Y75" s="153"/>
      <c r="Z75" s="153"/>
    </row>
    <row r="76" ht="14.25" customHeight="1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3"/>
    </row>
    <row r="77" ht="14.25" customHeight="1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  <c r="P77" s="153"/>
      <c r="Q77" s="153"/>
      <c r="R77" s="153"/>
      <c r="S77" s="153"/>
      <c r="T77" s="153"/>
      <c r="U77" s="153"/>
      <c r="V77" s="153"/>
      <c r="W77" s="153"/>
      <c r="X77" s="153"/>
      <c r="Y77" s="153"/>
      <c r="Z77" s="153"/>
    </row>
    <row r="78" ht="14.25" customHeight="1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  <c r="S78" s="153"/>
      <c r="T78" s="153"/>
      <c r="U78" s="153"/>
      <c r="V78" s="153"/>
      <c r="W78" s="153"/>
      <c r="X78" s="153"/>
      <c r="Y78" s="153"/>
      <c r="Z78" s="153"/>
    </row>
    <row r="79" ht="14.25" customHeight="1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  <c r="S79" s="153"/>
      <c r="T79" s="153"/>
      <c r="U79" s="153"/>
      <c r="V79" s="153"/>
      <c r="W79" s="153"/>
      <c r="X79" s="153"/>
      <c r="Y79" s="153"/>
      <c r="Z79" s="153"/>
    </row>
    <row r="80" ht="14.25" customHeight="1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  <c r="S80" s="153"/>
      <c r="T80" s="153"/>
      <c r="U80" s="153"/>
      <c r="V80" s="153"/>
      <c r="W80" s="153"/>
      <c r="X80" s="153"/>
      <c r="Y80" s="153"/>
      <c r="Z80" s="153"/>
    </row>
    <row r="81" ht="14.25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  <c r="S81" s="153"/>
      <c r="T81" s="153"/>
      <c r="U81" s="153"/>
      <c r="V81" s="153"/>
      <c r="W81" s="153"/>
      <c r="X81" s="153"/>
      <c r="Y81" s="153"/>
      <c r="Z81" s="153"/>
    </row>
    <row r="82" ht="14.25" customHeight="1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  <c r="S82" s="153"/>
      <c r="T82" s="153"/>
      <c r="U82" s="153"/>
      <c r="V82" s="153"/>
      <c r="W82" s="153"/>
      <c r="X82" s="153"/>
      <c r="Y82" s="153"/>
      <c r="Z82" s="153"/>
    </row>
    <row r="83" ht="14.25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  <c r="S83" s="153"/>
      <c r="T83" s="153"/>
      <c r="U83" s="153"/>
      <c r="V83" s="153"/>
      <c r="W83" s="153"/>
      <c r="X83" s="153"/>
      <c r="Y83" s="153"/>
      <c r="Z83" s="153"/>
    </row>
    <row r="84" ht="14.25" customHeight="1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  <c r="S84" s="153"/>
      <c r="T84" s="153"/>
      <c r="U84" s="153"/>
      <c r="V84" s="153"/>
      <c r="W84" s="153"/>
      <c r="X84" s="153"/>
      <c r="Y84" s="153"/>
      <c r="Z84" s="153"/>
    </row>
    <row r="85" ht="14.25" customHeight="1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53"/>
      <c r="T85" s="153"/>
      <c r="U85" s="153"/>
      <c r="V85" s="153"/>
      <c r="W85" s="153"/>
      <c r="X85" s="153"/>
      <c r="Y85" s="153"/>
      <c r="Z85" s="153"/>
    </row>
    <row r="86" ht="14.25" customHeight="1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</row>
    <row r="87" ht="14.25" customHeight="1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53"/>
      <c r="R87" s="153"/>
      <c r="S87" s="153"/>
      <c r="T87" s="153"/>
      <c r="U87" s="153"/>
      <c r="V87" s="153"/>
      <c r="W87" s="153"/>
      <c r="X87" s="153"/>
      <c r="Y87" s="153"/>
      <c r="Z87" s="153"/>
    </row>
    <row r="88" ht="14.25" customHeight="1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153"/>
      <c r="W88" s="153"/>
      <c r="X88" s="153"/>
      <c r="Y88" s="153"/>
      <c r="Z88" s="153"/>
    </row>
    <row r="89" ht="14.25" customHeight="1">
      <c r="A89" s="153"/>
      <c r="B89" s="153"/>
      <c r="C89" s="153"/>
      <c r="D89" s="153"/>
      <c r="E89" s="153"/>
      <c r="F89" s="153"/>
      <c r="G89" s="153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53"/>
      <c r="T89" s="153"/>
      <c r="U89" s="153"/>
      <c r="V89" s="153"/>
      <c r="W89" s="153"/>
      <c r="X89" s="153"/>
      <c r="Y89" s="153"/>
      <c r="Z89" s="153"/>
    </row>
    <row r="90" ht="14.25" customHeight="1">
      <c r="A90" s="153"/>
      <c r="B90" s="153"/>
      <c r="C90" s="153"/>
      <c r="D90" s="153"/>
      <c r="E90" s="153"/>
      <c r="F90" s="153"/>
      <c r="G90" s="153"/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3"/>
      <c r="V90" s="153"/>
      <c r="W90" s="153"/>
      <c r="X90" s="153"/>
      <c r="Y90" s="153"/>
      <c r="Z90" s="153"/>
    </row>
    <row r="91" ht="14.25" customHeight="1">
      <c r="A91" s="153"/>
      <c r="B91" s="153"/>
      <c r="C91" s="153"/>
      <c r="D91" s="153"/>
      <c r="E91" s="153"/>
      <c r="F91" s="153"/>
      <c r="G91" s="153"/>
      <c r="H91" s="153"/>
      <c r="I91" s="153"/>
      <c r="J91" s="153"/>
      <c r="K91" s="153"/>
      <c r="L91" s="153"/>
      <c r="M91" s="153"/>
      <c r="N91" s="153"/>
      <c r="O91" s="153"/>
      <c r="P91" s="153"/>
      <c r="Q91" s="153"/>
      <c r="R91" s="153"/>
      <c r="S91" s="153"/>
      <c r="T91" s="153"/>
      <c r="U91" s="153"/>
      <c r="V91" s="153"/>
      <c r="W91" s="153"/>
      <c r="X91" s="153"/>
      <c r="Y91" s="153"/>
      <c r="Z91" s="153"/>
    </row>
    <row r="92" ht="14.25" customHeight="1">
      <c r="A92" s="153"/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</row>
    <row r="93" ht="14.25" customHeight="1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/>
      <c r="S93" s="153"/>
      <c r="T93" s="153"/>
      <c r="U93" s="153"/>
      <c r="V93" s="153"/>
      <c r="W93" s="153"/>
      <c r="X93" s="153"/>
      <c r="Y93" s="153"/>
      <c r="Z93" s="153"/>
    </row>
    <row r="94" ht="14.25" customHeight="1">
      <c r="A94" s="153"/>
      <c r="B94" s="153"/>
      <c r="C94" s="153"/>
      <c r="D94" s="153"/>
      <c r="E94" s="153"/>
      <c r="F94" s="153"/>
      <c r="G94" s="153"/>
      <c r="H94" s="153"/>
      <c r="I94" s="153"/>
      <c r="J94" s="153"/>
      <c r="K94" s="153"/>
      <c r="L94" s="153"/>
      <c r="M94" s="153"/>
      <c r="N94" s="153"/>
      <c r="O94" s="153"/>
      <c r="P94" s="153"/>
      <c r="Q94" s="153"/>
      <c r="R94" s="153"/>
      <c r="S94" s="153"/>
      <c r="T94" s="153"/>
      <c r="U94" s="153"/>
      <c r="V94" s="153"/>
      <c r="W94" s="153"/>
      <c r="X94" s="153"/>
      <c r="Y94" s="153"/>
      <c r="Z94" s="153"/>
    </row>
    <row r="95" ht="14.25" customHeight="1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  <c r="P95" s="153"/>
      <c r="Q95" s="153"/>
      <c r="R95" s="153"/>
      <c r="S95" s="153"/>
      <c r="T95" s="153"/>
      <c r="U95" s="153"/>
      <c r="V95" s="153"/>
      <c r="W95" s="153"/>
      <c r="X95" s="153"/>
      <c r="Y95" s="153"/>
      <c r="Z95" s="153"/>
    </row>
    <row r="96" ht="14.25" customHeight="1">
      <c r="A96" s="153"/>
      <c r="B96" s="153"/>
      <c r="C96" s="153"/>
      <c r="D96" s="153"/>
      <c r="E96" s="153"/>
      <c r="F96" s="153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</row>
    <row r="97" ht="14.25" customHeight="1">
      <c r="A97" s="153"/>
      <c r="B97" s="153"/>
      <c r="C97" s="153"/>
      <c r="D97" s="153"/>
      <c r="E97" s="153"/>
      <c r="F97" s="153"/>
      <c r="G97" s="153"/>
      <c r="H97" s="153"/>
      <c r="I97" s="153"/>
      <c r="J97" s="153"/>
      <c r="K97" s="153"/>
      <c r="L97" s="153"/>
      <c r="M97" s="153"/>
      <c r="N97" s="153"/>
      <c r="O97" s="153"/>
      <c r="P97" s="153"/>
      <c r="Q97" s="153"/>
      <c r="R97" s="153"/>
      <c r="S97" s="153"/>
      <c r="T97" s="153"/>
      <c r="U97" s="153"/>
      <c r="V97" s="153"/>
      <c r="W97" s="153"/>
      <c r="X97" s="153"/>
      <c r="Y97" s="153"/>
      <c r="Z97" s="153"/>
    </row>
    <row r="98" ht="14.25" customHeight="1">
      <c r="A98" s="153"/>
      <c r="B98" s="153"/>
      <c r="C98" s="153"/>
      <c r="D98" s="153"/>
      <c r="E98" s="153"/>
      <c r="F98" s="153"/>
      <c r="G98" s="153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53"/>
      <c r="V98" s="153"/>
      <c r="W98" s="153"/>
      <c r="X98" s="153"/>
      <c r="Y98" s="153"/>
      <c r="Z98" s="153"/>
    </row>
    <row r="99" ht="14.25" customHeight="1">
      <c r="A99" s="153"/>
      <c r="B99" s="153"/>
      <c r="C99" s="153"/>
      <c r="D99" s="153"/>
      <c r="E99" s="153"/>
      <c r="F99" s="153"/>
      <c r="G99" s="153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3"/>
      <c r="S99" s="153"/>
      <c r="T99" s="153"/>
      <c r="U99" s="153"/>
      <c r="V99" s="153"/>
      <c r="W99" s="153"/>
      <c r="X99" s="153"/>
      <c r="Y99" s="153"/>
      <c r="Z99" s="153"/>
    </row>
    <row r="100" ht="14.25" customHeight="1">
      <c r="A100" s="153"/>
      <c r="B100" s="153"/>
      <c r="C100" s="153"/>
      <c r="D100" s="153"/>
      <c r="E100" s="153"/>
      <c r="F100" s="153"/>
      <c r="G100" s="153"/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</row>
    <row r="101" ht="14.25" customHeight="1">
      <c r="A101" s="153"/>
      <c r="B101" s="153"/>
      <c r="C101" s="153"/>
      <c r="D101" s="153"/>
      <c r="E101" s="153"/>
      <c r="F101" s="153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</row>
    <row r="102" ht="14.25" customHeight="1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53"/>
      <c r="Y102" s="153"/>
      <c r="Z102" s="153"/>
    </row>
    <row r="103" ht="14.25" customHeight="1">
      <c r="A103" s="153"/>
      <c r="B103" s="153"/>
      <c r="C103" s="153"/>
      <c r="D103" s="153"/>
      <c r="E103" s="153"/>
      <c r="F103" s="153"/>
      <c r="G103" s="153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</row>
    <row r="104" ht="14.25" customHeight="1">
      <c r="A104" s="153"/>
      <c r="B104" s="153"/>
      <c r="C104" s="153"/>
      <c r="D104" s="153"/>
      <c r="E104" s="153"/>
      <c r="F104" s="153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153"/>
      <c r="Z104" s="153"/>
    </row>
    <row r="105" ht="14.25" customHeight="1">
      <c r="A105" s="153"/>
      <c r="B105" s="153"/>
      <c r="C105" s="153"/>
      <c r="D105" s="153"/>
      <c r="E105" s="153"/>
      <c r="F105" s="153"/>
      <c r="G105" s="153"/>
      <c r="H105" s="153"/>
      <c r="I105" s="153"/>
      <c r="J105" s="153"/>
      <c r="K105" s="153"/>
      <c r="L105" s="153"/>
      <c r="M105" s="153"/>
      <c r="N105" s="153"/>
      <c r="O105" s="153"/>
      <c r="P105" s="153"/>
      <c r="Q105" s="153"/>
      <c r="R105" s="153"/>
      <c r="S105" s="153"/>
      <c r="T105" s="153"/>
      <c r="U105" s="153"/>
      <c r="V105" s="153"/>
      <c r="W105" s="153"/>
      <c r="X105" s="153"/>
      <c r="Y105" s="153"/>
      <c r="Z105" s="153"/>
    </row>
    <row r="106" ht="14.25" customHeight="1">
      <c r="A106" s="153"/>
      <c r="B106" s="153"/>
      <c r="C106" s="153"/>
      <c r="D106" s="153"/>
      <c r="E106" s="153"/>
      <c r="F106" s="153"/>
      <c r="G106" s="153"/>
      <c r="H106" s="153"/>
      <c r="I106" s="153"/>
      <c r="J106" s="153"/>
      <c r="K106" s="153"/>
      <c r="L106" s="153"/>
      <c r="M106" s="153"/>
      <c r="N106" s="153"/>
      <c r="O106" s="153"/>
      <c r="P106" s="153"/>
      <c r="Q106" s="153"/>
      <c r="R106" s="153"/>
      <c r="S106" s="153"/>
      <c r="T106" s="153"/>
      <c r="U106" s="153"/>
      <c r="V106" s="153"/>
      <c r="W106" s="153"/>
      <c r="X106" s="153"/>
      <c r="Y106" s="153"/>
      <c r="Z106" s="153"/>
    </row>
    <row r="107" ht="14.25" customHeight="1">
      <c r="A107" s="153"/>
      <c r="B107" s="153"/>
      <c r="C107" s="153"/>
      <c r="D107" s="153"/>
      <c r="E107" s="153"/>
      <c r="F107" s="153"/>
      <c r="G107" s="153"/>
      <c r="H107" s="153"/>
      <c r="I107" s="153"/>
      <c r="J107" s="153"/>
      <c r="K107" s="153"/>
      <c r="L107" s="153"/>
      <c r="M107" s="153"/>
      <c r="N107" s="153"/>
      <c r="O107" s="153"/>
      <c r="P107" s="153"/>
      <c r="Q107" s="153"/>
      <c r="R107" s="153"/>
      <c r="S107" s="153"/>
      <c r="T107" s="153"/>
      <c r="U107" s="153"/>
      <c r="V107" s="153"/>
      <c r="W107" s="153"/>
      <c r="X107" s="153"/>
      <c r="Y107" s="153"/>
      <c r="Z107" s="153"/>
    </row>
    <row r="108" ht="14.25" customHeight="1">
      <c r="A108" s="153"/>
      <c r="B108" s="153"/>
      <c r="C108" s="153"/>
      <c r="D108" s="153"/>
      <c r="E108" s="153"/>
      <c r="F108" s="153"/>
      <c r="G108" s="153"/>
      <c r="H108" s="153"/>
      <c r="I108" s="153"/>
      <c r="J108" s="153"/>
      <c r="K108" s="153"/>
      <c r="L108" s="153"/>
      <c r="M108" s="153"/>
      <c r="N108" s="153"/>
      <c r="O108" s="153"/>
      <c r="P108" s="153"/>
      <c r="Q108" s="153"/>
      <c r="R108" s="153"/>
      <c r="S108" s="153"/>
      <c r="T108" s="153"/>
      <c r="U108" s="153"/>
      <c r="V108" s="153"/>
      <c r="W108" s="153"/>
      <c r="X108" s="153"/>
      <c r="Y108" s="153"/>
      <c r="Z108" s="153"/>
    </row>
    <row r="109" ht="14.25" customHeight="1">
      <c r="A109" s="153"/>
      <c r="B109" s="153"/>
      <c r="C109" s="153"/>
      <c r="D109" s="153"/>
      <c r="E109" s="153"/>
      <c r="F109" s="153"/>
      <c r="G109" s="153"/>
      <c r="H109" s="153"/>
      <c r="I109" s="153"/>
      <c r="J109" s="153"/>
      <c r="K109" s="153"/>
      <c r="L109" s="153"/>
      <c r="M109" s="153"/>
      <c r="N109" s="153"/>
      <c r="O109" s="153"/>
      <c r="P109" s="153"/>
      <c r="Q109" s="153"/>
      <c r="R109" s="153"/>
      <c r="S109" s="153"/>
      <c r="T109" s="153"/>
      <c r="U109" s="153"/>
      <c r="V109" s="153"/>
      <c r="W109" s="153"/>
      <c r="X109" s="153"/>
      <c r="Y109" s="153"/>
      <c r="Z109" s="153"/>
    </row>
    <row r="110" ht="14.25" customHeight="1">
      <c r="A110" s="153"/>
      <c r="B110" s="153"/>
      <c r="C110" s="153"/>
      <c r="D110" s="153"/>
      <c r="E110" s="153"/>
      <c r="F110" s="153"/>
      <c r="G110" s="153"/>
      <c r="H110" s="153"/>
      <c r="I110" s="153"/>
      <c r="J110" s="153"/>
      <c r="K110" s="153"/>
      <c r="L110" s="153"/>
      <c r="M110" s="153"/>
      <c r="N110" s="153"/>
      <c r="O110" s="153"/>
      <c r="P110" s="153"/>
      <c r="Q110" s="153"/>
      <c r="R110" s="153"/>
      <c r="S110" s="153"/>
      <c r="T110" s="153"/>
      <c r="U110" s="153"/>
      <c r="V110" s="153"/>
      <c r="W110" s="153"/>
      <c r="X110" s="153"/>
      <c r="Y110" s="153"/>
      <c r="Z110" s="153"/>
    </row>
    <row r="111" ht="14.25" customHeight="1">
      <c r="A111" s="153"/>
      <c r="B111" s="153"/>
      <c r="C111" s="153"/>
      <c r="D111" s="153"/>
      <c r="E111" s="153"/>
      <c r="F111" s="153"/>
      <c r="G111" s="153"/>
      <c r="H111" s="153"/>
      <c r="I111" s="153"/>
      <c r="J111" s="153"/>
      <c r="K111" s="153"/>
      <c r="L111" s="153"/>
      <c r="M111" s="153"/>
      <c r="N111" s="153"/>
      <c r="O111" s="153"/>
      <c r="P111" s="153"/>
      <c r="Q111" s="153"/>
      <c r="R111" s="153"/>
      <c r="S111" s="153"/>
      <c r="T111" s="153"/>
      <c r="U111" s="153"/>
      <c r="V111" s="153"/>
      <c r="W111" s="153"/>
      <c r="X111" s="153"/>
      <c r="Y111" s="153"/>
      <c r="Z111" s="153"/>
    </row>
    <row r="112" ht="14.25" customHeight="1">
      <c r="A112" s="153"/>
      <c r="B112" s="153"/>
      <c r="C112" s="153"/>
      <c r="D112" s="153"/>
      <c r="E112" s="153"/>
      <c r="F112" s="153"/>
      <c r="G112" s="153"/>
      <c r="H112" s="153"/>
      <c r="I112" s="153"/>
      <c r="J112" s="153"/>
      <c r="K112" s="153"/>
      <c r="L112" s="153"/>
      <c r="M112" s="153"/>
      <c r="N112" s="153"/>
      <c r="O112" s="153"/>
      <c r="P112" s="153"/>
      <c r="Q112" s="153"/>
      <c r="R112" s="153"/>
      <c r="S112" s="153"/>
      <c r="T112" s="153"/>
      <c r="U112" s="153"/>
      <c r="V112" s="153"/>
      <c r="W112" s="153"/>
      <c r="X112" s="153"/>
      <c r="Y112" s="153"/>
      <c r="Z112" s="153"/>
    </row>
    <row r="113" ht="14.25" customHeight="1">
      <c r="A113" s="153"/>
      <c r="B113" s="153"/>
      <c r="C113" s="153"/>
      <c r="D113" s="153"/>
      <c r="E113" s="153"/>
      <c r="F113" s="153"/>
      <c r="G113" s="153"/>
      <c r="H113" s="153"/>
      <c r="I113" s="153"/>
      <c r="J113" s="153"/>
      <c r="K113" s="153"/>
      <c r="L113" s="153"/>
      <c r="M113" s="153"/>
      <c r="N113" s="153"/>
      <c r="O113" s="153"/>
      <c r="P113" s="153"/>
      <c r="Q113" s="153"/>
      <c r="R113" s="153"/>
      <c r="S113" s="153"/>
      <c r="T113" s="153"/>
      <c r="U113" s="153"/>
      <c r="V113" s="153"/>
      <c r="W113" s="153"/>
      <c r="X113" s="153"/>
      <c r="Y113" s="153"/>
      <c r="Z113" s="153"/>
    </row>
    <row r="114" ht="14.25" customHeight="1">
      <c r="A114" s="153"/>
      <c r="B114" s="153"/>
      <c r="C114" s="153"/>
      <c r="D114" s="153"/>
      <c r="E114" s="153"/>
      <c r="F114" s="153"/>
      <c r="G114" s="153"/>
      <c r="H114" s="153"/>
      <c r="I114" s="153"/>
      <c r="J114" s="153"/>
      <c r="K114" s="153"/>
      <c r="L114" s="153"/>
      <c r="M114" s="153"/>
      <c r="N114" s="153"/>
      <c r="O114" s="153"/>
      <c r="P114" s="153"/>
      <c r="Q114" s="153"/>
      <c r="R114" s="153"/>
      <c r="S114" s="153"/>
      <c r="T114" s="153"/>
      <c r="U114" s="153"/>
      <c r="V114" s="153"/>
      <c r="W114" s="153"/>
      <c r="X114" s="153"/>
      <c r="Y114" s="153"/>
      <c r="Z114" s="153"/>
    </row>
    <row r="115" ht="14.25" customHeight="1">
      <c r="A115" s="153"/>
      <c r="B115" s="153"/>
      <c r="C115" s="153"/>
      <c r="D115" s="153"/>
      <c r="E115" s="153"/>
      <c r="F115" s="153"/>
      <c r="G115" s="153"/>
      <c r="H115" s="153"/>
      <c r="I115" s="153"/>
      <c r="J115" s="153"/>
      <c r="K115" s="153"/>
      <c r="L115" s="153"/>
      <c r="M115" s="153"/>
      <c r="N115" s="153"/>
      <c r="O115" s="153"/>
      <c r="P115" s="153"/>
      <c r="Q115" s="153"/>
      <c r="R115" s="153"/>
      <c r="S115" s="153"/>
      <c r="T115" s="153"/>
      <c r="U115" s="153"/>
      <c r="V115" s="153"/>
      <c r="W115" s="153"/>
      <c r="X115" s="153"/>
      <c r="Y115" s="153"/>
      <c r="Z115" s="153"/>
    </row>
    <row r="116" ht="14.25" customHeight="1">
      <c r="A116" s="153"/>
      <c r="B116" s="153"/>
      <c r="C116" s="153"/>
      <c r="D116" s="153"/>
      <c r="E116" s="153"/>
      <c r="F116" s="153"/>
      <c r="G116" s="153"/>
      <c r="H116" s="153"/>
      <c r="I116" s="153"/>
      <c r="J116" s="153"/>
      <c r="K116" s="153"/>
      <c r="L116" s="153"/>
      <c r="M116" s="153"/>
      <c r="N116" s="153"/>
      <c r="O116" s="153"/>
      <c r="P116" s="153"/>
      <c r="Q116" s="153"/>
      <c r="R116" s="153"/>
      <c r="S116" s="153"/>
      <c r="T116" s="153"/>
      <c r="U116" s="153"/>
      <c r="V116" s="153"/>
      <c r="W116" s="153"/>
      <c r="X116" s="153"/>
      <c r="Y116" s="153"/>
      <c r="Z116" s="153"/>
    </row>
    <row r="117" ht="14.25" customHeight="1">
      <c r="A117" s="153"/>
      <c r="B117" s="153"/>
      <c r="C117" s="153"/>
      <c r="D117" s="153"/>
      <c r="E117" s="153"/>
      <c r="F117" s="153"/>
      <c r="G117" s="153"/>
      <c r="H117" s="153"/>
      <c r="I117" s="153"/>
      <c r="J117" s="153"/>
      <c r="K117" s="153"/>
      <c r="L117" s="153"/>
      <c r="M117" s="153"/>
      <c r="N117" s="153"/>
      <c r="O117" s="153"/>
      <c r="P117" s="153"/>
      <c r="Q117" s="153"/>
      <c r="R117" s="153"/>
      <c r="S117" s="153"/>
      <c r="T117" s="153"/>
      <c r="U117" s="153"/>
      <c r="V117" s="153"/>
      <c r="W117" s="153"/>
      <c r="X117" s="153"/>
      <c r="Y117" s="153"/>
      <c r="Z117" s="153"/>
    </row>
    <row r="118" ht="14.25" customHeight="1">
      <c r="A118" s="153"/>
      <c r="B118" s="153"/>
      <c r="C118" s="153"/>
      <c r="D118" s="153"/>
      <c r="E118" s="153"/>
      <c r="F118" s="153"/>
      <c r="G118" s="153"/>
      <c r="H118" s="153"/>
      <c r="I118" s="153"/>
      <c r="J118" s="153"/>
      <c r="K118" s="153"/>
      <c r="L118" s="153"/>
      <c r="M118" s="153"/>
      <c r="N118" s="153"/>
      <c r="O118" s="153"/>
      <c r="P118" s="153"/>
      <c r="Q118" s="153"/>
      <c r="R118" s="153"/>
      <c r="S118" s="153"/>
      <c r="T118" s="153"/>
      <c r="U118" s="153"/>
      <c r="V118" s="153"/>
      <c r="W118" s="153"/>
      <c r="X118" s="153"/>
      <c r="Y118" s="153"/>
      <c r="Z118" s="153"/>
    </row>
    <row r="119" ht="14.25" customHeight="1">
      <c r="A119" s="153"/>
      <c r="B119" s="153"/>
      <c r="C119" s="153"/>
      <c r="D119" s="153"/>
      <c r="E119" s="153"/>
      <c r="F119" s="153"/>
      <c r="G119" s="153"/>
      <c r="H119" s="153"/>
      <c r="I119" s="153"/>
      <c r="J119" s="153"/>
      <c r="K119" s="153"/>
      <c r="L119" s="153"/>
      <c r="M119" s="153"/>
      <c r="N119" s="153"/>
      <c r="O119" s="153"/>
      <c r="P119" s="153"/>
      <c r="Q119" s="153"/>
      <c r="R119" s="153"/>
      <c r="S119" s="153"/>
      <c r="T119" s="153"/>
      <c r="U119" s="153"/>
      <c r="V119" s="153"/>
      <c r="W119" s="153"/>
      <c r="X119" s="153"/>
      <c r="Y119" s="153"/>
      <c r="Z119" s="153"/>
    </row>
    <row r="120" ht="14.25" customHeight="1">
      <c r="A120" s="153"/>
      <c r="B120" s="153"/>
      <c r="C120" s="153"/>
      <c r="D120" s="153"/>
      <c r="E120" s="153"/>
      <c r="F120" s="153"/>
      <c r="G120" s="153"/>
      <c r="H120" s="153"/>
      <c r="I120" s="153"/>
      <c r="J120" s="153"/>
      <c r="K120" s="153"/>
      <c r="L120" s="153"/>
      <c r="M120" s="153"/>
      <c r="N120" s="153"/>
      <c r="O120" s="153"/>
      <c r="P120" s="153"/>
      <c r="Q120" s="153"/>
      <c r="R120" s="153"/>
      <c r="S120" s="153"/>
      <c r="T120" s="153"/>
      <c r="U120" s="153"/>
      <c r="V120" s="153"/>
      <c r="W120" s="153"/>
      <c r="X120" s="153"/>
      <c r="Y120" s="153"/>
      <c r="Z120" s="153"/>
    </row>
    <row r="121" ht="14.25" customHeight="1">
      <c r="A121" s="153"/>
      <c r="B121" s="153"/>
      <c r="C121" s="153"/>
      <c r="D121" s="153"/>
      <c r="E121" s="153"/>
      <c r="F121" s="153"/>
      <c r="G121" s="153"/>
      <c r="H121" s="153"/>
      <c r="I121" s="153"/>
      <c r="J121" s="153"/>
      <c r="K121" s="153"/>
      <c r="L121" s="153"/>
      <c r="M121" s="153"/>
      <c r="N121" s="153"/>
      <c r="O121" s="153"/>
      <c r="P121" s="153"/>
      <c r="Q121" s="153"/>
      <c r="R121" s="153"/>
      <c r="S121" s="153"/>
      <c r="T121" s="153"/>
      <c r="U121" s="153"/>
      <c r="V121" s="153"/>
      <c r="W121" s="153"/>
      <c r="X121" s="153"/>
      <c r="Y121" s="153"/>
      <c r="Z121" s="153"/>
    </row>
    <row r="122" ht="14.25" customHeight="1">
      <c r="A122" s="153"/>
      <c r="B122" s="153"/>
      <c r="C122" s="153"/>
      <c r="D122" s="153"/>
      <c r="E122" s="153"/>
      <c r="F122" s="153"/>
      <c r="G122" s="153"/>
      <c r="H122" s="153"/>
      <c r="I122" s="153"/>
      <c r="J122" s="153"/>
      <c r="K122" s="153"/>
      <c r="L122" s="153"/>
      <c r="M122" s="153"/>
      <c r="N122" s="153"/>
      <c r="O122" s="153"/>
      <c r="P122" s="153"/>
      <c r="Q122" s="153"/>
      <c r="R122" s="153"/>
      <c r="S122" s="153"/>
      <c r="T122" s="153"/>
      <c r="U122" s="153"/>
      <c r="V122" s="153"/>
      <c r="W122" s="153"/>
      <c r="X122" s="153"/>
      <c r="Y122" s="153"/>
      <c r="Z122" s="153"/>
    </row>
    <row r="123" ht="14.25" customHeight="1">
      <c r="A123" s="153"/>
      <c r="B123" s="153"/>
      <c r="C123" s="153"/>
      <c r="D123" s="153"/>
      <c r="E123" s="153"/>
      <c r="F123" s="153"/>
      <c r="G123" s="153"/>
      <c r="H123" s="153"/>
      <c r="I123" s="153"/>
      <c r="J123" s="153"/>
      <c r="K123" s="153"/>
      <c r="L123" s="153"/>
      <c r="M123" s="153"/>
      <c r="N123" s="153"/>
      <c r="O123" s="153"/>
      <c r="P123" s="153"/>
      <c r="Q123" s="153"/>
      <c r="R123" s="153"/>
      <c r="S123" s="153"/>
      <c r="T123" s="153"/>
      <c r="U123" s="153"/>
      <c r="V123" s="153"/>
      <c r="W123" s="153"/>
      <c r="X123" s="153"/>
      <c r="Y123" s="153"/>
      <c r="Z123" s="153"/>
    </row>
    <row r="124" ht="14.25" customHeight="1">
      <c r="A124" s="153"/>
      <c r="B124" s="153"/>
      <c r="C124" s="153"/>
      <c r="D124" s="153"/>
      <c r="E124" s="153"/>
      <c r="F124" s="153"/>
      <c r="G124" s="153"/>
      <c r="H124" s="153"/>
      <c r="I124" s="153"/>
      <c r="J124" s="153"/>
      <c r="K124" s="153"/>
      <c r="L124" s="153"/>
      <c r="M124" s="153"/>
      <c r="N124" s="153"/>
      <c r="O124" s="153"/>
      <c r="P124" s="153"/>
      <c r="Q124" s="153"/>
      <c r="R124" s="153"/>
      <c r="S124" s="153"/>
      <c r="T124" s="153"/>
      <c r="U124" s="153"/>
      <c r="V124" s="153"/>
      <c r="W124" s="153"/>
      <c r="X124" s="153"/>
      <c r="Y124" s="153"/>
      <c r="Z124" s="153"/>
    </row>
    <row r="125" ht="14.25" customHeight="1">
      <c r="A125" s="153"/>
      <c r="B125" s="153"/>
      <c r="C125" s="153"/>
      <c r="D125" s="153"/>
      <c r="E125" s="153"/>
      <c r="F125" s="153"/>
      <c r="G125" s="153"/>
      <c r="H125" s="153"/>
      <c r="I125" s="153"/>
      <c r="J125" s="153"/>
      <c r="K125" s="153"/>
      <c r="L125" s="153"/>
      <c r="M125" s="153"/>
      <c r="N125" s="153"/>
      <c r="O125" s="153"/>
      <c r="P125" s="153"/>
      <c r="Q125" s="153"/>
      <c r="R125" s="153"/>
      <c r="S125" s="153"/>
      <c r="T125" s="153"/>
      <c r="U125" s="153"/>
      <c r="V125" s="153"/>
      <c r="W125" s="153"/>
      <c r="X125" s="153"/>
      <c r="Y125" s="153"/>
      <c r="Z125" s="153"/>
    </row>
    <row r="126" ht="14.25" customHeight="1">
      <c r="A126" s="153"/>
      <c r="B126" s="153"/>
      <c r="C126" s="153"/>
      <c r="D126" s="153"/>
      <c r="E126" s="153"/>
      <c r="F126" s="153"/>
      <c r="G126" s="153"/>
      <c r="H126" s="153"/>
      <c r="I126" s="153"/>
      <c r="J126" s="153"/>
      <c r="K126" s="153"/>
      <c r="L126" s="153"/>
      <c r="M126" s="153"/>
      <c r="N126" s="153"/>
      <c r="O126" s="153"/>
      <c r="P126" s="153"/>
      <c r="Q126" s="153"/>
      <c r="R126" s="153"/>
      <c r="S126" s="153"/>
      <c r="T126" s="153"/>
      <c r="U126" s="153"/>
      <c r="V126" s="153"/>
      <c r="W126" s="153"/>
      <c r="X126" s="153"/>
      <c r="Y126" s="153"/>
      <c r="Z126" s="153"/>
    </row>
    <row r="127" ht="14.25" customHeight="1">
      <c r="A127" s="153"/>
      <c r="B127" s="153"/>
      <c r="C127" s="153"/>
      <c r="D127" s="153"/>
      <c r="E127" s="153"/>
      <c r="F127" s="153"/>
      <c r="G127" s="153"/>
      <c r="H127" s="153"/>
      <c r="I127" s="153"/>
      <c r="J127" s="153"/>
      <c r="K127" s="153"/>
      <c r="L127" s="153"/>
      <c r="M127" s="153"/>
      <c r="N127" s="153"/>
      <c r="O127" s="153"/>
      <c r="P127" s="153"/>
      <c r="Q127" s="153"/>
      <c r="R127" s="153"/>
      <c r="S127" s="153"/>
      <c r="T127" s="153"/>
      <c r="U127" s="153"/>
      <c r="V127" s="153"/>
      <c r="W127" s="153"/>
      <c r="X127" s="153"/>
      <c r="Y127" s="153"/>
      <c r="Z127" s="153"/>
    </row>
    <row r="128" ht="14.25" customHeight="1">
      <c r="A128" s="153"/>
      <c r="B128" s="153"/>
      <c r="C128" s="153"/>
      <c r="D128" s="153"/>
      <c r="E128" s="153"/>
      <c r="F128" s="153"/>
      <c r="G128" s="153"/>
      <c r="H128" s="153"/>
      <c r="I128" s="153"/>
      <c r="J128" s="153"/>
      <c r="K128" s="153"/>
      <c r="L128" s="153"/>
      <c r="M128" s="153"/>
      <c r="N128" s="153"/>
      <c r="O128" s="153"/>
      <c r="P128" s="153"/>
      <c r="Q128" s="153"/>
      <c r="R128" s="153"/>
      <c r="S128" s="153"/>
      <c r="T128" s="153"/>
      <c r="U128" s="153"/>
      <c r="V128" s="153"/>
      <c r="W128" s="153"/>
      <c r="X128" s="153"/>
      <c r="Y128" s="153"/>
      <c r="Z128" s="153"/>
    </row>
    <row r="129" ht="14.25" customHeight="1">
      <c r="A129" s="153"/>
      <c r="B129" s="153"/>
      <c r="C129" s="153"/>
      <c r="D129" s="153"/>
      <c r="E129" s="153"/>
      <c r="F129" s="153"/>
      <c r="G129" s="153"/>
      <c r="H129" s="153"/>
      <c r="I129" s="153"/>
      <c r="J129" s="153"/>
      <c r="K129" s="153"/>
      <c r="L129" s="153"/>
      <c r="M129" s="153"/>
      <c r="N129" s="153"/>
      <c r="O129" s="153"/>
      <c r="P129" s="153"/>
      <c r="Q129" s="153"/>
      <c r="R129" s="153"/>
      <c r="S129" s="153"/>
      <c r="T129" s="153"/>
      <c r="U129" s="153"/>
      <c r="V129" s="153"/>
      <c r="W129" s="153"/>
      <c r="X129" s="153"/>
      <c r="Y129" s="153"/>
      <c r="Z129" s="153"/>
    </row>
    <row r="130" ht="14.25" customHeight="1">
      <c r="A130" s="153"/>
      <c r="B130" s="153"/>
      <c r="C130" s="153"/>
      <c r="D130" s="153"/>
      <c r="E130" s="153"/>
      <c r="F130" s="153"/>
      <c r="G130" s="153"/>
      <c r="H130" s="153"/>
      <c r="I130" s="153"/>
      <c r="J130" s="153"/>
      <c r="K130" s="153"/>
      <c r="L130" s="153"/>
      <c r="M130" s="153"/>
      <c r="N130" s="153"/>
      <c r="O130" s="153"/>
      <c r="P130" s="153"/>
      <c r="Q130" s="153"/>
      <c r="R130" s="153"/>
      <c r="S130" s="153"/>
      <c r="T130" s="153"/>
      <c r="U130" s="153"/>
      <c r="V130" s="153"/>
      <c r="W130" s="153"/>
      <c r="X130" s="153"/>
      <c r="Y130" s="153"/>
      <c r="Z130" s="153"/>
    </row>
    <row r="131" ht="14.25" customHeight="1">
      <c r="A131" s="153"/>
      <c r="B131" s="153"/>
      <c r="C131" s="153"/>
      <c r="D131" s="153"/>
      <c r="E131" s="153"/>
      <c r="F131" s="153"/>
      <c r="G131" s="153"/>
      <c r="H131" s="153"/>
      <c r="I131" s="153"/>
      <c r="J131" s="153"/>
      <c r="K131" s="153"/>
      <c r="L131" s="153"/>
      <c r="M131" s="153"/>
      <c r="N131" s="153"/>
      <c r="O131" s="153"/>
      <c r="P131" s="153"/>
      <c r="Q131" s="153"/>
      <c r="R131" s="153"/>
      <c r="S131" s="153"/>
      <c r="T131" s="153"/>
      <c r="U131" s="153"/>
      <c r="V131" s="153"/>
      <c r="W131" s="153"/>
      <c r="X131" s="153"/>
      <c r="Y131" s="153"/>
      <c r="Z131" s="153"/>
    </row>
    <row r="132" ht="14.25" customHeight="1">
      <c r="A132" s="153"/>
      <c r="B132" s="153"/>
      <c r="C132" s="153"/>
      <c r="D132" s="153"/>
      <c r="E132" s="153"/>
      <c r="F132" s="153"/>
      <c r="G132" s="153"/>
      <c r="H132" s="153"/>
      <c r="I132" s="153"/>
      <c r="J132" s="153"/>
      <c r="K132" s="153"/>
      <c r="L132" s="153"/>
      <c r="M132" s="153"/>
      <c r="N132" s="153"/>
      <c r="O132" s="153"/>
      <c r="P132" s="153"/>
      <c r="Q132" s="153"/>
      <c r="R132" s="153"/>
      <c r="S132" s="153"/>
      <c r="T132" s="153"/>
      <c r="U132" s="153"/>
      <c r="V132" s="153"/>
      <c r="W132" s="153"/>
      <c r="X132" s="153"/>
      <c r="Y132" s="153"/>
      <c r="Z132" s="153"/>
    </row>
    <row r="133" ht="14.25" customHeight="1">
      <c r="A133" s="153"/>
      <c r="B133" s="153"/>
      <c r="C133" s="153"/>
      <c r="D133" s="153"/>
      <c r="E133" s="153"/>
      <c r="F133" s="153"/>
      <c r="G133" s="153"/>
      <c r="H133" s="153"/>
      <c r="I133" s="153"/>
      <c r="J133" s="153"/>
      <c r="K133" s="153"/>
      <c r="L133" s="153"/>
      <c r="M133" s="153"/>
      <c r="N133" s="153"/>
      <c r="O133" s="153"/>
      <c r="P133" s="153"/>
      <c r="Q133" s="153"/>
      <c r="R133" s="153"/>
      <c r="S133" s="153"/>
      <c r="T133" s="153"/>
      <c r="U133" s="153"/>
      <c r="V133" s="153"/>
      <c r="W133" s="153"/>
      <c r="X133" s="153"/>
      <c r="Y133" s="153"/>
      <c r="Z133" s="153"/>
    </row>
    <row r="134" ht="14.25" customHeight="1">
      <c r="A134" s="153"/>
      <c r="B134" s="153"/>
      <c r="C134" s="153"/>
      <c r="D134" s="153"/>
      <c r="E134" s="153"/>
      <c r="F134" s="153"/>
      <c r="G134" s="153"/>
      <c r="H134" s="153"/>
      <c r="I134" s="153"/>
      <c r="J134" s="153"/>
      <c r="K134" s="153"/>
      <c r="L134" s="153"/>
      <c r="M134" s="153"/>
      <c r="N134" s="153"/>
      <c r="O134" s="153"/>
      <c r="P134" s="153"/>
      <c r="Q134" s="153"/>
      <c r="R134" s="153"/>
      <c r="S134" s="153"/>
      <c r="T134" s="153"/>
      <c r="U134" s="153"/>
      <c r="V134" s="153"/>
      <c r="W134" s="153"/>
      <c r="X134" s="153"/>
      <c r="Y134" s="153"/>
      <c r="Z134" s="153"/>
    </row>
    <row r="135" ht="14.25" customHeight="1">
      <c r="A135" s="153"/>
      <c r="B135" s="153"/>
      <c r="C135" s="153"/>
      <c r="D135" s="153"/>
      <c r="E135" s="153"/>
      <c r="F135" s="153"/>
      <c r="G135" s="153"/>
      <c r="H135" s="153"/>
      <c r="I135" s="153"/>
      <c r="J135" s="153"/>
      <c r="K135" s="153"/>
      <c r="L135" s="153"/>
      <c r="M135" s="153"/>
      <c r="N135" s="153"/>
      <c r="O135" s="153"/>
      <c r="P135" s="153"/>
      <c r="Q135" s="153"/>
      <c r="R135" s="153"/>
      <c r="S135" s="153"/>
      <c r="T135" s="153"/>
      <c r="U135" s="153"/>
      <c r="V135" s="153"/>
      <c r="W135" s="153"/>
      <c r="X135" s="153"/>
      <c r="Y135" s="153"/>
      <c r="Z135" s="153"/>
    </row>
    <row r="136" ht="14.25" customHeight="1">
      <c r="A136" s="153"/>
      <c r="B136" s="153"/>
      <c r="C136" s="153"/>
      <c r="D136" s="153"/>
      <c r="E136" s="153"/>
      <c r="F136" s="153"/>
      <c r="G136" s="153"/>
      <c r="H136" s="153"/>
      <c r="I136" s="153"/>
      <c r="J136" s="153"/>
      <c r="K136" s="153"/>
      <c r="L136" s="153"/>
      <c r="M136" s="153"/>
      <c r="N136" s="153"/>
      <c r="O136" s="153"/>
      <c r="P136" s="153"/>
      <c r="Q136" s="153"/>
      <c r="R136" s="153"/>
      <c r="S136" s="153"/>
      <c r="T136" s="153"/>
      <c r="U136" s="153"/>
      <c r="V136" s="153"/>
      <c r="W136" s="153"/>
      <c r="X136" s="153"/>
      <c r="Y136" s="153"/>
      <c r="Z136" s="153"/>
    </row>
    <row r="137" ht="14.25" customHeight="1">
      <c r="A137" s="153"/>
      <c r="B137" s="153"/>
      <c r="C137" s="153"/>
      <c r="D137" s="153"/>
      <c r="E137" s="153"/>
      <c r="F137" s="153"/>
      <c r="G137" s="153"/>
      <c r="H137" s="153"/>
      <c r="I137" s="153"/>
      <c r="J137" s="153"/>
      <c r="K137" s="153"/>
      <c r="L137" s="153"/>
      <c r="M137" s="153"/>
      <c r="N137" s="153"/>
      <c r="O137" s="153"/>
      <c r="P137" s="153"/>
      <c r="Q137" s="153"/>
      <c r="R137" s="153"/>
      <c r="S137" s="153"/>
      <c r="T137" s="153"/>
      <c r="U137" s="153"/>
      <c r="V137" s="153"/>
      <c r="W137" s="153"/>
      <c r="X137" s="153"/>
      <c r="Y137" s="153"/>
      <c r="Z137" s="153"/>
    </row>
    <row r="138" ht="14.25" customHeight="1">
      <c r="A138" s="153"/>
      <c r="B138" s="153"/>
      <c r="C138" s="153"/>
      <c r="D138" s="153"/>
      <c r="E138" s="153"/>
      <c r="F138" s="153"/>
      <c r="G138" s="153"/>
      <c r="H138" s="153"/>
      <c r="I138" s="153"/>
      <c r="J138" s="153"/>
      <c r="K138" s="153"/>
      <c r="L138" s="153"/>
      <c r="M138" s="153"/>
      <c r="N138" s="153"/>
      <c r="O138" s="153"/>
      <c r="P138" s="153"/>
      <c r="Q138" s="153"/>
      <c r="R138" s="153"/>
      <c r="S138" s="153"/>
      <c r="T138" s="153"/>
      <c r="U138" s="153"/>
      <c r="V138" s="153"/>
      <c r="W138" s="153"/>
      <c r="X138" s="153"/>
      <c r="Y138" s="153"/>
      <c r="Z138" s="153"/>
    </row>
    <row r="139" ht="14.25" customHeight="1">
      <c r="A139" s="153"/>
      <c r="B139" s="153"/>
      <c r="C139" s="153"/>
      <c r="D139" s="153"/>
      <c r="E139" s="153"/>
      <c r="F139" s="153"/>
      <c r="G139" s="153"/>
      <c r="H139" s="153"/>
      <c r="I139" s="153"/>
      <c r="J139" s="153"/>
      <c r="K139" s="153"/>
      <c r="L139" s="153"/>
      <c r="M139" s="153"/>
      <c r="N139" s="153"/>
      <c r="O139" s="153"/>
      <c r="P139" s="153"/>
      <c r="Q139" s="153"/>
      <c r="R139" s="153"/>
      <c r="S139" s="153"/>
      <c r="T139" s="153"/>
      <c r="U139" s="153"/>
      <c r="V139" s="153"/>
      <c r="W139" s="153"/>
      <c r="X139" s="153"/>
      <c r="Y139" s="153"/>
      <c r="Z139" s="153"/>
    </row>
    <row r="140" ht="14.25" customHeight="1">
      <c r="A140" s="153"/>
      <c r="B140" s="153"/>
      <c r="C140" s="153"/>
      <c r="D140" s="153"/>
      <c r="E140" s="153"/>
      <c r="F140" s="153"/>
      <c r="G140" s="153"/>
      <c r="H140" s="153"/>
      <c r="I140" s="153"/>
      <c r="J140" s="153"/>
      <c r="K140" s="153"/>
      <c r="L140" s="153"/>
      <c r="M140" s="153"/>
      <c r="N140" s="153"/>
      <c r="O140" s="153"/>
      <c r="P140" s="153"/>
      <c r="Q140" s="153"/>
      <c r="R140" s="153"/>
      <c r="S140" s="153"/>
      <c r="T140" s="153"/>
      <c r="U140" s="153"/>
      <c r="V140" s="153"/>
      <c r="W140" s="153"/>
      <c r="X140" s="153"/>
      <c r="Y140" s="153"/>
      <c r="Z140" s="153"/>
    </row>
    <row r="141" ht="14.25" customHeight="1">
      <c r="A141" s="153"/>
      <c r="B141" s="153"/>
      <c r="C141" s="153"/>
      <c r="D141" s="153"/>
      <c r="E141" s="153"/>
      <c r="F141" s="153"/>
      <c r="G141" s="153"/>
      <c r="H141" s="153"/>
      <c r="I141" s="153"/>
      <c r="J141" s="153"/>
      <c r="K141" s="153"/>
      <c r="L141" s="153"/>
      <c r="M141" s="153"/>
      <c r="N141" s="153"/>
      <c r="O141" s="153"/>
      <c r="P141" s="153"/>
      <c r="Q141" s="153"/>
      <c r="R141" s="153"/>
      <c r="S141" s="153"/>
      <c r="T141" s="153"/>
      <c r="U141" s="153"/>
      <c r="V141" s="153"/>
      <c r="W141" s="153"/>
      <c r="X141" s="153"/>
      <c r="Y141" s="153"/>
      <c r="Z141" s="153"/>
    </row>
    <row r="142" ht="14.25" customHeight="1">
      <c r="A142" s="153"/>
      <c r="B142" s="153"/>
      <c r="C142" s="153"/>
      <c r="D142" s="153"/>
      <c r="E142" s="153"/>
      <c r="F142" s="153"/>
      <c r="G142" s="153"/>
      <c r="H142" s="153"/>
      <c r="I142" s="153"/>
      <c r="J142" s="153"/>
      <c r="K142" s="153"/>
      <c r="L142" s="153"/>
      <c r="M142" s="153"/>
      <c r="N142" s="153"/>
      <c r="O142" s="153"/>
      <c r="P142" s="153"/>
      <c r="Q142" s="153"/>
      <c r="R142" s="153"/>
      <c r="S142" s="153"/>
      <c r="T142" s="153"/>
      <c r="U142" s="153"/>
      <c r="V142" s="153"/>
      <c r="W142" s="153"/>
      <c r="X142" s="153"/>
      <c r="Y142" s="153"/>
      <c r="Z142" s="153"/>
    </row>
    <row r="143" ht="14.25" customHeight="1">
      <c r="A143" s="153"/>
      <c r="B143" s="153"/>
      <c r="C143" s="153"/>
      <c r="D143" s="153"/>
      <c r="E143" s="153"/>
      <c r="F143" s="153"/>
      <c r="G143" s="153"/>
      <c r="H143" s="153"/>
      <c r="I143" s="153"/>
      <c r="J143" s="153"/>
      <c r="K143" s="153"/>
      <c r="L143" s="153"/>
      <c r="M143" s="153"/>
      <c r="N143" s="153"/>
      <c r="O143" s="153"/>
      <c r="P143" s="153"/>
      <c r="Q143" s="153"/>
      <c r="R143" s="153"/>
      <c r="S143" s="153"/>
      <c r="T143" s="153"/>
      <c r="U143" s="153"/>
      <c r="V143" s="153"/>
      <c r="W143" s="153"/>
      <c r="X143" s="153"/>
      <c r="Y143" s="153"/>
      <c r="Z143" s="153"/>
    </row>
    <row r="144" ht="14.25" customHeight="1">
      <c r="A144" s="153"/>
      <c r="B144" s="153"/>
      <c r="C144" s="153"/>
      <c r="D144" s="153"/>
      <c r="E144" s="153"/>
      <c r="F144" s="153"/>
      <c r="G144" s="153"/>
      <c r="H144" s="153"/>
      <c r="I144" s="153"/>
      <c r="J144" s="153"/>
      <c r="K144" s="153"/>
      <c r="L144" s="153"/>
      <c r="M144" s="153"/>
      <c r="N144" s="153"/>
      <c r="O144" s="153"/>
      <c r="P144" s="153"/>
      <c r="Q144" s="153"/>
      <c r="R144" s="153"/>
      <c r="S144" s="153"/>
      <c r="T144" s="153"/>
      <c r="U144" s="153"/>
      <c r="V144" s="153"/>
      <c r="W144" s="153"/>
      <c r="X144" s="153"/>
      <c r="Y144" s="153"/>
      <c r="Z144" s="153"/>
    </row>
    <row r="145" ht="14.25" customHeight="1">
      <c r="A145" s="153"/>
      <c r="B145" s="153"/>
      <c r="C145" s="153"/>
      <c r="D145" s="153"/>
      <c r="E145" s="153"/>
      <c r="F145" s="153"/>
      <c r="G145" s="153"/>
      <c r="H145" s="153"/>
      <c r="I145" s="153"/>
      <c r="J145" s="153"/>
      <c r="K145" s="153"/>
      <c r="L145" s="153"/>
      <c r="M145" s="153"/>
      <c r="N145" s="153"/>
      <c r="O145" s="153"/>
      <c r="P145" s="153"/>
      <c r="Q145" s="153"/>
      <c r="R145" s="153"/>
      <c r="S145" s="153"/>
      <c r="T145" s="153"/>
      <c r="U145" s="153"/>
      <c r="V145" s="153"/>
      <c r="W145" s="153"/>
      <c r="X145" s="153"/>
      <c r="Y145" s="153"/>
      <c r="Z145" s="153"/>
    </row>
    <row r="146" ht="14.25" customHeight="1">
      <c r="A146" s="153"/>
      <c r="B146" s="153"/>
      <c r="C146" s="153"/>
      <c r="D146" s="153"/>
      <c r="E146" s="153"/>
      <c r="F146" s="153"/>
      <c r="G146" s="153"/>
      <c r="H146" s="153"/>
      <c r="I146" s="153"/>
      <c r="J146" s="153"/>
      <c r="K146" s="153"/>
      <c r="L146" s="153"/>
      <c r="M146" s="153"/>
      <c r="N146" s="153"/>
      <c r="O146" s="153"/>
      <c r="P146" s="153"/>
      <c r="Q146" s="153"/>
      <c r="R146" s="153"/>
      <c r="S146" s="153"/>
      <c r="T146" s="153"/>
      <c r="U146" s="153"/>
      <c r="V146" s="153"/>
      <c r="W146" s="153"/>
      <c r="X146" s="153"/>
      <c r="Y146" s="153"/>
      <c r="Z146" s="153"/>
    </row>
    <row r="147" ht="14.25" customHeight="1">
      <c r="A147" s="153"/>
      <c r="B147" s="153"/>
      <c r="C147" s="153"/>
      <c r="D147" s="153"/>
      <c r="E147" s="153"/>
      <c r="F147" s="153"/>
      <c r="G147" s="153"/>
      <c r="H147" s="153"/>
      <c r="I147" s="153"/>
      <c r="J147" s="153"/>
      <c r="K147" s="153"/>
      <c r="L147" s="153"/>
      <c r="M147" s="153"/>
      <c r="N147" s="153"/>
      <c r="O147" s="153"/>
      <c r="P147" s="153"/>
      <c r="Q147" s="153"/>
      <c r="R147" s="153"/>
      <c r="S147" s="153"/>
      <c r="T147" s="153"/>
      <c r="U147" s="153"/>
      <c r="V147" s="153"/>
      <c r="W147" s="153"/>
      <c r="X147" s="153"/>
      <c r="Y147" s="153"/>
      <c r="Z147" s="153"/>
    </row>
    <row r="148" ht="14.25" customHeight="1">
      <c r="A148" s="153"/>
      <c r="B148" s="153"/>
      <c r="C148" s="153"/>
      <c r="D148" s="153"/>
      <c r="E148" s="153"/>
      <c r="F148" s="153"/>
      <c r="G148" s="153"/>
      <c r="H148" s="153"/>
      <c r="I148" s="153"/>
      <c r="J148" s="153"/>
      <c r="K148" s="153"/>
      <c r="L148" s="153"/>
      <c r="M148" s="153"/>
      <c r="N148" s="153"/>
      <c r="O148" s="153"/>
      <c r="P148" s="153"/>
      <c r="Q148" s="153"/>
      <c r="R148" s="153"/>
      <c r="S148" s="153"/>
      <c r="T148" s="153"/>
      <c r="U148" s="153"/>
      <c r="V148" s="153"/>
      <c r="W148" s="153"/>
      <c r="X148" s="153"/>
      <c r="Y148" s="153"/>
      <c r="Z148" s="153"/>
    </row>
    <row r="149" ht="14.25" customHeight="1">
      <c r="A149" s="153"/>
      <c r="B149" s="153"/>
      <c r="C149" s="153"/>
      <c r="D149" s="153"/>
      <c r="E149" s="153"/>
      <c r="F149" s="153"/>
      <c r="G149" s="153"/>
      <c r="H149" s="153"/>
      <c r="I149" s="153"/>
      <c r="J149" s="153"/>
      <c r="K149" s="153"/>
      <c r="L149" s="153"/>
      <c r="M149" s="153"/>
      <c r="N149" s="153"/>
      <c r="O149" s="153"/>
      <c r="P149" s="153"/>
      <c r="Q149" s="153"/>
      <c r="R149" s="153"/>
      <c r="S149" s="153"/>
      <c r="T149" s="153"/>
      <c r="U149" s="153"/>
      <c r="V149" s="153"/>
      <c r="W149" s="153"/>
      <c r="X149" s="153"/>
      <c r="Y149" s="153"/>
      <c r="Z149" s="153"/>
    </row>
    <row r="150" ht="14.25" customHeight="1">
      <c r="A150" s="153"/>
      <c r="B150" s="153"/>
      <c r="C150" s="153"/>
      <c r="D150" s="153"/>
      <c r="E150" s="153"/>
      <c r="F150" s="153"/>
      <c r="G150" s="153"/>
      <c r="H150" s="153"/>
      <c r="I150" s="153"/>
      <c r="J150" s="153"/>
      <c r="K150" s="153"/>
      <c r="L150" s="153"/>
      <c r="M150" s="153"/>
      <c r="N150" s="153"/>
      <c r="O150" s="153"/>
      <c r="P150" s="153"/>
      <c r="Q150" s="153"/>
      <c r="R150" s="153"/>
      <c r="S150" s="153"/>
      <c r="T150" s="153"/>
      <c r="U150" s="153"/>
      <c r="V150" s="153"/>
      <c r="W150" s="153"/>
      <c r="X150" s="153"/>
      <c r="Y150" s="153"/>
      <c r="Z150" s="153"/>
    </row>
    <row r="151" ht="14.25" customHeight="1">
      <c r="A151" s="153"/>
      <c r="B151" s="153"/>
      <c r="C151" s="153"/>
      <c r="D151" s="153"/>
      <c r="E151" s="153"/>
      <c r="F151" s="153"/>
      <c r="G151" s="153"/>
      <c r="H151" s="153"/>
      <c r="I151" s="153"/>
      <c r="J151" s="153"/>
      <c r="K151" s="153"/>
      <c r="L151" s="153"/>
      <c r="M151" s="153"/>
      <c r="N151" s="153"/>
      <c r="O151" s="153"/>
      <c r="P151" s="153"/>
      <c r="Q151" s="153"/>
      <c r="R151" s="153"/>
      <c r="S151" s="153"/>
      <c r="T151" s="153"/>
      <c r="U151" s="153"/>
      <c r="V151" s="153"/>
      <c r="W151" s="153"/>
      <c r="X151" s="153"/>
      <c r="Y151" s="153"/>
      <c r="Z151" s="153"/>
    </row>
    <row r="152" ht="14.25" customHeight="1">
      <c r="A152" s="153"/>
      <c r="B152" s="153"/>
      <c r="C152" s="153"/>
      <c r="D152" s="153"/>
      <c r="E152" s="153"/>
      <c r="F152" s="153"/>
      <c r="G152" s="153"/>
      <c r="H152" s="153"/>
      <c r="I152" s="153"/>
      <c r="J152" s="153"/>
      <c r="K152" s="153"/>
      <c r="L152" s="153"/>
      <c r="M152" s="153"/>
      <c r="N152" s="153"/>
      <c r="O152" s="153"/>
      <c r="P152" s="153"/>
      <c r="Q152" s="153"/>
      <c r="R152" s="153"/>
      <c r="S152" s="153"/>
      <c r="T152" s="153"/>
      <c r="U152" s="153"/>
      <c r="V152" s="153"/>
      <c r="W152" s="153"/>
      <c r="X152" s="153"/>
      <c r="Y152" s="153"/>
      <c r="Z152" s="153"/>
    </row>
    <row r="153" ht="14.25" customHeight="1">
      <c r="A153" s="153"/>
      <c r="B153" s="153"/>
      <c r="C153" s="153"/>
      <c r="D153" s="153"/>
      <c r="E153" s="153"/>
      <c r="F153" s="153"/>
      <c r="G153" s="153"/>
      <c r="H153" s="153"/>
      <c r="I153" s="153"/>
      <c r="J153" s="153"/>
      <c r="K153" s="153"/>
      <c r="L153" s="153"/>
      <c r="M153" s="153"/>
      <c r="N153" s="153"/>
      <c r="O153" s="153"/>
      <c r="P153" s="153"/>
      <c r="Q153" s="153"/>
      <c r="R153" s="153"/>
      <c r="S153" s="153"/>
      <c r="T153" s="153"/>
      <c r="U153" s="153"/>
      <c r="V153" s="153"/>
      <c r="W153" s="153"/>
      <c r="X153" s="153"/>
      <c r="Y153" s="153"/>
      <c r="Z153" s="153"/>
    </row>
    <row r="154" ht="14.25" customHeight="1">
      <c r="A154" s="153"/>
      <c r="B154" s="153"/>
      <c r="C154" s="153"/>
      <c r="D154" s="153"/>
      <c r="E154" s="153"/>
      <c r="F154" s="153"/>
      <c r="G154" s="153"/>
      <c r="H154" s="153"/>
      <c r="I154" s="153"/>
      <c r="J154" s="153"/>
      <c r="K154" s="153"/>
      <c r="L154" s="153"/>
      <c r="M154" s="153"/>
      <c r="N154" s="153"/>
      <c r="O154" s="153"/>
      <c r="P154" s="153"/>
      <c r="Q154" s="153"/>
      <c r="R154" s="153"/>
      <c r="S154" s="153"/>
      <c r="T154" s="153"/>
      <c r="U154" s="153"/>
      <c r="V154" s="153"/>
      <c r="W154" s="153"/>
      <c r="X154" s="153"/>
      <c r="Y154" s="153"/>
      <c r="Z154" s="153"/>
    </row>
    <row r="155" ht="14.25" customHeight="1">
      <c r="A155" s="153"/>
      <c r="B155" s="153"/>
      <c r="C155" s="153"/>
      <c r="D155" s="153"/>
      <c r="E155" s="153"/>
      <c r="F155" s="153"/>
      <c r="G155" s="153"/>
      <c r="H155" s="153"/>
      <c r="I155" s="153"/>
      <c r="J155" s="153"/>
      <c r="K155" s="153"/>
      <c r="L155" s="153"/>
      <c r="M155" s="153"/>
      <c r="N155" s="153"/>
      <c r="O155" s="153"/>
      <c r="P155" s="153"/>
      <c r="Q155" s="153"/>
      <c r="R155" s="153"/>
      <c r="S155" s="153"/>
      <c r="T155" s="153"/>
      <c r="U155" s="153"/>
      <c r="V155" s="153"/>
      <c r="W155" s="153"/>
      <c r="X155" s="153"/>
      <c r="Y155" s="153"/>
      <c r="Z155" s="153"/>
    </row>
    <row r="156" ht="14.25" customHeight="1">
      <c r="A156" s="153"/>
      <c r="B156" s="153"/>
      <c r="C156" s="153"/>
      <c r="D156" s="153"/>
      <c r="E156" s="153"/>
      <c r="F156" s="153"/>
      <c r="G156" s="153"/>
      <c r="H156" s="153"/>
      <c r="I156" s="153"/>
      <c r="J156" s="153"/>
      <c r="K156" s="153"/>
      <c r="L156" s="153"/>
      <c r="M156" s="153"/>
      <c r="N156" s="153"/>
      <c r="O156" s="153"/>
      <c r="P156" s="153"/>
      <c r="Q156" s="153"/>
      <c r="R156" s="153"/>
      <c r="S156" s="153"/>
      <c r="T156" s="153"/>
      <c r="U156" s="153"/>
      <c r="V156" s="153"/>
      <c r="W156" s="153"/>
      <c r="X156" s="153"/>
      <c r="Y156" s="153"/>
      <c r="Z156" s="153"/>
    </row>
    <row r="157" ht="14.25" customHeight="1">
      <c r="A157" s="153"/>
      <c r="B157" s="153"/>
      <c r="C157" s="153"/>
      <c r="D157" s="153"/>
      <c r="E157" s="153"/>
      <c r="F157" s="153"/>
      <c r="G157" s="153"/>
      <c r="H157" s="153"/>
      <c r="I157" s="153"/>
      <c r="J157" s="153"/>
      <c r="K157" s="153"/>
      <c r="L157" s="153"/>
      <c r="M157" s="153"/>
      <c r="N157" s="153"/>
      <c r="O157" s="153"/>
      <c r="P157" s="153"/>
      <c r="Q157" s="153"/>
      <c r="R157" s="153"/>
      <c r="S157" s="153"/>
      <c r="T157" s="153"/>
      <c r="U157" s="153"/>
      <c r="V157" s="153"/>
      <c r="W157" s="153"/>
      <c r="X157" s="153"/>
      <c r="Y157" s="153"/>
      <c r="Z157" s="153"/>
    </row>
    <row r="158" ht="14.25" customHeight="1">
      <c r="A158" s="153"/>
      <c r="B158" s="153"/>
      <c r="C158" s="153"/>
      <c r="D158" s="153"/>
      <c r="E158" s="153"/>
      <c r="F158" s="153"/>
      <c r="G158" s="153"/>
      <c r="H158" s="153"/>
      <c r="I158" s="153"/>
      <c r="J158" s="153"/>
      <c r="K158" s="153"/>
      <c r="L158" s="153"/>
      <c r="M158" s="153"/>
      <c r="N158" s="153"/>
      <c r="O158" s="153"/>
      <c r="P158" s="153"/>
      <c r="Q158" s="153"/>
      <c r="R158" s="153"/>
      <c r="S158" s="153"/>
      <c r="T158" s="153"/>
      <c r="U158" s="153"/>
      <c r="V158" s="153"/>
      <c r="W158" s="153"/>
      <c r="X158" s="153"/>
      <c r="Y158" s="153"/>
      <c r="Z158" s="153"/>
    </row>
    <row r="159" ht="14.25" customHeight="1">
      <c r="A159" s="153"/>
      <c r="B159" s="153"/>
      <c r="C159" s="153"/>
      <c r="D159" s="153"/>
      <c r="E159" s="153"/>
      <c r="F159" s="153"/>
      <c r="G159" s="153"/>
      <c r="H159" s="153"/>
      <c r="I159" s="153"/>
      <c r="J159" s="153"/>
      <c r="K159" s="153"/>
      <c r="L159" s="153"/>
      <c r="M159" s="153"/>
      <c r="N159" s="153"/>
      <c r="O159" s="153"/>
      <c r="P159" s="153"/>
      <c r="Q159" s="153"/>
      <c r="R159" s="153"/>
      <c r="S159" s="153"/>
      <c r="T159" s="153"/>
      <c r="U159" s="153"/>
      <c r="V159" s="153"/>
      <c r="W159" s="153"/>
      <c r="X159" s="153"/>
      <c r="Y159" s="153"/>
      <c r="Z159" s="153"/>
    </row>
    <row r="160" ht="14.25" customHeight="1">
      <c r="A160" s="153"/>
      <c r="B160" s="153"/>
      <c r="C160" s="153"/>
      <c r="D160" s="153"/>
      <c r="E160" s="153"/>
      <c r="F160" s="153"/>
      <c r="G160" s="153"/>
      <c r="H160" s="153"/>
      <c r="I160" s="153"/>
      <c r="J160" s="153"/>
      <c r="K160" s="153"/>
      <c r="L160" s="153"/>
      <c r="M160" s="153"/>
      <c r="N160" s="153"/>
      <c r="O160" s="153"/>
      <c r="P160" s="153"/>
      <c r="Q160" s="153"/>
      <c r="R160" s="153"/>
      <c r="S160" s="153"/>
      <c r="T160" s="153"/>
      <c r="U160" s="153"/>
      <c r="V160" s="153"/>
      <c r="W160" s="153"/>
      <c r="X160" s="153"/>
      <c r="Y160" s="153"/>
      <c r="Z160" s="153"/>
    </row>
    <row r="161" ht="14.25" customHeight="1">
      <c r="A161" s="153"/>
      <c r="B161" s="153"/>
      <c r="C161" s="153"/>
      <c r="D161" s="153"/>
      <c r="E161" s="153"/>
      <c r="F161" s="153"/>
      <c r="G161" s="153"/>
      <c r="H161" s="153"/>
      <c r="I161" s="153"/>
      <c r="J161" s="153"/>
      <c r="K161" s="153"/>
      <c r="L161" s="153"/>
      <c r="M161" s="153"/>
      <c r="N161" s="153"/>
      <c r="O161" s="153"/>
      <c r="P161" s="153"/>
      <c r="Q161" s="153"/>
      <c r="R161" s="153"/>
      <c r="S161" s="153"/>
      <c r="T161" s="153"/>
      <c r="U161" s="153"/>
      <c r="V161" s="153"/>
      <c r="W161" s="153"/>
      <c r="X161" s="153"/>
      <c r="Y161" s="153"/>
      <c r="Z161" s="153"/>
    </row>
    <row r="162" ht="14.25" customHeight="1">
      <c r="A162" s="153"/>
      <c r="B162" s="153"/>
      <c r="C162" s="153"/>
      <c r="D162" s="153"/>
      <c r="E162" s="153"/>
      <c r="F162" s="153"/>
      <c r="G162" s="153"/>
      <c r="H162" s="153"/>
      <c r="I162" s="153"/>
      <c r="J162" s="153"/>
      <c r="K162" s="153"/>
      <c r="L162" s="153"/>
      <c r="M162" s="153"/>
      <c r="N162" s="153"/>
      <c r="O162" s="153"/>
      <c r="P162" s="153"/>
      <c r="Q162" s="153"/>
      <c r="R162" s="153"/>
      <c r="S162" s="153"/>
      <c r="T162" s="153"/>
      <c r="U162" s="153"/>
      <c r="V162" s="153"/>
      <c r="W162" s="153"/>
      <c r="X162" s="153"/>
      <c r="Y162" s="153"/>
      <c r="Z162" s="153"/>
    </row>
    <row r="163" ht="14.25" customHeight="1">
      <c r="A163" s="153"/>
      <c r="B163" s="153"/>
      <c r="C163" s="153"/>
      <c r="D163" s="153"/>
      <c r="E163" s="153"/>
      <c r="F163" s="153"/>
      <c r="G163" s="153"/>
      <c r="H163" s="153"/>
      <c r="I163" s="153"/>
      <c r="J163" s="153"/>
      <c r="K163" s="153"/>
      <c r="L163" s="153"/>
      <c r="M163" s="153"/>
      <c r="N163" s="153"/>
      <c r="O163" s="153"/>
      <c r="P163" s="153"/>
      <c r="Q163" s="153"/>
      <c r="R163" s="153"/>
      <c r="S163" s="153"/>
      <c r="T163" s="153"/>
      <c r="U163" s="153"/>
      <c r="V163" s="153"/>
      <c r="W163" s="153"/>
      <c r="X163" s="153"/>
      <c r="Y163" s="153"/>
      <c r="Z163" s="153"/>
    </row>
    <row r="164" ht="14.25" customHeight="1">
      <c r="A164" s="153"/>
      <c r="B164" s="153"/>
      <c r="C164" s="153"/>
      <c r="D164" s="153"/>
      <c r="E164" s="153"/>
      <c r="F164" s="153"/>
      <c r="G164" s="153"/>
      <c r="H164" s="153"/>
      <c r="I164" s="153"/>
      <c r="J164" s="153"/>
      <c r="K164" s="153"/>
      <c r="L164" s="153"/>
      <c r="M164" s="153"/>
      <c r="N164" s="153"/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</row>
    <row r="165" ht="14.25" customHeight="1">
      <c r="A165" s="153"/>
      <c r="B165" s="153"/>
      <c r="C165" s="153"/>
      <c r="D165" s="153"/>
      <c r="E165" s="153"/>
      <c r="F165" s="153"/>
      <c r="G165" s="153"/>
      <c r="H165" s="153"/>
      <c r="I165" s="153"/>
      <c r="J165" s="153"/>
      <c r="K165" s="153"/>
      <c r="L165" s="153"/>
      <c r="M165" s="153"/>
      <c r="N165" s="153"/>
      <c r="O165" s="153"/>
      <c r="P165" s="153"/>
      <c r="Q165" s="153"/>
      <c r="R165" s="153"/>
      <c r="S165" s="153"/>
      <c r="T165" s="153"/>
      <c r="U165" s="153"/>
      <c r="V165" s="153"/>
      <c r="W165" s="153"/>
      <c r="X165" s="153"/>
      <c r="Y165" s="153"/>
      <c r="Z165" s="153"/>
    </row>
    <row r="166" ht="14.25" customHeight="1">
      <c r="A166" s="153"/>
      <c r="B166" s="153"/>
      <c r="C166" s="153"/>
      <c r="D166" s="153"/>
      <c r="E166" s="153"/>
      <c r="F166" s="153"/>
      <c r="G166" s="153"/>
      <c r="H166" s="153"/>
      <c r="I166" s="153"/>
      <c r="J166" s="153"/>
      <c r="K166" s="153"/>
      <c r="L166" s="153"/>
      <c r="M166" s="153"/>
      <c r="N166" s="153"/>
      <c r="O166" s="153"/>
      <c r="P166" s="153"/>
      <c r="Q166" s="153"/>
      <c r="R166" s="153"/>
      <c r="S166" s="153"/>
      <c r="T166" s="153"/>
      <c r="U166" s="153"/>
      <c r="V166" s="153"/>
      <c r="W166" s="153"/>
      <c r="X166" s="153"/>
      <c r="Y166" s="153"/>
      <c r="Z166" s="153"/>
    </row>
    <row r="167" ht="14.25" customHeight="1">
      <c r="A167" s="153"/>
      <c r="B167" s="153"/>
      <c r="C167" s="153"/>
      <c r="D167" s="153"/>
      <c r="E167" s="153"/>
      <c r="F167" s="153"/>
      <c r="G167" s="153"/>
      <c r="H167" s="153"/>
      <c r="I167" s="153"/>
      <c r="J167" s="153"/>
      <c r="K167" s="153"/>
      <c r="L167" s="153"/>
      <c r="M167" s="153"/>
      <c r="N167" s="153"/>
      <c r="O167" s="153"/>
      <c r="P167" s="153"/>
      <c r="Q167" s="153"/>
      <c r="R167" s="153"/>
      <c r="S167" s="153"/>
      <c r="T167" s="153"/>
      <c r="U167" s="153"/>
      <c r="V167" s="153"/>
      <c r="W167" s="153"/>
      <c r="X167" s="153"/>
      <c r="Y167" s="153"/>
      <c r="Z167" s="153"/>
    </row>
    <row r="168" ht="14.25" customHeight="1">
      <c r="A168" s="153"/>
      <c r="B168" s="153"/>
      <c r="C168" s="153"/>
      <c r="D168" s="153"/>
      <c r="E168" s="153"/>
      <c r="F168" s="153"/>
      <c r="G168" s="153"/>
      <c r="H168" s="153"/>
      <c r="I168" s="153"/>
      <c r="J168" s="153"/>
      <c r="K168" s="153"/>
      <c r="L168" s="153"/>
      <c r="M168" s="153"/>
      <c r="N168" s="153"/>
      <c r="O168" s="153"/>
      <c r="P168" s="153"/>
      <c r="Q168" s="153"/>
      <c r="R168" s="153"/>
      <c r="S168" s="153"/>
      <c r="T168" s="153"/>
      <c r="U168" s="153"/>
      <c r="V168" s="153"/>
      <c r="W168" s="153"/>
      <c r="X168" s="153"/>
      <c r="Y168" s="153"/>
      <c r="Z168" s="153"/>
    </row>
    <row r="169" ht="14.25" customHeight="1">
      <c r="A169" s="153"/>
      <c r="B169" s="153"/>
      <c r="C169" s="153"/>
      <c r="D169" s="153"/>
      <c r="E169" s="153"/>
      <c r="F169" s="153"/>
      <c r="G169" s="153"/>
      <c r="H169" s="153"/>
      <c r="I169" s="153"/>
      <c r="J169" s="153"/>
      <c r="K169" s="153"/>
      <c r="L169" s="153"/>
      <c r="M169" s="153"/>
      <c r="N169" s="153"/>
      <c r="O169" s="153"/>
      <c r="P169" s="153"/>
      <c r="Q169" s="153"/>
      <c r="R169" s="153"/>
      <c r="S169" s="153"/>
      <c r="T169" s="153"/>
      <c r="U169" s="153"/>
      <c r="V169" s="153"/>
      <c r="W169" s="153"/>
      <c r="X169" s="153"/>
      <c r="Y169" s="153"/>
      <c r="Z169" s="153"/>
    </row>
    <row r="170" ht="14.25" customHeight="1">
      <c r="A170" s="153"/>
      <c r="B170" s="153"/>
      <c r="C170" s="153"/>
      <c r="D170" s="153"/>
      <c r="E170" s="153"/>
      <c r="F170" s="153"/>
      <c r="G170" s="153"/>
      <c r="H170" s="153"/>
      <c r="I170" s="153"/>
      <c r="J170" s="153"/>
      <c r="K170" s="153"/>
      <c r="L170" s="153"/>
      <c r="M170" s="153"/>
      <c r="N170" s="153"/>
      <c r="O170" s="153"/>
      <c r="P170" s="153"/>
      <c r="Q170" s="153"/>
      <c r="R170" s="153"/>
      <c r="S170" s="153"/>
      <c r="T170" s="153"/>
      <c r="U170" s="153"/>
      <c r="V170" s="153"/>
      <c r="W170" s="153"/>
      <c r="X170" s="153"/>
      <c r="Y170" s="153"/>
      <c r="Z170" s="153"/>
    </row>
    <row r="171" ht="14.25" customHeight="1">
      <c r="A171" s="153"/>
      <c r="B171" s="153"/>
      <c r="C171" s="153"/>
      <c r="D171" s="153"/>
      <c r="E171" s="153"/>
      <c r="F171" s="153"/>
      <c r="G171" s="153"/>
      <c r="H171" s="153"/>
      <c r="I171" s="153"/>
      <c r="J171" s="153"/>
      <c r="K171" s="153"/>
      <c r="L171" s="153"/>
      <c r="M171" s="153"/>
      <c r="N171" s="153"/>
      <c r="O171" s="153"/>
      <c r="P171" s="153"/>
      <c r="Q171" s="153"/>
      <c r="R171" s="153"/>
      <c r="S171" s="153"/>
      <c r="T171" s="153"/>
      <c r="U171" s="153"/>
      <c r="V171" s="153"/>
      <c r="W171" s="153"/>
      <c r="X171" s="153"/>
      <c r="Y171" s="153"/>
      <c r="Z171" s="153"/>
    </row>
    <row r="172" ht="14.25" customHeight="1">
      <c r="A172" s="153"/>
      <c r="B172" s="153"/>
      <c r="C172" s="153"/>
      <c r="D172" s="153"/>
      <c r="E172" s="153"/>
      <c r="F172" s="153"/>
      <c r="G172" s="153"/>
      <c r="H172" s="153"/>
      <c r="I172" s="153"/>
      <c r="J172" s="153"/>
      <c r="K172" s="153"/>
      <c r="L172" s="153"/>
      <c r="M172" s="153"/>
      <c r="N172" s="153"/>
      <c r="O172" s="153"/>
      <c r="P172" s="153"/>
      <c r="Q172" s="153"/>
      <c r="R172" s="153"/>
      <c r="S172" s="153"/>
      <c r="T172" s="153"/>
      <c r="U172" s="153"/>
      <c r="V172" s="153"/>
      <c r="W172" s="153"/>
      <c r="X172" s="153"/>
      <c r="Y172" s="153"/>
      <c r="Z172" s="153"/>
    </row>
    <row r="173" ht="14.25" customHeight="1">
      <c r="A173" s="153"/>
      <c r="B173" s="153"/>
      <c r="C173" s="153"/>
      <c r="D173" s="153"/>
      <c r="E173" s="153"/>
      <c r="F173" s="153"/>
      <c r="G173" s="153"/>
      <c r="H173" s="153"/>
      <c r="I173" s="153"/>
      <c r="J173" s="153"/>
      <c r="K173" s="153"/>
      <c r="L173" s="153"/>
      <c r="M173" s="153"/>
      <c r="N173" s="153"/>
      <c r="O173" s="153"/>
      <c r="P173" s="153"/>
      <c r="Q173" s="153"/>
      <c r="R173" s="153"/>
      <c r="S173" s="153"/>
      <c r="T173" s="153"/>
      <c r="U173" s="153"/>
      <c r="V173" s="153"/>
      <c r="W173" s="153"/>
      <c r="X173" s="153"/>
      <c r="Y173" s="153"/>
      <c r="Z173" s="153"/>
    </row>
    <row r="174" ht="14.25" customHeight="1">
      <c r="A174" s="153"/>
      <c r="B174" s="153"/>
      <c r="C174" s="153"/>
      <c r="D174" s="153"/>
      <c r="E174" s="153"/>
      <c r="F174" s="153"/>
      <c r="G174" s="153"/>
      <c r="H174" s="153"/>
      <c r="I174" s="153"/>
      <c r="J174" s="153"/>
      <c r="K174" s="153"/>
      <c r="L174" s="153"/>
      <c r="M174" s="153"/>
      <c r="N174" s="153"/>
      <c r="O174" s="153"/>
      <c r="P174" s="153"/>
      <c r="Q174" s="153"/>
      <c r="R174" s="153"/>
      <c r="S174" s="153"/>
      <c r="T174" s="153"/>
      <c r="U174" s="153"/>
      <c r="V174" s="153"/>
      <c r="W174" s="153"/>
      <c r="X174" s="153"/>
      <c r="Y174" s="153"/>
      <c r="Z174" s="153"/>
    </row>
    <row r="175" ht="14.25" customHeight="1">
      <c r="A175" s="153"/>
      <c r="B175" s="153"/>
      <c r="C175" s="153"/>
      <c r="D175" s="153"/>
      <c r="E175" s="153"/>
      <c r="F175" s="153"/>
      <c r="G175" s="153"/>
      <c r="H175" s="153"/>
      <c r="I175" s="153"/>
      <c r="J175" s="153"/>
      <c r="K175" s="153"/>
      <c r="L175" s="153"/>
      <c r="M175" s="153"/>
      <c r="N175" s="153"/>
      <c r="O175" s="153"/>
      <c r="P175" s="153"/>
      <c r="Q175" s="153"/>
      <c r="R175" s="153"/>
      <c r="S175" s="153"/>
      <c r="T175" s="153"/>
      <c r="U175" s="153"/>
      <c r="V175" s="153"/>
      <c r="W175" s="153"/>
      <c r="X175" s="153"/>
      <c r="Y175" s="153"/>
      <c r="Z175" s="153"/>
    </row>
    <row r="176" ht="14.25" customHeight="1">
      <c r="A176" s="153"/>
      <c r="B176" s="153"/>
      <c r="C176" s="153"/>
      <c r="D176" s="153"/>
      <c r="E176" s="153"/>
      <c r="F176" s="153"/>
      <c r="G176" s="153"/>
      <c r="H176" s="153"/>
      <c r="I176" s="153"/>
      <c r="J176" s="153"/>
      <c r="K176" s="153"/>
      <c r="L176" s="153"/>
      <c r="M176" s="153"/>
      <c r="N176" s="153"/>
      <c r="O176" s="153"/>
      <c r="P176" s="153"/>
      <c r="Q176" s="153"/>
      <c r="R176" s="153"/>
      <c r="S176" s="153"/>
      <c r="T176" s="153"/>
      <c r="U176" s="153"/>
      <c r="V176" s="153"/>
      <c r="W176" s="153"/>
      <c r="X176" s="153"/>
      <c r="Y176" s="153"/>
      <c r="Z176" s="153"/>
    </row>
    <row r="177" ht="14.25" customHeight="1">
      <c r="A177" s="153"/>
      <c r="B177" s="153"/>
      <c r="C177" s="153"/>
      <c r="D177" s="153"/>
      <c r="E177" s="153"/>
      <c r="F177" s="153"/>
      <c r="G177" s="153"/>
      <c r="H177" s="153"/>
      <c r="I177" s="153"/>
      <c r="J177" s="153"/>
      <c r="K177" s="153"/>
      <c r="L177" s="153"/>
      <c r="M177" s="153"/>
      <c r="N177" s="153"/>
      <c r="O177" s="153"/>
      <c r="P177" s="153"/>
      <c r="Q177" s="153"/>
      <c r="R177" s="153"/>
      <c r="S177" s="153"/>
      <c r="T177" s="153"/>
      <c r="U177" s="153"/>
      <c r="V177" s="153"/>
      <c r="W177" s="153"/>
      <c r="X177" s="153"/>
      <c r="Y177" s="153"/>
      <c r="Z177" s="153"/>
    </row>
    <row r="178" ht="14.25" customHeight="1">
      <c r="A178" s="153"/>
      <c r="B178" s="153"/>
      <c r="C178" s="153"/>
      <c r="D178" s="153"/>
      <c r="E178" s="153"/>
      <c r="F178" s="153"/>
      <c r="G178" s="153"/>
      <c r="H178" s="153"/>
      <c r="I178" s="153"/>
      <c r="J178" s="153"/>
      <c r="K178" s="153"/>
      <c r="L178" s="153"/>
      <c r="M178" s="153"/>
      <c r="N178" s="153"/>
      <c r="O178" s="153"/>
      <c r="P178" s="153"/>
      <c r="Q178" s="153"/>
      <c r="R178" s="153"/>
      <c r="S178" s="153"/>
      <c r="T178" s="153"/>
      <c r="U178" s="153"/>
      <c r="V178" s="153"/>
      <c r="W178" s="153"/>
      <c r="X178" s="153"/>
      <c r="Y178" s="153"/>
      <c r="Z178" s="153"/>
    </row>
    <row r="179" ht="14.25" customHeight="1">
      <c r="A179" s="153"/>
      <c r="B179" s="153"/>
      <c r="C179" s="153"/>
      <c r="D179" s="153"/>
      <c r="E179" s="153"/>
      <c r="F179" s="153"/>
      <c r="G179" s="153"/>
      <c r="H179" s="153"/>
      <c r="I179" s="153"/>
      <c r="J179" s="153"/>
      <c r="K179" s="153"/>
      <c r="L179" s="153"/>
      <c r="M179" s="153"/>
      <c r="N179" s="153"/>
      <c r="O179" s="153"/>
      <c r="P179" s="153"/>
      <c r="Q179" s="153"/>
      <c r="R179" s="153"/>
      <c r="S179" s="153"/>
      <c r="T179" s="153"/>
      <c r="U179" s="153"/>
      <c r="V179" s="153"/>
      <c r="W179" s="153"/>
      <c r="X179" s="153"/>
      <c r="Y179" s="153"/>
      <c r="Z179" s="153"/>
    </row>
    <row r="180" ht="14.25" customHeight="1">
      <c r="A180" s="153"/>
      <c r="B180" s="153"/>
      <c r="C180" s="153"/>
      <c r="D180" s="153"/>
      <c r="E180" s="153"/>
      <c r="F180" s="153"/>
      <c r="G180" s="153"/>
      <c r="H180" s="153"/>
      <c r="I180" s="153"/>
      <c r="J180" s="153"/>
      <c r="K180" s="153"/>
      <c r="L180" s="153"/>
      <c r="M180" s="153"/>
      <c r="N180" s="153"/>
      <c r="O180" s="153"/>
      <c r="P180" s="153"/>
      <c r="Q180" s="153"/>
      <c r="R180" s="153"/>
      <c r="S180" s="153"/>
      <c r="T180" s="153"/>
      <c r="U180" s="153"/>
      <c r="V180" s="153"/>
      <c r="W180" s="153"/>
      <c r="X180" s="153"/>
      <c r="Y180" s="153"/>
      <c r="Z180" s="153"/>
    </row>
    <row r="181" ht="14.25" customHeight="1">
      <c r="A181" s="153"/>
      <c r="B181" s="153"/>
      <c r="C181" s="153"/>
      <c r="D181" s="153"/>
      <c r="E181" s="153"/>
      <c r="F181" s="153"/>
      <c r="G181" s="153"/>
      <c r="H181" s="153"/>
      <c r="I181" s="153"/>
      <c r="J181" s="153"/>
      <c r="K181" s="153"/>
      <c r="L181" s="153"/>
      <c r="M181" s="153"/>
      <c r="N181" s="153"/>
      <c r="O181" s="153"/>
      <c r="P181" s="153"/>
      <c r="Q181" s="153"/>
      <c r="R181" s="153"/>
      <c r="S181" s="153"/>
      <c r="T181" s="153"/>
      <c r="U181" s="153"/>
      <c r="V181" s="153"/>
      <c r="W181" s="153"/>
      <c r="X181" s="153"/>
      <c r="Y181" s="153"/>
      <c r="Z181" s="153"/>
    </row>
    <row r="182" ht="14.25" customHeight="1">
      <c r="A182" s="153"/>
      <c r="B182" s="153"/>
      <c r="C182" s="153"/>
      <c r="D182" s="153"/>
      <c r="E182" s="153"/>
      <c r="F182" s="153"/>
      <c r="G182" s="153"/>
      <c r="H182" s="153"/>
      <c r="I182" s="153"/>
      <c r="J182" s="153"/>
      <c r="K182" s="153"/>
      <c r="L182" s="153"/>
      <c r="M182" s="153"/>
      <c r="N182" s="153"/>
      <c r="O182" s="153"/>
      <c r="P182" s="153"/>
      <c r="Q182" s="153"/>
      <c r="R182" s="153"/>
      <c r="S182" s="153"/>
      <c r="T182" s="153"/>
      <c r="U182" s="153"/>
      <c r="V182" s="153"/>
      <c r="W182" s="153"/>
      <c r="X182" s="153"/>
      <c r="Y182" s="153"/>
      <c r="Z182" s="153"/>
    </row>
    <row r="183" ht="14.25" customHeight="1">
      <c r="A183" s="153"/>
      <c r="B183" s="153"/>
      <c r="C183" s="153"/>
      <c r="D183" s="153"/>
      <c r="E183" s="153"/>
      <c r="F183" s="153"/>
      <c r="G183" s="153"/>
      <c r="H183" s="153"/>
      <c r="I183" s="153"/>
      <c r="J183" s="153"/>
      <c r="K183" s="153"/>
      <c r="L183" s="153"/>
      <c r="M183" s="153"/>
      <c r="N183" s="153"/>
      <c r="O183" s="153"/>
      <c r="P183" s="153"/>
      <c r="Q183" s="153"/>
      <c r="R183" s="153"/>
      <c r="S183" s="153"/>
      <c r="T183" s="153"/>
      <c r="U183" s="153"/>
      <c r="V183" s="153"/>
      <c r="W183" s="153"/>
      <c r="X183" s="153"/>
      <c r="Y183" s="153"/>
      <c r="Z183" s="153"/>
    </row>
    <row r="184" ht="14.25" customHeight="1">
      <c r="A184" s="153"/>
      <c r="B184" s="153"/>
      <c r="C184" s="153"/>
      <c r="D184" s="153"/>
      <c r="E184" s="153"/>
      <c r="F184" s="153"/>
      <c r="G184" s="153"/>
      <c r="H184" s="153"/>
      <c r="I184" s="153"/>
      <c r="J184" s="153"/>
      <c r="K184" s="153"/>
      <c r="L184" s="153"/>
      <c r="M184" s="153"/>
      <c r="N184" s="153"/>
      <c r="O184" s="153"/>
      <c r="P184" s="153"/>
      <c r="Q184" s="153"/>
      <c r="R184" s="153"/>
      <c r="S184" s="153"/>
      <c r="T184" s="153"/>
      <c r="U184" s="153"/>
      <c r="V184" s="153"/>
      <c r="W184" s="153"/>
      <c r="X184" s="153"/>
      <c r="Y184" s="153"/>
      <c r="Z184" s="153"/>
    </row>
    <row r="185" ht="14.25" customHeight="1">
      <c r="A185" s="153"/>
      <c r="B185" s="153"/>
      <c r="C185" s="153"/>
      <c r="D185" s="153"/>
      <c r="E185" s="153"/>
      <c r="F185" s="153"/>
      <c r="G185" s="153"/>
      <c r="H185" s="153"/>
      <c r="I185" s="153"/>
      <c r="J185" s="153"/>
      <c r="K185" s="153"/>
      <c r="L185" s="153"/>
      <c r="M185" s="153"/>
      <c r="N185" s="153"/>
      <c r="O185" s="153"/>
      <c r="P185" s="153"/>
      <c r="Q185" s="153"/>
      <c r="R185" s="153"/>
      <c r="S185" s="153"/>
      <c r="T185" s="153"/>
      <c r="U185" s="153"/>
      <c r="V185" s="153"/>
      <c r="W185" s="153"/>
      <c r="X185" s="153"/>
      <c r="Y185" s="153"/>
      <c r="Z185" s="153"/>
    </row>
    <row r="186" ht="14.25" customHeight="1">
      <c r="A186" s="153"/>
      <c r="B186" s="153"/>
      <c r="C186" s="153"/>
      <c r="D186" s="153"/>
      <c r="E186" s="153"/>
      <c r="F186" s="153"/>
      <c r="G186" s="153"/>
      <c r="H186" s="153"/>
      <c r="I186" s="153"/>
      <c r="J186" s="153"/>
      <c r="K186" s="153"/>
      <c r="L186" s="153"/>
      <c r="M186" s="153"/>
      <c r="N186" s="153"/>
      <c r="O186" s="153"/>
      <c r="P186" s="153"/>
      <c r="Q186" s="153"/>
      <c r="R186" s="153"/>
      <c r="S186" s="153"/>
      <c r="T186" s="153"/>
      <c r="U186" s="153"/>
      <c r="V186" s="153"/>
      <c r="W186" s="153"/>
      <c r="X186" s="153"/>
      <c r="Y186" s="153"/>
      <c r="Z186" s="153"/>
    </row>
    <row r="187" ht="14.25" customHeight="1">
      <c r="A187" s="153"/>
      <c r="B187" s="153"/>
      <c r="C187" s="153"/>
      <c r="D187" s="153"/>
      <c r="E187" s="153"/>
      <c r="F187" s="153"/>
      <c r="G187" s="153"/>
      <c r="H187" s="153"/>
      <c r="I187" s="153"/>
      <c r="J187" s="153"/>
      <c r="K187" s="153"/>
      <c r="L187" s="153"/>
      <c r="M187" s="153"/>
      <c r="N187" s="153"/>
      <c r="O187" s="153"/>
      <c r="P187" s="153"/>
      <c r="Q187" s="153"/>
      <c r="R187" s="153"/>
      <c r="S187" s="153"/>
      <c r="T187" s="153"/>
      <c r="U187" s="153"/>
      <c r="V187" s="153"/>
      <c r="W187" s="153"/>
      <c r="X187" s="153"/>
      <c r="Y187" s="153"/>
      <c r="Z187" s="153"/>
    </row>
    <row r="188" ht="14.25" customHeight="1">
      <c r="A188" s="153"/>
      <c r="B188" s="153"/>
      <c r="C188" s="153"/>
      <c r="D188" s="153"/>
      <c r="E188" s="153"/>
      <c r="F188" s="153"/>
      <c r="G188" s="153"/>
      <c r="H188" s="153"/>
      <c r="I188" s="153"/>
      <c r="J188" s="153"/>
      <c r="K188" s="153"/>
      <c r="L188" s="153"/>
      <c r="M188" s="153"/>
      <c r="N188" s="153"/>
      <c r="O188" s="153"/>
      <c r="P188" s="153"/>
      <c r="Q188" s="153"/>
      <c r="R188" s="153"/>
      <c r="S188" s="153"/>
      <c r="T188" s="153"/>
      <c r="U188" s="153"/>
      <c r="V188" s="153"/>
      <c r="W188" s="153"/>
      <c r="X188" s="153"/>
      <c r="Y188" s="153"/>
      <c r="Z188" s="153"/>
    </row>
    <row r="189" ht="14.25" customHeight="1">
      <c r="A189" s="153"/>
      <c r="B189" s="153"/>
      <c r="C189" s="153"/>
      <c r="D189" s="153"/>
      <c r="E189" s="153"/>
      <c r="F189" s="153"/>
      <c r="G189" s="153"/>
      <c r="H189" s="153"/>
      <c r="I189" s="153"/>
      <c r="J189" s="153"/>
      <c r="K189" s="153"/>
      <c r="L189" s="153"/>
      <c r="M189" s="153"/>
      <c r="N189" s="153"/>
      <c r="O189" s="153"/>
      <c r="P189" s="153"/>
      <c r="Q189" s="153"/>
      <c r="R189" s="153"/>
      <c r="S189" s="153"/>
      <c r="T189" s="153"/>
      <c r="U189" s="153"/>
      <c r="V189" s="153"/>
      <c r="W189" s="153"/>
      <c r="X189" s="153"/>
      <c r="Y189" s="153"/>
      <c r="Z189" s="153"/>
    </row>
    <row r="190" ht="14.25" customHeight="1">
      <c r="A190" s="153"/>
      <c r="B190" s="153"/>
      <c r="C190" s="153"/>
      <c r="D190" s="153"/>
      <c r="E190" s="153"/>
      <c r="F190" s="153"/>
      <c r="G190" s="153"/>
      <c r="H190" s="153"/>
      <c r="I190" s="153"/>
      <c r="J190" s="153"/>
      <c r="K190" s="153"/>
      <c r="L190" s="153"/>
      <c r="M190" s="153"/>
      <c r="N190" s="153"/>
      <c r="O190" s="153"/>
      <c r="P190" s="153"/>
      <c r="Q190" s="153"/>
      <c r="R190" s="153"/>
      <c r="S190" s="153"/>
      <c r="T190" s="153"/>
      <c r="U190" s="153"/>
      <c r="V190" s="153"/>
      <c r="W190" s="153"/>
      <c r="X190" s="153"/>
      <c r="Y190" s="153"/>
      <c r="Z190" s="153"/>
    </row>
    <row r="191" ht="14.25" customHeight="1">
      <c r="A191" s="153"/>
      <c r="B191" s="153"/>
      <c r="C191" s="153"/>
      <c r="D191" s="153"/>
      <c r="E191" s="153"/>
      <c r="F191" s="153"/>
      <c r="G191" s="153"/>
      <c r="H191" s="153"/>
      <c r="I191" s="153"/>
      <c r="J191" s="153"/>
      <c r="K191" s="153"/>
      <c r="L191" s="153"/>
      <c r="M191" s="153"/>
      <c r="N191" s="153"/>
      <c r="O191" s="153"/>
      <c r="P191" s="153"/>
      <c r="Q191" s="153"/>
      <c r="R191" s="153"/>
      <c r="S191" s="153"/>
      <c r="T191" s="153"/>
      <c r="U191" s="153"/>
      <c r="V191" s="153"/>
      <c r="W191" s="153"/>
      <c r="X191" s="153"/>
      <c r="Y191" s="153"/>
      <c r="Z191" s="153"/>
    </row>
    <row r="192" ht="14.25" customHeight="1">
      <c r="A192" s="153"/>
      <c r="B192" s="153"/>
      <c r="C192" s="153"/>
      <c r="D192" s="153"/>
      <c r="E192" s="153"/>
      <c r="F192" s="153"/>
      <c r="G192" s="153"/>
      <c r="H192" s="153"/>
      <c r="I192" s="153"/>
      <c r="J192" s="153"/>
      <c r="K192" s="153"/>
      <c r="L192" s="153"/>
      <c r="M192" s="153"/>
      <c r="N192" s="153"/>
      <c r="O192" s="153"/>
      <c r="P192" s="153"/>
      <c r="Q192" s="153"/>
      <c r="R192" s="153"/>
      <c r="S192" s="153"/>
      <c r="T192" s="153"/>
      <c r="U192" s="153"/>
      <c r="V192" s="153"/>
      <c r="W192" s="153"/>
      <c r="X192" s="153"/>
      <c r="Y192" s="153"/>
      <c r="Z192" s="153"/>
    </row>
    <row r="193" ht="14.25" customHeight="1">
      <c r="A193" s="153"/>
      <c r="B193" s="153"/>
      <c r="C193" s="153"/>
      <c r="D193" s="153"/>
      <c r="E193" s="153"/>
      <c r="F193" s="153"/>
      <c r="G193" s="153"/>
      <c r="H193" s="153"/>
      <c r="I193" s="153"/>
      <c r="J193" s="153"/>
      <c r="K193" s="153"/>
      <c r="L193" s="153"/>
      <c r="M193" s="153"/>
      <c r="N193" s="153"/>
      <c r="O193" s="153"/>
      <c r="P193" s="153"/>
      <c r="Q193" s="153"/>
      <c r="R193" s="153"/>
      <c r="S193" s="153"/>
      <c r="T193" s="153"/>
      <c r="U193" s="153"/>
      <c r="V193" s="153"/>
      <c r="W193" s="153"/>
      <c r="X193" s="153"/>
      <c r="Y193" s="153"/>
      <c r="Z193" s="153"/>
    </row>
    <row r="194" ht="14.25" customHeight="1">
      <c r="A194" s="153"/>
      <c r="B194" s="153"/>
      <c r="C194" s="153"/>
      <c r="D194" s="153"/>
      <c r="E194" s="153"/>
      <c r="F194" s="153"/>
      <c r="G194" s="153"/>
      <c r="H194" s="153"/>
      <c r="I194" s="153"/>
      <c r="J194" s="153"/>
      <c r="K194" s="153"/>
      <c r="L194" s="153"/>
      <c r="M194" s="153"/>
      <c r="N194" s="153"/>
      <c r="O194" s="153"/>
      <c r="P194" s="153"/>
      <c r="Q194" s="153"/>
      <c r="R194" s="153"/>
      <c r="S194" s="153"/>
      <c r="T194" s="153"/>
      <c r="U194" s="153"/>
      <c r="V194" s="153"/>
      <c r="W194" s="153"/>
      <c r="X194" s="153"/>
      <c r="Y194" s="153"/>
      <c r="Z194" s="153"/>
    </row>
    <row r="195" ht="14.25" customHeight="1">
      <c r="A195" s="153"/>
      <c r="B195" s="153"/>
      <c r="C195" s="153"/>
      <c r="D195" s="153"/>
      <c r="E195" s="153"/>
      <c r="F195" s="153"/>
      <c r="G195" s="153"/>
      <c r="H195" s="153"/>
      <c r="I195" s="153"/>
      <c r="J195" s="153"/>
      <c r="K195" s="153"/>
      <c r="L195" s="153"/>
      <c r="M195" s="153"/>
      <c r="N195" s="153"/>
      <c r="O195" s="153"/>
      <c r="P195" s="153"/>
      <c r="Q195" s="153"/>
      <c r="R195" s="153"/>
      <c r="S195" s="153"/>
      <c r="T195" s="153"/>
      <c r="U195" s="153"/>
      <c r="V195" s="153"/>
      <c r="W195" s="153"/>
      <c r="X195" s="153"/>
      <c r="Y195" s="153"/>
      <c r="Z195" s="153"/>
    </row>
    <row r="196" ht="14.25" customHeight="1">
      <c r="A196" s="153"/>
      <c r="B196" s="153"/>
      <c r="C196" s="153"/>
      <c r="D196" s="153"/>
      <c r="E196" s="153"/>
      <c r="F196" s="153"/>
      <c r="G196" s="153"/>
      <c r="H196" s="153"/>
      <c r="I196" s="153"/>
      <c r="J196" s="153"/>
      <c r="K196" s="153"/>
      <c r="L196" s="153"/>
      <c r="M196" s="153"/>
      <c r="N196" s="153"/>
      <c r="O196" s="153"/>
      <c r="P196" s="153"/>
      <c r="Q196" s="153"/>
      <c r="R196" s="153"/>
      <c r="S196" s="153"/>
      <c r="T196" s="153"/>
      <c r="U196" s="153"/>
      <c r="V196" s="153"/>
      <c r="W196" s="153"/>
      <c r="X196" s="153"/>
      <c r="Y196" s="153"/>
      <c r="Z196" s="153"/>
    </row>
    <row r="197" ht="14.25" customHeight="1">
      <c r="A197" s="153"/>
      <c r="B197" s="153"/>
      <c r="C197" s="153"/>
      <c r="D197" s="153"/>
      <c r="E197" s="153"/>
      <c r="F197" s="153"/>
      <c r="G197" s="153"/>
      <c r="H197" s="153"/>
      <c r="I197" s="153"/>
      <c r="J197" s="153"/>
      <c r="K197" s="153"/>
      <c r="L197" s="153"/>
      <c r="M197" s="153"/>
      <c r="N197" s="153"/>
      <c r="O197" s="153"/>
      <c r="P197" s="153"/>
      <c r="Q197" s="153"/>
      <c r="R197" s="153"/>
      <c r="S197" s="153"/>
      <c r="T197" s="153"/>
      <c r="U197" s="153"/>
      <c r="V197" s="153"/>
      <c r="W197" s="153"/>
      <c r="X197" s="153"/>
      <c r="Y197" s="153"/>
      <c r="Z197" s="153"/>
    </row>
    <row r="198" ht="14.25" customHeight="1">
      <c r="A198" s="153"/>
      <c r="B198" s="153"/>
      <c r="C198" s="153"/>
      <c r="D198" s="153"/>
      <c r="E198" s="153"/>
      <c r="F198" s="153"/>
      <c r="G198" s="153"/>
      <c r="H198" s="153"/>
      <c r="I198" s="153"/>
      <c r="J198" s="153"/>
      <c r="K198" s="153"/>
      <c r="L198" s="153"/>
      <c r="M198" s="153"/>
      <c r="N198" s="153"/>
      <c r="O198" s="153"/>
      <c r="P198" s="153"/>
      <c r="Q198" s="153"/>
      <c r="R198" s="153"/>
      <c r="S198" s="153"/>
      <c r="T198" s="153"/>
      <c r="U198" s="153"/>
      <c r="V198" s="153"/>
      <c r="W198" s="153"/>
      <c r="X198" s="153"/>
      <c r="Y198" s="153"/>
      <c r="Z198" s="153"/>
    </row>
    <row r="199" ht="14.25" customHeight="1">
      <c r="A199" s="153"/>
      <c r="B199" s="153"/>
      <c r="C199" s="153"/>
      <c r="D199" s="153"/>
      <c r="E199" s="153"/>
      <c r="F199" s="153"/>
      <c r="G199" s="153"/>
      <c r="H199" s="153"/>
      <c r="I199" s="153"/>
      <c r="J199" s="153"/>
      <c r="K199" s="153"/>
      <c r="L199" s="153"/>
      <c r="M199" s="153"/>
      <c r="N199" s="153"/>
      <c r="O199" s="153"/>
      <c r="P199" s="153"/>
      <c r="Q199" s="153"/>
      <c r="R199" s="153"/>
      <c r="S199" s="153"/>
      <c r="T199" s="153"/>
      <c r="U199" s="153"/>
      <c r="V199" s="153"/>
      <c r="W199" s="153"/>
      <c r="X199" s="153"/>
      <c r="Y199" s="153"/>
      <c r="Z199" s="153"/>
    </row>
    <row r="200" ht="14.25" customHeight="1">
      <c r="A200" s="153"/>
      <c r="B200" s="153"/>
      <c r="C200" s="153"/>
      <c r="D200" s="153"/>
      <c r="E200" s="153"/>
      <c r="F200" s="153"/>
      <c r="G200" s="153"/>
      <c r="H200" s="153"/>
      <c r="I200" s="153"/>
      <c r="J200" s="153"/>
      <c r="K200" s="153"/>
      <c r="L200" s="153"/>
      <c r="M200" s="153"/>
      <c r="N200" s="153"/>
      <c r="O200" s="153"/>
      <c r="P200" s="153"/>
      <c r="Q200" s="153"/>
      <c r="R200" s="153"/>
      <c r="S200" s="153"/>
      <c r="T200" s="153"/>
      <c r="U200" s="153"/>
      <c r="V200" s="153"/>
      <c r="W200" s="153"/>
      <c r="X200" s="153"/>
      <c r="Y200" s="153"/>
      <c r="Z200" s="153"/>
    </row>
    <row r="201" ht="14.25" customHeight="1">
      <c r="A201" s="153"/>
      <c r="B201" s="153"/>
      <c r="C201" s="153"/>
      <c r="D201" s="153"/>
      <c r="E201" s="153"/>
      <c r="F201" s="153"/>
      <c r="G201" s="153"/>
      <c r="H201" s="153"/>
      <c r="I201" s="153"/>
      <c r="J201" s="153"/>
      <c r="K201" s="153"/>
      <c r="L201" s="153"/>
      <c r="M201" s="153"/>
      <c r="N201" s="153"/>
      <c r="O201" s="153"/>
      <c r="P201" s="153"/>
      <c r="Q201" s="153"/>
      <c r="R201" s="153"/>
      <c r="S201" s="153"/>
      <c r="T201" s="153"/>
      <c r="U201" s="153"/>
      <c r="V201" s="153"/>
      <c r="W201" s="153"/>
      <c r="X201" s="153"/>
      <c r="Y201" s="153"/>
      <c r="Z201" s="153"/>
    </row>
    <row r="202" ht="14.25" customHeight="1">
      <c r="A202" s="153"/>
      <c r="B202" s="153"/>
      <c r="C202" s="153"/>
      <c r="D202" s="153"/>
      <c r="E202" s="153"/>
      <c r="F202" s="153"/>
      <c r="G202" s="153"/>
      <c r="H202" s="153"/>
      <c r="I202" s="153"/>
      <c r="J202" s="153"/>
      <c r="K202" s="153"/>
      <c r="L202" s="153"/>
      <c r="M202" s="153"/>
      <c r="N202" s="153"/>
      <c r="O202" s="153"/>
      <c r="P202" s="153"/>
      <c r="Q202" s="153"/>
      <c r="R202" s="153"/>
      <c r="S202" s="153"/>
      <c r="T202" s="153"/>
      <c r="U202" s="153"/>
      <c r="V202" s="153"/>
      <c r="W202" s="153"/>
      <c r="X202" s="153"/>
      <c r="Y202" s="153"/>
      <c r="Z202" s="153"/>
    </row>
    <row r="203" ht="14.25" customHeight="1">
      <c r="A203" s="153"/>
      <c r="B203" s="153"/>
      <c r="C203" s="153"/>
      <c r="D203" s="153"/>
      <c r="E203" s="153"/>
      <c r="F203" s="153"/>
      <c r="G203" s="153"/>
      <c r="H203" s="153"/>
      <c r="I203" s="153"/>
      <c r="J203" s="153"/>
      <c r="K203" s="153"/>
      <c r="L203" s="153"/>
      <c r="M203" s="153"/>
      <c r="N203" s="153"/>
      <c r="O203" s="153"/>
      <c r="P203" s="153"/>
      <c r="Q203" s="153"/>
      <c r="R203" s="153"/>
      <c r="S203" s="153"/>
      <c r="T203" s="153"/>
      <c r="U203" s="153"/>
      <c r="V203" s="153"/>
      <c r="W203" s="153"/>
      <c r="X203" s="153"/>
      <c r="Y203" s="153"/>
      <c r="Z203" s="153"/>
    </row>
    <row r="204" ht="14.25" customHeight="1">
      <c r="A204" s="153"/>
      <c r="B204" s="153"/>
      <c r="C204" s="153"/>
      <c r="D204" s="153"/>
      <c r="E204" s="153"/>
      <c r="F204" s="153"/>
      <c r="G204" s="153"/>
      <c r="H204" s="153"/>
      <c r="I204" s="153"/>
      <c r="J204" s="153"/>
      <c r="K204" s="153"/>
      <c r="L204" s="153"/>
      <c r="M204" s="153"/>
      <c r="N204" s="153"/>
      <c r="O204" s="153"/>
      <c r="P204" s="153"/>
      <c r="Q204" s="153"/>
      <c r="R204" s="153"/>
      <c r="S204" s="153"/>
      <c r="T204" s="153"/>
      <c r="U204" s="153"/>
      <c r="V204" s="153"/>
      <c r="W204" s="153"/>
      <c r="X204" s="153"/>
      <c r="Y204" s="153"/>
      <c r="Z204" s="153"/>
    </row>
    <row r="205" ht="14.25" customHeight="1">
      <c r="A205" s="153"/>
      <c r="B205" s="153"/>
      <c r="C205" s="153"/>
      <c r="D205" s="153"/>
      <c r="E205" s="153"/>
      <c r="F205" s="153"/>
      <c r="G205" s="153"/>
      <c r="H205" s="153"/>
      <c r="I205" s="153"/>
      <c r="J205" s="153"/>
      <c r="K205" s="153"/>
      <c r="L205" s="153"/>
      <c r="M205" s="153"/>
      <c r="N205" s="153"/>
      <c r="O205" s="153"/>
      <c r="P205" s="153"/>
      <c r="Q205" s="153"/>
      <c r="R205" s="153"/>
      <c r="S205" s="153"/>
      <c r="T205" s="153"/>
      <c r="U205" s="153"/>
      <c r="V205" s="153"/>
      <c r="W205" s="153"/>
      <c r="X205" s="153"/>
      <c r="Y205" s="153"/>
      <c r="Z205" s="153"/>
    </row>
    <row r="206" ht="14.25" customHeight="1">
      <c r="A206" s="153"/>
      <c r="B206" s="153"/>
      <c r="C206" s="153"/>
      <c r="D206" s="153"/>
      <c r="E206" s="153"/>
      <c r="F206" s="153"/>
      <c r="G206" s="153"/>
      <c r="H206" s="153"/>
      <c r="I206" s="153"/>
      <c r="J206" s="153"/>
      <c r="K206" s="153"/>
      <c r="L206" s="153"/>
      <c r="M206" s="153"/>
      <c r="N206" s="153"/>
      <c r="O206" s="153"/>
      <c r="P206" s="153"/>
      <c r="Q206" s="153"/>
      <c r="R206" s="153"/>
      <c r="S206" s="153"/>
      <c r="T206" s="153"/>
      <c r="U206" s="153"/>
      <c r="V206" s="153"/>
      <c r="W206" s="153"/>
      <c r="X206" s="153"/>
      <c r="Y206" s="153"/>
      <c r="Z206" s="153"/>
    </row>
    <row r="207" ht="14.25" customHeight="1">
      <c r="A207" s="153"/>
      <c r="B207" s="153"/>
      <c r="C207" s="153"/>
      <c r="D207" s="153"/>
      <c r="E207" s="153"/>
      <c r="F207" s="153"/>
      <c r="G207" s="153"/>
      <c r="H207" s="153"/>
      <c r="I207" s="153"/>
      <c r="J207" s="153"/>
      <c r="K207" s="153"/>
      <c r="L207" s="153"/>
      <c r="M207" s="153"/>
      <c r="N207" s="153"/>
      <c r="O207" s="153"/>
      <c r="P207" s="153"/>
      <c r="Q207" s="153"/>
      <c r="R207" s="153"/>
      <c r="S207" s="153"/>
      <c r="T207" s="153"/>
      <c r="U207" s="153"/>
      <c r="V207" s="153"/>
      <c r="W207" s="153"/>
      <c r="X207" s="153"/>
      <c r="Y207" s="153"/>
      <c r="Z207" s="153"/>
    </row>
    <row r="208" ht="14.25" customHeight="1">
      <c r="A208" s="153"/>
      <c r="B208" s="153"/>
      <c r="C208" s="153"/>
      <c r="D208" s="153"/>
      <c r="E208" s="153"/>
      <c r="F208" s="153"/>
      <c r="G208" s="153"/>
      <c r="H208" s="153"/>
      <c r="I208" s="153"/>
      <c r="J208" s="153"/>
      <c r="K208" s="153"/>
      <c r="L208" s="153"/>
      <c r="M208" s="153"/>
      <c r="N208" s="153"/>
      <c r="O208" s="153"/>
      <c r="P208" s="153"/>
      <c r="Q208" s="153"/>
      <c r="R208" s="153"/>
      <c r="S208" s="153"/>
      <c r="T208" s="153"/>
      <c r="U208" s="153"/>
      <c r="V208" s="153"/>
      <c r="W208" s="153"/>
      <c r="X208" s="153"/>
      <c r="Y208" s="153"/>
      <c r="Z208" s="153"/>
    </row>
    <row r="209" ht="14.25" customHeight="1">
      <c r="A209" s="153"/>
      <c r="B209" s="153"/>
      <c r="C209" s="153"/>
      <c r="D209" s="153"/>
      <c r="E209" s="153"/>
      <c r="F209" s="153"/>
      <c r="G209" s="153"/>
      <c r="H209" s="153"/>
      <c r="I209" s="153"/>
      <c r="J209" s="153"/>
      <c r="K209" s="153"/>
      <c r="L209" s="153"/>
      <c r="M209" s="153"/>
      <c r="N209" s="153"/>
      <c r="O209" s="153"/>
      <c r="P209" s="153"/>
      <c r="Q209" s="153"/>
      <c r="R209" s="153"/>
      <c r="S209" s="153"/>
      <c r="T209" s="153"/>
      <c r="U209" s="153"/>
      <c r="V209" s="153"/>
      <c r="W209" s="153"/>
      <c r="X209" s="153"/>
      <c r="Y209" s="153"/>
      <c r="Z209" s="153"/>
    </row>
    <row r="210" ht="14.25" customHeight="1">
      <c r="A210" s="153"/>
      <c r="B210" s="153"/>
      <c r="C210" s="153"/>
      <c r="D210" s="153"/>
      <c r="E210" s="153"/>
      <c r="F210" s="153"/>
      <c r="G210" s="153"/>
      <c r="H210" s="153"/>
      <c r="I210" s="153"/>
      <c r="J210" s="153"/>
      <c r="K210" s="153"/>
      <c r="L210" s="153"/>
      <c r="M210" s="153"/>
      <c r="N210" s="153"/>
      <c r="O210" s="153"/>
      <c r="P210" s="153"/>
      <c r="Q210" s="153"/>
      <c r="R210" s="153"/>
      <c r="S210" s="153"/>
      <c r="T210" s="153"/>
      <c r="U210" s="153"/>
      <c r="V210" s="153"/>
      <c r="W210" s="153"/>
      <c r="X210" s="153"/>
      <c r="Y210" s="153"/>
      <c r="Z210" s="153"/>
    </row>
    <row r="211" ht="14.25" customHeight="1">
      <c r="A211" s="153"/>
      <c r="B211" s="153"/>
      <c r="C211" s="153"/>
      <c r="D211" s="153"/>
      <c r="E211" s="153"/>
      <c r="F211" s="153"/>
      <c r="G211" s="153"/>
      <c r="H211" s="153"/>
      <c r="I211" s="153"/>
      <c r="J211" s="153"/>
      <c r="K211" s="153"/>
      <c r="L211" s="153"/>
      <c r="M211" s="153"/>
      <c r="N211" s="153"/>
      <c r="O211" s="153"/>
      <c r="P211" s="153"/>
      <c r="Q211" s="153"/>
      <c r="R211" s="153"/>
      <c r="S211" s="153"/>
      <c r="T211" s="153"/>
      <c r="U211" s="153"/>
      <c r="V211" s="153"/>
      <c r="W211" s="153"/>
      <c r="X211" s="153"/>
      <c r="Y211" s="153"/>
      <c r="Z211" s="153"/>
    </row>
    <row r="212" ht="14.25" customHeight="1">
      <c r="A212" s="153"/>
      <c r="B212" s="153"/>
      <c r="C212" s="153"/>
      <c r="D212" s="153"/>
      <c r="E212" s="153"/>
      <c r="F212" s="153"/>
      <c r="G212" s="153"/>
      <c r="H212" s="153"/>
      <c r="I212" s="153"/>
      <c r="J212" s="153"/>
      <c r="K212" s="153"/>
      <c r="L212" s="153"/>
      <c r="M212" s="153"/>
      <c r="N212" s="153"/>
      <c r="O212" s="153"/>
      <c r="P212" s="153"/>
      <c r="Q212" s="153"/>
      <c r="R212" s="153"/>
      <c r="S212" s="153"/>
      <c r="T212" s="153"/>
      <c r="U212" s="153"/>
      <c r="V212" s="153"/>
      <c r="W212" s="153"/>
      <c r="X212" s="153"/>
      <c r="Y212" s="153"/>
      <c r="Z212" s="153"/>
    </row>
    <row r="213" ht="14.25" customHeight="1">
      <c r="A213" s="153"/>
      <c r="B213" s="153"/>
      <c r="C213" s="153"/>
      <c r="D213" s="153"/>
      <c r="E213" s="153"/>
      <c r="F213" s="153"/>
      <c r="G213" s="153"/>
      <c r="H213" s="153"/>
      <c r="I213" s="153"/>
      <c r="J213" s="153"/>
      <c r="K213" s="153"/>
      <c r="L213" s="153"/>
      <c r="M213" s="153"/>
      <c r="N213" s="153"/>
      <c r="O213" s="153"/>
      <c r="P213" s="153"/>
      <c r="Q213" s="153"/>
      <c r="R213" s="153"/>
      <c r="S213" s="153"/>
      <c r="T213" s="153"/>
      <c r="U213" s="153"/>
      <c r="V213" s="153"/>
      <c r="W213" s="153"/>
      <c r="X213" s="153"/>
      <c r="Y213" s="153"/>
      <c r="Z213" s="153"/>
    </row>
    <row r="214" ht="14.25" customHeight="1">
      <c r="A214" s="153"/>
      <c r="B214" s="153"/>
      <c r="C214" s="153"/>
      <c r="D214" s="153"/>
      <c r="E214" s="153"/>
      <c r="F214" s="153"/>
      <c r="G214" s="153"/>
      <c r="H214" s="153"/>
      <c r="I214" s="153"/>
      <c r="J214" s="153"/>
      <c r="K214" s="153"/>
      <c r="L214" s="153"/>
      <c r="M214" s="153"/>
      <c r="N214" s="153"/>
      <c r="O214" s="153"/>
      <c r="P214" s="153"/>
      <c r="Q214" s="153"/>
      <c r="R214" s="153"/>
      <c r="S214" s="153"/>
      <c r="T214" s="153"/>
      <c r="U214" s="153"/>
      <c r="V214" s="153"/>
      <c r="W214" s="153"/>
      <c r="X214" s="153"/>
      <c r="Y214" s="153"/>
      <c r="Z214" s="153"/>
    </row>
    <row r="215" ht="14.25" customHeight="1">
      <c r="A215" s="153"/>
      <c r="B215" s="153"/>
      <c r="C215" s="153"/>
      <c r="D215" s="153"/>
      <c r="E215" s="153"/>
      <c r="F215" s="153"/>
      <c r="G215" s="153"/>
      <c r="H215" s="153"/>
      <c r="I215" s="153"/>
      <c r="J215" s="153"/>
      <c r="K215" s="153"/>
      <c r="L215" s="153"/>
      <c r="M215" s="153"/>
      <c r="N215" s="153"/>
      <c r="O215" s="153"/>
      <c r="P215" s="153"/>
      <c r="Q215" s="153"/>
      <c r="R215" s="153"/>
      <c r="S215" s="153"/>
      <c r="T215" s="153"/>
      <c r="U215" s="153"/>
      <c r="V215" s="153"/>
      <c r="W215" s="153"/>
      <c r="X215" s="153"/>
      <c r="Y215" s="153"/>
      <c r="Z215" s="153"/>
    </row>
    <row r="216" ht="14.25" customHeight="1">
      <c r="A216" s="153"/>
      <c r="B216" s="153"/>
      <c r="C216" s="153"/>
      <c r="D216" s="153"/>
      <c r="E216" s="153"/>
      <c r="F216" s="153"/>
      <c r="G216" s="153"/>
      <c r="H216" s="153"/>
      <c r="I216" s="153"/>
      <c r="J216" s="153"/>
      <c r="K216" s="153"/>
      <c r="L216" s="153"/>
      <c r="M216" s="153"/>
      <c r="N216" s="153"/>
      <c r="O216" s="153"/>
      <c r="P216" s="153"/>
      <c r="Q216" s="153"/>
      <c r="R216" s="153"/>
      <c r="S216" s="153"/>
      <c r="T216" s="153"/>
      <c r="U216" s="153"/>
      <c r="V216" s="153"/>
      <c r="W216" s="153"/>
      <c r="X216" s="153"/>
      <c r="Y216" s="153"/>
      <c r="Z216" s="153"/>
    </row>
    <row r="217" ht="14.25" customHeight="1">
      <c r="A217" s="153"/>
      <c r="B217" s="153"/>
      <c r="C217" s="153"/>
      <c r="D217" s="153"/>
      <c r="E217" s="153"/>
      <c r="F217" s="153"/>
      <c r="G217" s="153"/>
      <c r="H217" s="153"/>
      <c r="I217" s="153"/>
      <c r="J217" s="153"/>
      <c r="K217" s="153"/>
      <c r="L217" s="153"/>
      <c r="M217" s="153"/>
      <c r="N217" s="153"/>
      <c r="O217" s="153"/>
      <c r="P217" s="153"/>
      <c r="Q217" s="153"/>
      <c r="R217" s="153"/>
      <c r="S217" s="153"/>
      <c r="T217" s="153"/>
      <c r="U217" s="153"/>
      <c r="V217" s="153"/>
      <c r="W217" s="153"/>
      <c r="X217" s="153"/>
      <c r="Y217" s="153"/>
      <c r="Z217" s="153"/>
    </row>
    <row r="218" ht="14.25" customHeight="1">
      <c r="A218" s="153"/>
      <c r="B218" s="153"/>
      <c r="C218" s="153"/>
      <c r="D218" s="153"/>
      <c r="E218" s="153"/>
      <c r="F218" s="153"/>
      <c r="G218" s="153"/>
      <c r="H218" s="153"/>
      <c r="I218" s="153"/>
      <c r="J218" s="153"/>
      <c r="K218" s="153"/>
      <c r="L218" s="153"/>
      <c r="M218" s="153"/>
      <c r="N218" s="153"/>
      <c r="O218" s="153"/>
      <c r="P218" s="153"/>
      <c r="Q218" s="153"/>
      <c r="R218" s="153"/>
      <c r="S218" s="153"/>
      <c r="T218" s="153"/>
      <c r="U218" s="153"/>
      <c r="V218" s="153"/>
      <c r="W218" s="153"/>
      <c r="X218" s="153"/>
      <c r="Y218" s="153"/>
      <c r="Z218" s="153"/>
    </row>
    <row r="219" ht="14.25" customHeight="1">
      <c r="A219" s="153"/>
      <c r="B219" s="153"/>
      <c r="C219" s="153"/>
      <c r="D219" s="153"/>
      <c r="E219" s="153"/>
      <c r="F219" s="153"/>
      <c r="G219" s="153"/>
      <c r="H219" s="153"/>
      <c r="I219" s="153"/>
      <c r="J219" s="153"/>
      <c r="K219" s="153"/>
      <c r="L219" s="153"/>
      <c r="M219" s="153"/>
      <c r="N219" s="153"/>
      <c r="O219" s="153"/>
      <c r="P219" s="153"/>
      <c r="Q219" s="153"/>
      <c r="R219" s="153"/>
      <c r="S219" s="153"/>
      <c r="T219" s="153"/>
      <c r="U219" s="153"/>
      <c r="V219" s="153"/>
      <c r="W219" s="153"/>
      <c r="X219" s="153"/>
      <c r="Y219" s="153"/>
      <c r="Z219" s="153"/>
    </row>
    <row r="220" ht="14.25" customHeight="1">
      <c r="A220" s="153"/>
      <c r="B220" s="153"/>
      <c r="C220" s="153"/>
      <c r="D220" s="153"/>
      <c r="E220" s="153"/>
      <c r="F220" s="153"/>
      <c r="G220" s="153"/>
      <c r="H220" s="153"/>
      <c r="I220" s="153"/>
      <c r="J220" s="153"/>
      <c r="K220" s="153"/>
      <c r="L220" s="153"/>
      <c r="M220" s="153"/>
      <c r="N220" s="153"/>
      <c r="O220" s="153"/>
      <c r="P220" s="153"/>
      <c r="Q220" s="153"/>
      <c r="R220" s="153"/>
      <c r="S220" s="153"/>
      <c r="T220" s="153"/>
      <c r="U220" s="153"/>
      <c r="V220" s="153"/>
      <c r="W220" s="153"/>
      <c r="X220" s="153"/>
      <c r="Y220" s="153"/>
      <c r="Z220" s="153"/>
    </row>
    <row r="221" ht="14.25" customHeight="1">
      <c r="A221" s="153"/>
      <c r="B221" s="153"/>
      <c r="C221" s="153"/>
      <c r="D221" s="153"/>
      <c r="E221" s="153"/>
      <c r="F221" s="153"/>
      <c r="G221" s="153"/>
      <c r="H221" s="153"/>
      <c r="I221" s="153"/>
      <c r="J221" s="153"/>
      <c r="K221" s="153"/>
      <c r="L221" s="153"/>
      <c r="M221" s="153"/>
      <c r="N221" s="153"/>
      <c r="O221" s="153"/>
      <c r="P221" s="153"/>
      <c r="Q221" s="153"/>
      <c r="R221" s="153"/>
      <c r="S221" s="153"/>
      <c r="T221" s="153"/>
      <c r="U221" s="153"/>
      <c r="V221" s="153"/>
      <c r="W221" s="153"/>
      <c r="X221" s="153"/>
      <c r="Y221" s="153"/>
      <c r="Z221" s="153"/>
    </row>
    <row r="222" ht="14.25" customHeight="1">
      <c r="A222" s="153"/>
      <c r="B222" s="153"/>
      <c r="C222" s="153"/>
      <c r="D222" s="153"/>
      <c r="E222" s="153"/>
      <c r="F222" s="153"/>
      <c r="G222" s="153"/>
      <c r="H222" s="153"/>
      <c r="I222" s="153"/>
      <c r="J222" s="153"/>
      <c r="K222" s="153"/>
      <c r="L222" s="153"/>
      <c r="M222" s="153"/>
      <c r="N222" s="153"/>
      <c r="O222" s="153"/>
      <c r="P222" s="153"/>
      <c r="Q222" s="153"/>
      <c r="R222" s="153"/>
      <c r="S222" s="153"/>
      <c r="T222" s="153"/>
      <c r="U222" s="153"/>
      <c r="V222" s="153"/>
      <c r="W222" s="153"/>
      <c r="X222" s="153"/>
      <c r="Y222" s="153"/>
      <c r="Z222" s="153"/>
    </row>
    <row r="223" ht="14.25" customHeight="1">
      <c r="A223" s="153"/>
      <c r="B223" s="153"/>
      <c r="C223" s="153"/>
      <c r="D223" s="153"/>
      <c r="E223" s="153"/>
      <c r="F223" s="153"/>
      <c r="G223" s="153"/>
      <c r="H223" s="153"/>
      <c r="I223" s="153"/>
      <c r="J223" s="153"/>
      <c r="K223" s="153"/>
      <c r="L223" s="153"/>
      <c r="M223" s="153"/>
      <c r="N223" s="153"/>
      <c r="O223" s="153"/>
      <c r="P223" s="153"/>
      <c r="Q223" s="153"/>
      <c r="R223" s="153"/>
      <c r="S223" s="153"/>
      <c r="T223" s="153"/>
      <c r="U223" s="153"/>
      <c r="V223" s="153"/>
      <c r="W223" s="153"/>
      <c r="X223" s="153"/>
      <c r="Y223" s="153"/>
      <c r="Z223" s="153"/>
    </row>
    <row r="224" ht="14.25" customHeight="1">
      <c r="A224" s="153"/>
      <c r="B224" s="153"/>
      <c r="C224" s="153"/>
      <c r="D224" s="153"/>
      <c r="E224" s="153"/>
      <c r="F224" s="153"/>
      <c r="G224" s="153"/>
      <c r="H224" s="153"/>
      <c r="I224" s="153"/>
      <c r="J224" s="153"/>
      <c r="K224" s="153"/>
      <c r="L224" s="153"/>
      <c r="M224" s="153"/>
      <c r="N224" s="153"/>
      <c r="O224" s="153"/>
      <c r="P224" s="153"/>
      <c r="Q224" s="153"/>
      <c r="R224" s="153"/>
      <c r="S224" s="153"/>
      <c r="T224" s="153"/>
      <c r="U224" s="153"/>
      <c r="V224" s="153"/>
      <c r="W224" s="153"/>
      <c r="X224" s="153"/>
      <c r="Y224" s="153"/>
      <c r="Z224" s="153"/>
    </row>
    <row r="225" ht="14.25" customHeight="1">
      <c r="A225" s="153"/>
      <c r="B225" s="153"/>
      <c r="C225" s="153"/>
      <c r="D225" s="153"/>
      <c r="E225" s="153"/>
      <c r="F225" s="153"/>
      <c r="G225" s="153"/>
      <c r="H225" s="153"/>
      <c r="I225" s="153"/>
      <c r="J225" s="153"/>
      <c r="K225" s="153"/>
      <c r="L225" s="153"/>
      <c r="M225" s="153"/>
      <c r="N225" s="153"/>
      <c r="O225" s="153"/>
      <c r="P225" s="153"/>
      <c r="Q225" s="153"/>
      <c r="R225" s="153"/>
      <c r="S225" s="153"/>
      <c r="T225" s="153"/>
      <c r="U225" s="153"/>
      <c r="V225" s="153"/>
      <c r="W225" s="153"/>
      <c r="X225" s="153"/>
      <c r="Y225" s="153"/>
      <c r="Z225" s="153"/>
    </row>
    <row r="226" ht="14.25" customHeight="1">
      <c r="A226" s="153"/>
      <c r="B226" s="153"/>
      <c r="C226" s="153"/>
      <c r="D226" s="153"/>
      <c r="E226" s="153"/>
      <c r="F226" s="153"/>
      <c r="G226" s="153"/>
      <c r="H226" s="153"/>
      <c r="I226" s="153"/>
      <c r="J226" s="153"/>
      <c r="K226" s="153"/>
      <c r="L226" s="153"/>
      <c r="M226" s="153"/>
      <c r="N226" s="153"/>
      <c r="O226" s="153"/>
      <c r="P226" s="153"/>
      <c r="Q226" s="153"/>
      <c r="R226" s="153"/>
      <c r="S226" s="153"/>
      <c r="T226" s="153"/>
      <c r="U226" s="153"/>
      <c r="V226" s="153"/>
      <c r="W226" s="153"/>
      <c r="X226" s="153"/>
      <c r="Y226" s="153"/>
      <c r="Z226" s="153"/>
    </row>
    <row r="227" ht="14.25" customHeight="1">
      <c r="A227" s="153"/>
      <c r="B227" s="153"/>
      <c r="C227" s="153"/>
      <c r="D227" s="153"/>
      <c r="E227" s="153"/>
      <c r="F227" s="153"/>
      <c r="G227" s="153"/>
      <c r="H227" s="153"/>
      <c r="I227" s="153"/>
      <c r="J227" s="153"/>
      <c r="K227" s="153"/>
      <c r="L227" s="153"/>
      <c r="M227" s="153"/>
      <c r="N227" s="153"/>
      <c r="O227" s="153"/>
      <c r="P227" s="153"/>
      <c r="Q227" s="153"/>
      <c r="R227" s="153"/>
      <c r="S227" s="153"/>
      <c r="T227" s="153"/>
      <c r="U227" s="153"/>
      <c r="V227" s="153"/>
      <c r="W227" s="153"/>
      <c r="X227" s="153"/>
      <c r="Y227" s="153"/>
      <c r="Z227" s="153"/>
    </row>
    <row r="228" ht="14.25" customHeight="1">
      <c r="A228" s="153"/>
      <c r="B228" s="153"/>
      <c r="C228" s="153"/>
      <c r="D228" s="153"/>
      <c r="E228" s="153"/>
      <c r="F228" s="153"/>
      <c r="G228" s="153"/>
      <c r="H228" s="153"/>
      <c r="I228" s="153"/>
      <c r="J228" s="153"/>
      <c r="K228" s="153"/>
      <c r="L228" s="153"/>
      <c r="M228" s="153"/>
      <c r="N228" s="153"/>
      <c r="O228" s="153"/>
      <c r="P228" s="153"/>
      <c r="Q228" s="153"/>
      <c r="R228" s="153"/>
      <c r="S228" s="153"/>
      <c r="T228" s="153"/>
      <c r="U228" s="153"/>
      <c r="V228" s="153"/>
      <c r="W228" s="153"/>
      <c r="X228" s="153"/>
      <c r="Y228" s="153"/>
      <c r="Z228" s="153"/>
    </row>
    <row r="229" ht="14.25" customHeight="1">
      <c r="A229" s="153"/>
      <c r="B229" s="153"/>
      <c r="C229" s="153"/>
      <c r="D229" s="153"/>
      <c r="E229" s="153"/>
      <c r="F229" s="153"/>
      <c r="G229" s="153"/>
      <c r="H229" s="153"/>
      <c r="I229" s="153"/>
      <c r="J229" s="153"/>
      <c r="K229" s="153"/>
      <c r="L229" s="153"/>
      <c r="M229" s="153"/>
      <c r="N229" s="153"/>
      <c r="O229" s="153"/>
      <c r="P229" s="153"/>
      <c r="Q229" s="153"/>
      <c r="R229" s="153"/>
      <c r="S229" s="153"/>
      <c r="T229" s="153"/>
      <c r="U229" s="153"/>
      <c r="V229" s="153"/>
      <c r="W229" s="153"/>
      <c r="X229" s="153"/>
      <c r="Y229" s="153"/>
      <c r="Z229" s="153"/>
    </row>
    <row r="230" ht="14.25" customHeight="1">
      <c r="A230" s="153"/>
      <c r="B230" s="153"/>
      <c r="C230" s="153"/>
      <c r="D230" s="153"/>
      <c r="E230" s="153"/>
      <c r="F230" s="153"/>
      <c r="G230" s="153"/>
      <c r="H230" s="153"/>
      <c r="I230" s="153"/>
      <c r="J230" s="153"/>
      <c r="K230" s="153"/>
      <c r="L230" s="153"/>
      <c r="M230" s="153"/>
      <c r="N230" s="153"/>
      <c r="O230" s="153"/>
      <c r="P230" s="153"/>
      <c r="Q230" s="153"/>
      <c r="R230" s="153"/>
      <c r="S230" s="153"/>
      <c r="T230" s="153"/>
      <c r="U230" s="153"/>
      <c r="V230" s="153"/>
      <c r="W230" s="153"/>
      <c r="X230" s="153"/>
      <c r="Y230" s="153"/>
      <c r="Z230" s="153"/>
    </row>
    <row r="231" ht="14.25" customHeight="1">
      <c r="A231" s="153"/>
      <c r="B231" s="153"/>
      <c r="C231" s="153"/>
      <c r="D231" s="153"/>
      <c r="E231" s="153"/>
      <c r="F231" s="153"/>
      <c r="G231" s="153"/>
      <c r="H231" s="153"/>
      <c r="I231" s="153"/>
      <c r="J231" s="153"/>
      <c r="K231" s="153"/>
      <c r="L231" s="153"/>
      <c r="M231" s="153"/>
      <c r="N231" s="153"/>
      <c r="O231" s="153"/>
      <c r="P231" s="153"/>
      <c r="Q231" s="153"/>
      <c r="R231" s="153"/>
      <c r="S231" s="153"/>
      <c r="T231" s="153"/>
      <c r="U231" s="153"/>
      <c r="V231" s="153"/>
      <c r="W231" s="153"/>
      <c r="X231" s="153"/>
      <c r="Y231" s="153"/>
      <c r="Z231" s="153"/>
    </row>
    <row r="232" ht="14.25" customHeight="1">
      <c r="A232" s="153"/>
      <c r="B232" s="153"/>
      <c r="C232" s="153"/>
      <c r="D232" s="153"/>
      <c r="E232" s="153"/>
      <c r="F232" s="153"/>
      <c r="G232" s="153"/>
      <c r="H232" s="153"/>
      <c r="I232" s="153"/>
      <c r="J232" s="153"/>
      <c r="K232" s="153"/>
      <c r="L232" s="153"/>
      <c r="M232" s="153"/>
      <c r="N232" s="153"/>
      <c r="O232" s="153"/>
      <c r="P232" s="153"/>
      <c r="Q232" s="153"/>
      <c r="R232" s="153"/>
      <c r="S232" s="153"/>
      <c r="T232" s="153"/>
      <c r="U232" s="153"/>
      <c r="V232" s="153"/>
      <c r="W232" s="153"/>
      <c r="X232" s="153"/>
      <c r="Y232" s="153"/>
      <c r="Z232" s="153"/>
    </row>
    <row r="233" ht="14.25" customHeight="1">
      <c r="A233" s="153"/>
      <c r="B233" s="153"/>
      <c r="C233" s="153"/>
      <c r="D233" s="153"/>
      <c r="E233" s="153"/>
      <c r="F233" s="153"/>
      <c r="G233" s="153"/>
      <c r="H233" s="153"/>
      <c r="I233" s="153"/>
      <c r="J233" s="153"/>
      <c r="K233" s="153"/>
      <c r="L233" s="153"/>
      <c r="M233" s="153"/>
      <c r="N233" s="153"/>
      <c r="O233" s="153"/>
      <c r="P233" s="153"/>
      <c r="Q233" s="153"/>
      <c r="R233" s="153"/>
      <c r="S233" s="153"/>
      <c r="T233" s="153"/>
      <c r="U233" s="153"/>
      <c r="V233" s="153"/>
      <c r="W233" s="153"/>
      <c r="X233" s="153"/>
      <c r="Y233" s="153"/>
      <c r="Z233" s="153"/>
    </row>
    <row r="234" ht="14.25" customHeight="1">
      <c r="A234" s="153"/>
      <c r="B234" s="153"/>
      <c r="C234" s="153"/>
      <c r="D234" s="153"/>
      <c r="E234" s="153"/>
      <c r="F234" s="153"/>
      <c r="G234" s="153"/>
      <c r="H234" s="153"/>
      <c r="I234" s="153"/>
      <c r="J234" s="153"/>
      <c r="K234" s="153"/>
      <c r="L234" s="153"/>
      <c r="M234" s="153"/>
      <c r="N234" s="153"/>
      <c r="O234" s="153"/>
      <c r="P234" s="153"/>
      <c r="Q234" s="153"/>
      <c r="R234" s="153"/>
      <c r="S234" s="153"/>
      <c r="T234" s="153"/>
      <c r="U234" s="153"/>
      <c r="V234" s="153"/>
      <c r="W234" s="153"/>
      <c r="X234" s="153"/>
      <c r="Y234" s="153"/>
      <c r="Z234" s="153"/>
    </row>
    <row r="235" ht="14.25" customHeight="1">
      <c r="A235" s="153"/>
      <c r="B235" s="153"/>
      <c r="C235" s="153"/>
      <c r="D235" s="153"/>
      <c r="E235" s="153"/>
      <c r="F235" s="153"/>
      <c r="G235" s="153"/>
      <c r="H235" s="153"/>
      <c r="I235" s="153"/>
      <c r="J235" s="153"/>
      <c r="K235" s="153"/>
      <c r="L235" s="153"/>
      <c r="M235" s="153"/>
      <c r="N235" s="153"/>
      <c r="O235" s="153"/>
      <c r="P235" s="153"/>
      <c r="Q235" s="153"/>
      <c r="R235" s="153"/>
      <c r="S235" s="153"/>
      <c r="T235" s="153"/>
      <c r="U235" s="153"/>
      <c r="V235" s="153"/>
      <c r="W235" s="153"/>
      <c r="X235" s="153"/>
      <c r="Y235" s="153"/>
      <c r="Z235" s="153"/>
    </row>
    <row r="236" ht="14.25" customHeight="1">
      <c r="A236" s="153"/>
      <c r="B236" s="153"/>
      <c r="C236" s="153"/>
      <c r="D236" s="153"/>
      <c r="E236" s="153"/>
      <c r="F236" s="153"/>
      <c r="G236" s="153"/>
      <c r="H236" s="153"/>
      <c r="I236" s="153"/>
      <c r="J236" s="153"/>
      <c r="K236" s="153"/>
      <c r="L236" s="153"/>
      <c r="M236" s="153"/>
      <c r="N236" s="153"/>
      <c r="O236" s="153"/>
      <c r="P236" s="153"/>
      <c r="Q236" s="153"/>
      <c r="R236" s="153"/>
      <c r="S236" s="153"/>
      <c r="T236" s="153"/>
      <c r="U236" s="153"/>
      <c r="V236" s="153"/>
      <c r="W236" s="153"/>
      <c r="X236" s="153"/>
      <c r="Y236" s="153"/>
      <c r="Z236" s="153"/>
    </row>
    <row r="237" ht="14.25" customHeight="1">
      <c r="A237" s="153"/>
      <c r="B237" s="153"/>
      <c r="C237" s="153"/>
      <c r="D237" s="153"/>
      <c r="E237" s="153"/>
      <c r="F237" s="153"/>
      <c r="G237" s="153"/>
      <c r="H237" s="153"/>
      <c r="I237" s="153"/>
      <c r="J237" s="153"/>
      <c r="K237" s="153"/>
      <c r="L237" s="153"/>
      <c r="M237" s="153"/>
      <c r="N237" s="153"/>
      <c r="O237" s="153"/>
      <c r="P237" s="153"/>
      <c r="Q237" s="153"/>
      <c r="R237" s="153"/>
      <c r="S237" s="153"/>
      <c r="T237" s="153"/>
      <c r="U237" s="153"/>
      <c r="V237" s="153"/>
      <c r="W237" s="153"/>
      <c r="X237" s="153"/>
      <c r="Y237" s="153"/>
      <c r="Z237" s="153"/>
    </row>
    <row r="238" ht="14.25" customHeight="1">
      <c r="A238" s="153"/>
      <c r="B238" s="153"/>
      <c r="C238" s="153"/>
      <c r="D238" s="153"/>
      <c r="E238" s="153"/>
      <c r="F238" s="153"/>
      <c r="G238" s="153"/>
      <c r="H238" s="153"/>
      <c r="I238" s="153"/>
      <c r="J238" s="153"/>
      <c r="K238" s="153"/>
      <c r="L238" s="153"/>
      <c r="M238" s="153"/>
      <c r="N238" s="153"/>
      <c r="O238" s="153"/>
      <c r="P238" s="153"/>
      <c r="Q238" s="153"/>
      <c r="R238" s="153"/>
      <c r="S238" s="153"/>
      <c r="T238" s="153"/>
      <c r="U238" s="153"/>
      <c r="V238" s="153"/>
      <c r="W238" s="153"/>
      <c r="X238" s="153"/>
      <c r="Y238" s="153"/>
      <c r="Z238" s="153"/>
    </row>
    <row r="239" ht="14.25" customHeight="1">
      <c r="A239" s="153"/>
      <c r="B239" s="153"/>
      <c r="C239" s="153"/>
      <c r="D239" s="153"/>
      <c r="E239" s="153"/>
      <c r="F239" s="153"/>
      <c r="G239" s="153"/>
      <c r="H239" s="153"/>
      <c r="I239" s="153"/>
      <c r="J239" s="153"/>
      <c r="K239" s="153"/>
      <c r="L239" s="153"/>
      <c r="M239" s="153"/>
      <c r="N239" s="153"/>
      <c r="O239" s="153"/>
      <c r="P239" s="153"/>
      <c r="Q239" s="153"/>
      <c r="R239" s="153"/>
      <c r="S239" s="153"/>
      <c r="T239" s="153"/>
      <c r="U239" s="153"/>
      <c r="V239" s="153"/>
      <c r="W239" s="153"/>
      <c r="X239" s="153"/>
      <c r="Y239" s="153"/>
      <c r="Z239" s="153"/>
    </row>
    <row r="240" ht="14.25" customHeight="1">
      <c r="A240" s="153"/>
      <c r="B240" s="153"/>
      <c r="C240" s="153"/>
      <c r="D240" s="153"/>
      <c r="E240" s="153"/>
      <c r="F240" s="153"/>
      <c r="G240" s="153"/>
      <c r="H240" s="153"/>
      <c r="I240" s="153"/>
      <c r="J240" s="153"/>
      <c r="K240" s="153"/>
      <c r="L240" s="153"/>
      <c r="M240" s="153"/>
      <c r="N240" s="153"/>
      <c r="O240" s="153"/>
      <c r="P240" s="153"/>
      <c r="Q240" s="153"/>
      <c r="R240" s="153"/>
      <c r="S240" s="153"/>
      <c r="T240" s="153"/>
      <c r="U240" s="153"/>
      <c r="V240" s="153"/>
      <c r="W240" s="153"/>
      <c r="X240" s="153"/>
      <c r="Y240" s="153"/>
      <c r="Z240" s="153"/>
    </row>
    <row r="241" ht="14.25" customHeight="1">
      <c r="A241" s="153"/>
      <c r="B241" s="153"/>
      <c r="C241" s="153"/>
      <c r="D241" s="153"/>
      <c r="E241" s="153"/>
      <c r="F241" s="153"/>
      <c r="G241" s="153"/>
      <c r="H241" s="153"/>
      <c r="I241" s="153"/>
      <c r="J241" s="153"/>
      <c r="K241" s="153"/>
      <c r="L241" s="153"/>
      <c r="M241" s="153"/>
      <c r="N241" s="153"/>
      <c r="O241" s="153"/>
      <c r="P241" s="153"/>
      <c r="Q241" s="153"/>
      <c r="R241" s="153"/>
      <c r="S241" s="153"/>
      <c r="T241" s="153"/>
      <c r="U241" s="153"/>
      <c r="V241" s="153"/>
      <c r="W241" s="153"/>
      <c r="X241" s="153"/>
      <c r="Y241" s="153"/>
      <c r="Z241" s="153"/>
    </row>
    <row r="242" ht="14.25" customHeight="1">
      <c r="A242" s="153"/>
      <c r="B242" s="153"/>
      <c r="C242" s="153"/>
      <c r="D242" s="153"/>
      <c r="E242" s="153"/>
      <c r="F242" s="153"/>
      <c r="G242" s="153"/>
      <c r="H242" s="153"/>
      <c r="I242" s="153"/>
      <c r="J242" s="153"/>
      <c r="K242" s="153"/>
      <c r="L242" s="153"/>
      <c r="M242" s="153"/>
      <c r="N242" s="153"/>
      <c r="O242" s="153"/>
      <c r="P242" s="153"/>
      <c r="Q242" s="153"/>
      <c r="R242" s="153"/>
      <c r="S242" s="153"/>
      <c r="T242" s="153"/>
      <c r="U242" s="153"/>
      <c r="V242" s="153"/>
      <c r="W242" s="153"/>
      <c r="X242" s="153"/>
      <c r="Y242" s="153"/>
      <c r="Z242" s="153"/>
    </row>
    <row r="243" ht="14.25" customHeight="1">
      <c r="A243" s="153"/>
      <c r="B243" s="153"/>
      <c r="C243" s="153"/>
      <c r="D243" s="153"/>
      <c r="E243" s="153"/>
      <c r="F243" s="153"/>
      <c r="G243" s="153"/>
      <c r="H243" s="153"/>
      <c r="I243" s="153"/>
      <c r="J243" s="153"/>
      <c r="K243" s="153"/>
      <c r="L243" s="153"/>
      <c r="M243" s="153"/>
      <c r="N243" s="153"/>
      <c r="O243" s="153"/>
      <c r="P243" s="153"/>
      <c r="Q243" s="153"/>
      <c r="R243" s="153"/>
      <c r="S243" s="153"/>
      <c r="T243" s="153"/>
      <c r="U243" s="153"/>
      <c r="V243" s="153"/>
      <c r="W243" s="153"/>
      <c r="X243" s="153"/>
      <c r="Y243" s="153"/>
      <c r="Z243" s="153"/>
    </row>
    <row r="244" ht="14.25" customHeight="1">
      <c r="A244" s="153"/>
      <c r="B244" s="153"/>
      <c r="C244" s="153"/>
      <c r="D244" s="153"/>
      <c r="E244" s="153"/>
      <c r="F244" s="153"/>
      <c r="G244" s="153"/>
      <c r="H244" s="153"/>
      <c r="I244" s="153"/>
      <c r="J244" s="153"/>
      <c r="K244" s="153"/>
      <c r="L244" s="153"/>
      <c r="M244" s="153"/>
      <c r="N244" s="153"/>
      <c r="O244" s="153"/>
      <c r="P244" s="153"/>
      <c r="Q244" s="153"/>
      <c r="R244" s="153"/>
      <c r="S244" s="153"/>
      <c r="T244" s="153"/>
      <c r="U244" s="153"/>
      <c r="V244" s="153"/>
      <c r="W244" s="153"/>
      <c r="X244" s="153"/>
      <c r="Y244" s="153"/>
      <c r="Z244" s="153"/>
    </row>
    <row r="245" ht="14.25" customHeight="1">
      <c r="A245" s="153"/>
      <c r="B245" s="153"/>
      <c r="C245" s="153"/>
      <c r="D245" s="153"/>
      <c r="E245" s="153"/>
      <c r="F245" s="153"/>
      <c r="G245" s="153"/>
      <c r="H245" s="153"/>
      <c r="I245" s="153"/>
      <c r="J245" s="153"/>
      <c r="K245" s="153"/>
      <c r="L245" s="153"/>
      <c r="M245" s="153"/>
      <c r="N245" s="153"/>
      <c r="O245" s="153"/>
      <c r="P245" s="153"/>
      <c r="Q245" s="153"/>
      <c r="R245" s="153"/>
      <c r="S245" s="153"/>
      <c r="T245" s="153"/>
      <c r="U245" s="153"/>
      <c r="V245" s="153"/>
      <c r="W245" s="153"/>
      <c r="X245" s="153"/>
      <c r="Y245" s="153"/>
      <c r="Z245" s="153"/>
    </row>
    <row r="246" ht="14.25" customHeight="1">
      <c r="A246" s="153"/>
      <c r="B246" s="153"/>
      <c r="C246" s="153"/>
      <c r="D246" s="153"/>
      <c r="E246" s="153"/>
      <c r="F246" s="153"/>
      <c r="G246" s="153"/>
      <c r="H246" s="153"/>
      <c r="I246" s="153"/>
      <c r="J246" s="153"/>
      <c r="K246" s="153"/>
      <c r="L246" s="153"/>
      <c r="M246" s="153"/>
      <c r="N246" s="153"/>
      <c r="O246" s="153"/>
      <c r="P246" s="153"/>
      <c r="Q246" s="153"/>
      <c r="R246" s="153"/>
      <c r="S246" s="153"/>
      <c r="T246" s="153"/>
      <c r="U246" s="153"/>
      <c r="V246" s="153"/>
      <c r="W246" s="153"/>
      <c r="X246" s="153"/>
      <c r="Y246" s="153"/>
      <c r="Z246" s="153"/>
    </row>
    <row r="247" ht="14.25" customHeight="1">
      <c r="A247" s="153"/>
      <c r="B247" s="153"/>
      <c r="C247" s="153"/>
      <c r="D247" s="153"/>
      <c r="E247" s="153"/>
      <c r="F247" s="153"/>
      <c r="G247" s="153"/>
      <c r="H247" s="153"/>
      <c r="I247" s="153"/>
      <c r="J247" s="153"/>
      <c r="K247" s="153"/>
      <c r="L247" s="153"/>
      <c r="M247" s="153"/>
      <c r="N247" s="153"/>
      <c r="O247" s="153"/>
      <c r="P247" s="153"/>
      <c r="Q247" s="153"/>
      <c r="R247" s="153"/>
      <c r="S247" s="153"/>
      <c r="T247" s="153"/>
      <c r="U247" s="153"/>
      <c r="V247" s="153"/>
      <c r="W247" s="153"/>
      <c r="X247" s="153"/>
      <c r="Y247" s="153"/>
      <c r="Z247" s="153"/>
    </row>
    <row r="248" ht="14.25" customHeight="1">
      <c r="A248" s="153"/>
      <c r="B248" s="153"/>
      <c r="C248" s="153"/>
      <c r="D248" s="153"/>
      <c r="E248" s="153"/>
      <c r="F248" s="153"/>
      <c r="G248" s="153"/>
      <c r="H248" s="153"/>
      <c r="I248" s="153"/>
      <c r="J248" s="153"/>
      <c r="K248" s="153"/>
      <c r="L248" s="153"/>
      <c r="M248" s="153"/>
      <c r="N248" s="153"/>
      <c r="O248" s="153"/>
      <c r="P248" s="153"/>
      <c r="Q248" s="153"/>
      <c r="R248" s="153"/>
      <c r="S248" s="153"/>
      <c r="T248" s="153"/>
      <c r="U248" s="153"/>
      <c r="V248" s="153"/>
      <c r="W248" s="153"/>
      <c r="X248" s="153"/>
      <c r="Y248" s="153"/>
      <c r="Z248" s="153"/>
    </row>
    <row r="249" ht="14.25" customHeight="1">
      <c r="A249" s="153"/>
      <c r="B249" s="153"/>
      <c r="C249" s="153"/>
      <c r="D249" s="153"/>
      <c r="E249" s="153"/>
      <c r="F249" s="153"/>
      <c r="G249" s="153"/>
      <c r="H249" s="153"/>
      <c r="I249" s="153"/>
      <c r="J249" s="153"/>
      <c r="K249" s="153"/>
      <c r="L249" s="153"/>
      <c r="M249" s="153"/>
      <c r="N249" s="153"/>
      <c r="O249" s="153"/>
      <c r="P249" s="153"/>
      <c r="Q249" s="153"/>
      <c r="R249" s="153"/>
      <c r="S249" s="153"/>
      <c r="T249" s="153"/>
      <c r="U249" s="153"/>
      <c r="V249" s="153"/>
      <c r="W249" s="153"/>
      <c r="X249" s="153"/>
      <c r="Y249" s="153"/>
      <c r="Z249" s="153"/>
    </row>
    <row r="250" ht="14.25" customHeight="1">
      <c r="A250" s="153"/>
      <c r="B250" s="153"/>
      <c r="C250" s="153"/>
      <c r="D250" s="153"/>
      <c r="E250" s="153"/>
      <c r="F250" s="153"/>
      <c r="G250" s="153"/>
      <c r="H250" s="153"/>
      <c r="I250" s="153"/>
      <c r="J250" s="153"/>
      <c r="K250" s="153"/>
      <c r="L250" s="153"/>
      <c r="M250" s="153"/>
      <c r="N250" s="153"/>
      <c r="O250" s="153"/>
      <c r="P250" s="153"/>
      <c r="Q250" s="153"/>
      <c r="R250" s="153"/>
      <c r="S250" s="153"/>
      <c r="T250" s="153"/>
      <c r="U250" s="153"/>
      <c r="V250" s="153"/>
      <c r="W250" s="153"/>
      <c r="X250" s="153"/>
      <c r="Y250" s="153"/>
      <c r="Z250" s="153"/>
    </row>
    <row r="251" ht="14.25" customHeight="1">
      <c r="A251" s="153"/>
      <c r="B251" s="153"/>
      <c r="C251" s="153"/>
      <c r="D251" s="153"/>
      <c r="E251" s="153"/>
      <c r="F251" s="153"/>
      <c r="G251" s="153"/>
      <c r="H251" s="153"/>
      <c r="I251" s="153"/>
      <c r="J251" s="153"/>
      <c r="K251" s="153"/>
      <c r="L251" s="153"/>
      <c r="M251" s="153"/>
      <c r="N251" s="153"/>
      <c r="O251" s="153"/>
      <c r="P251" s="153"/>
      <c r="Q251" s="153"/>
      <c r="R251" s="153"/>
      <c r="S251" s="153"/>
      <c r="T251" s="153"/>
      <c r="U251" s="153"/>
      <c r="V251" s="153"/>
      <c r="W251" s="153"/>
      <c r="X251" s="153"/>
      <c r="Y251" s="153"/>
      <c r="Z251" s="153"/>
    </row>
    <row r="252" ht="14.25" customHeight="1">
      <c r="A252" s="153"/>
      <c r="B252" s="153"/>
      <c r="C252" s="153"/>
      <c r="D252" s="153"/>
      <c r="E252" s="153"/>
      <c r="F252" s="153"/>
      <c r="G252" s="153"/>
      <c r="H252" s="153"/>
      <c r="I252" s="153"/>
      <c r="J252" s="153"/>
      <c r="K252" s="153"/>
      <c r="L252" s="153"/>
      <c r="M252" s="153"/>
      <c r="N252" s="153"/>
      <c r="O252" s="153"/>
      <c r="P252" s="153"/>
      <c r="Q252" s="153"/>
      <c r="R252" s="153"/>
      <c r="S252" s="153"/>
      <c r="T252" s="153"/>
      <c r="U252" s="153"/>
      <c r="V252" s="153"/>
      <c r="W252" s="153"/>
      <c r="X252" s="153"/>
      <c r="Y252" s="153"/>
      <c r="Z252" s="153"/>
    </row>
    <row r="253" ht="14.25" customHeight="1">
      <c r="A253" s="153"/>
      <c r="B253" s="153"/>
      <c r="C253" s="153"/>
      <c r="D253" s="153"/>
      <c r="E253" s="153"/>
      <c r="F253" s="153"/>
      <c r="G253" s="153"/>
      <c r="H253" s="153"/>
      <c r="I253" s="153"/>
      <c r="J253" s="153"/>
      <c r="K253" s="153"/>
      <c r="L253" s="153"/>
      <c r="M253" s="153"/>
      <c r="N253" s="153"/>
      <c r="O253" s="153"/>
      <c r="P253" s="153"/>
      <c r="Q253" s="153"/>
      <c r="R253" s="153"/>
      <c r="S253" s="153"/>
      <c r="T253" s="153"/>
      <c r="U253" s="153"/>
      <c r="V253" s="153"/>
      <c r="W253" s="153"/>
      <c r="X253" s="153"/>
      <c r="Y253" s="153"/>
      <c r="Z253" s="153"/>
    </row>
    <row r="254" ht="14.25" customHeight="1">
      <c r="A254" s="153"/>
      <c r="B254" s="153"/>
      <c r="C254" s="153"/>
      <c r="D254" s="153"/>
      <c r="E254" s="153"/>
      <c r="F254" s="153"/>
      <c r="G254" s="153"/>
      <c r="H254" s="153"/>
      <c r="I254" s="153"/>
      <c r="J254" s="153"/>
      <c r="K254" s="153"/>
      <c r="L254" s="153"/>
      <c r="M254" s="153"/>
      <c r="N254" s="153"/>
      <c r="O254" s="153"/>
      <c r="P254" s="153"/>
      <c r="Q254" s="153"/>
      <c r="R254" s="153"/>
      <c r="S254" s="153"/>
      <c r="T254" s="153"/>
      <c r="U254" s="153"/>
      <c r="V254" s="153"/>
      <c r="W254" s="153"/>
      <c r="X254" s="153"/>
      <c r="Y254" s="153"/>
      <c r="Z254" s="153"/>
    </row>
    <row r="255" ht="14.25" customHeight="1">
      <c r="A255" s="153"/>
      <c r="B255" s="153"/>
      <c r="C255" s="153"/>
      <c r="D255" s="153"/>
      <c r="E255" s="153"/>
      <c r="F255" s="153"/>
      <c r="G255" s="153"/>
      <c r="H255" s="153"/>
      <c r="I255" s="153"/>
      <c r="J255" s="153"/>
      <c r="K255" s="153"/>
      <c r="L255" s="153"/>
      <c r="M255" s="153"/>
      <c r="N255" s="153"/>
      <c r="O255" s="153"/>
      <c r="P255" s="153"/>
      <c r="Q255" s="153"/>
      <c r="R255" s="153"/>
      <c r="S255" s="153"/>
      <c r="T255" s="153"/>
      <c r="U255" s="153"/>
      <c r="V255" s="153"/>
      <c r="W255" s="153"/>
      <c r="X255" s="153"/>
      <c r="Y255" s="153"/>
      <c r="Z255" s="153"/>
    </row>
    <row r="256" ht="14.25" customHeight="1">
      <c r="A256" s="153"/>
      <c r="B256" s="153"/>
      <c r="C256" s="153"/>
      <c r="D256" s="153"/>
      <c r="E256" s="153"/>
      <c r="F256" s="153"/>
      <c r="G256" s="153"/>
      <c r="H256" s="153"/>
      <c r="I256" s="153"/>
      <c r="J256" s="153"/>
      <c r="K256" s="153"/>
      <c r="L256" s="153"/>
      <c r="M256" s="153"/>
      <c r="N256" s="153"/>
      <c r="O256" s="153"/>
      <c r="P256" s="153"/>
      <c r="Q256" s="153"/>
      <c r="R256" s="153"/>
      <c r="S256" s="153"/>
      <c r="T256" s="153"/>
      <c r="U256" s="153"/>
      <c r="V256" s="153"/>
      <c r="W256" s="153"/>
      <c r="X256" s="153"/>
      <c r="Y256" s="153"/>
      <c r="Z256" s="153"/>
    </row>
    <row r="257" ht="14.25" customHeight="1">
      <c r="A257" s="153"/>
      <c r="B257" s="153"/>
      <c r="C257" s="153"/>
      <c r="D257" s="153"/>
      <c r="E257" s="153"/>
      <c r="F257" s="153"/>
      <c r="G257" s="153"/>
      <c r="H257" s="153"/>
      <c r="I257" s="153"/>
      <c r="J257" s="153"/>
      <c r="K257" s="153"/>
      <c r="L257" s="153"/>
      <c r="M257" s="153"/>
      <c r="N257" s="153"/>
      <c r="O257" s="153"/>
      <c r="P257" s="153"/>
      <c r="Q257" s="153"/>
      <c r="R257" s="153"/>
      <c r="S257" s="153"/>
      <c r="T257" s="153"/>
      <c r="U257" s="153"/>
      <c r="V257" s="153"/>
      <c r="W257" s="153"/>
      <c r="X257" s="153"/>
      <c r="Y257" s="153"/>
      <c r="Z257" s="153"/>
    </row>
    <row r="258" ht="14.25" customHeight="1">
      <c r="A258" s="153"/>
      <c r="B258" s="153"/>
      <c r="C258" s="153"/>
      <c r="D258" s="153"/>
      <c r="E258" s="153"/>
      <c r="F258" s="153"/>
      <c r="G258" s="153"/>
      <c r="H258" s="153"/>
      <c r="I258" s="153"/>
      <c r="J258" s="153"/>
      <c r="K258" s="153"/>
      <c r="L258" s="153"/>
      <c r="M258" s="153"/>
      <c r="N258" s="153"/>
      <c r="O258" s="153"/>
      <c r="P258" s="153"/>
      <c r="Q258" s="153"/>
      <c r="R258" s="153"/>
      <c r="S258" s="153"/>
      <c r="T258" s="153"/>
      <c r="U258" s="153"/>
      <c r="V258" s="153"/>
      <c r="W258" s="153"/>
      <c r="X258" s="153"/>
      <c r="Y258" s="153"/>
      <c r="Z258" s="153"/>
    </row>
    <row r="259" ht="14.25" customHeight="1">
      <c r="A259" s="153"/>
      <c r="B259" s="153"/>
      <c r="C259" s="153"/>
      <c r="D259" s="153"/>
      <c r="E259" s="153"/>
      <c r="F259" s="153"/>
      <c r="G259" s="153"/>
      <c r="H259" s="153"/>
      <c r="I259" s="153"/>
      <c r="J259" s="153"/>
      <c r="K259" s="153"/>
      <c r="L259" s="153"/>
      <c r="M259" s="153"/>
      <c r="N259" s="153"/>
      <c r="O259" s="153"/>
      <c r="P259" s="153"/>
      <c r="Q259" s="153"/>
      <c r="R259" s="153"/>
      <c r="S259" s="153"/>
      <c r="T259" s="153"/>
      <c r="U259" s="153"/>
      <c r="V259" s="153"/>
      <c r="W259" s="153"/>
      <c r="X259" s="153"/>
      <c r="Y259" s="153"/>
      <c r="Z259" s="153"/>
    </row>
    <row r="260" ht="14.25" customHeight="1">
      <c r="A260" s="153"/>
      <c r="B260" s="153"/>
      <c r="C260" s="153"/>
      <c r="D260" s="153"/>
      <c r="E260" s="153"/>
      <c r="F260" s="153"/>
      <c r="G260" s="153"/>
      <c r="H260" s="153"/>
      <c r="I260" s="153"/>
      <c r="J260" s="153"/>
      <c r="K260" s="153"/>
      <c r="L260" s="153"/>
      <c r="M260" s="153"/>
      <c r="N260" s="153"/>
      <c r="O260" s="153"/>
      <c r="P260" s="153"/>
      <c r="Q260" s="153"/>
      <c r="R260" s="153"/>
      <c r="S260" s="153"/>
      <c r="T260" s="153"/>
      <c r="U260" s="153"/>
      <c r="V260" s="153"/>
      <c r="W260" s="153"/>
      <c r="X260" s="153"/>
      <c r="Y260" s="153"/>
      <c r="Z260" s="153"/>
    </row>
    <row r="261" ht="14.25" customHeight="1">
      <c r="A261" s="153"/>
      <c r="B261" s="153"/>
      <c r="C261" s="153"/>
      <c r="D261" s="153"/>
      <c r="E261" s="153"/>
      <c r="F261" s="153"/>
      <c r="G261" s="153"/>
      <c r="H261" s="153"/>
      <c r="I261" s="153"/>
      <c r="J261" s="153"/>
      <c r="K261" s="153"/>
      <c r="L261" s="153"/>
      <c r="M261" s="153"/>
      <c r="N261" s="153"/>
      <c r="O261" s="153"/>
      <c r="P261" s="153"/>
      <c r="Q261" s="153"/>
      <c r="R261" s="153"/>
      <c r="S261" s="153"/>
      <c r="T261" s="153"/>
      <c r="U261" s="153"/>
      <c r="V261" s="153"/>
      <c r="W261" s="153"/>
      <c r="X261" s="153"/>
      <c r="Y261" s="153"/>
      <c r="Z261" s="153"/>
    </row>
    <row r="262" ht="14.25" customHeight="1">
      <c r="A262" s="153"/>
      <c r="B262" s="153"/>
      <c r="C262" s="153"/>
      <c r="D262" s="153"/>
      <c r="E262" s="153"/>
      <c r="F262" s="153"/>
      <c r="G262" s="153"/>
      <c r="H262" s="153"/>
      <c r="I262" s="153"/>
      <c r="J262" s="153"/>
      <c r="K262" s="153"/>
      <c r="L262" s="153"/>
      <c r="M262" s="153"/>
      <c r="N262" s="153"/>
      <c r="O262" s="153"/>
      <c r="P262" s="153"/>
      <c r="Q262" s="153"/>
      <c r="R262" s="153"/>
      <c r="S262" s="153"/>
      <c r="T262" s="153"/>
      <c r="U262" s="153"/>
      <c r="V262" s="153"/>
      <c r="W262" s="153"/>
      <c r="X262" s="153"/>
      <c r="Y262" s="153"/>
      <c r="Z262" s="153"/>
    </row>
    <row r="263" ht="14.25" customHeight="1">
      <c r="A263" s="153"/>
      <c r="B263" s="153"/>
      <c r="C263" s="153"/>
      <c r="D263" s="153"/>
      <c r="E263" s="153"/>
      <c r="F263" s="153"/>
      <c r="G263" s="153"/>
      <c r="H263" s="153"/>
      <c r="I263" s="153"/>
      <c r="J263" s="153"/>
      <c r="K263" s="153"/>
      <c r="L263" s="153"/>
      <c r="M263" s="153"/>
      <c r="N263" s="153"/>
      <c r="O263" s="153"/>
      <c r="P263" s="153"/>
      <c r="Q263" s="153"/>
      <c r="R263" s="153"/>
      <c r="S263" s="153"/>
      <c r="T263" s="153"/>
      <c r="U263" s="153"/>
      <c r="V263" s="153"/>
      <c r="W263" s="153"/>
      <c r="X263" s="153"/>
      <c r="Y263" s="153"/>
      <c r="Z263" s="153"/>
    </row>
    <row r="264" ht="14.25" customHeight="1">
      <c r="A264" s="153"/>
      <c r="B264" s="153"/>
      <c r="C264" s="153"/>
      <c r="D264" s="153"/>
      <c r="E264" s="153"/>
      <c r="F264" s="153"/>
      <c r="G264" s="153"/>
      <c r="H264" s="153"/>
      <c r="I264" s="153"/>
      <c r="J264" s="153"/>
      <c r="K264" s="153"/>
      <c r="L264" s="153"/>
      <c r="M264" s="153"/>
      <c r="N264" s="153"/>
      <c r="O264" s="153"/>
      <c r="P264" s="153"/>
      <c r="Q264" s="153"/>
      <c r="R264" s="153"/>
      <c r="S264" s="153"/>
      <c r="T264" s="153"/>
      <c r="U264" s="153"/>
      <c r="V264" s="153"/>
      <c r="W264" s="153"/>
      <c r="X264" s="153"/>
      <c r="Y264" s="153"/>
      <c r="Z264" s="153"/>
    </row>
    <row r="265" ht="14.25" customHeight="1">
      <c r="A265" s="153"/>
      <c r="B265" s="153"/>
      <c r="C265" s="153"/>
      <c r="D265" s="153"/>
      <c r="E265" s="153"/>
      <c r="F265" s="153"/>
      <c r="G265" s="153"/>
      <c r="H265" s="153"/>
      <c r="I265" s="153"/>
      <c r="J265" s="153"/>
      <c r="K265" s="153"/>
      <c r="L265" s="153"/>
      <c r="M265" s="153"/>
      <c r="N265" s="153"/>
      <c r="O265" s="153"/>
      <c r="P265" s="153"/>
      <c r="Q265" s="153"/>
      <c r="R265" s="153"/>
      <c r="S265" s="153"/>
      <c r="T265" s="153"/>
      <c r="U265" s="153"/>
      <c r="V265" s="153"/>
      <c r="W265" s="153"/>
      <c r="X265" s="153"/>
      <c r="Y265" s="153"/>
      <c r="Z265" s="153"/>
    </row>
    <row r="266" ht="14.25" customHeight="1">
      <c r="A266" s="153"/>
      <c r="B266" s="153"/>
      <c r="C266" s="153"/>
      <c r="D266" s="153"/>
      <c r="E266" s="153"/>
      <c r="F266" s="153"/>
      <c r="G266" s="153"/>
      <c r="H266" s="153"/>
      <c r="I266" s="153"/>
      <c r="J266" s="153"/>
      <c r="K266" s="153"/>
      <c r="L266" s="153"/>
      <c r="M266" s="153"/>
      <c r="N266" s="153"/>
      <c r="O266" s="153"/>
      <c r="P266" s="153"/>
      <c r="Q266" s="153"/>
      <c r="R266" s="153"/>
      <c r="S266" s="153"/>
      <c r="T266" s="153"/>
      <c r="U266" s="153"/>
      <c r="V266" s="153"/>
      <c r="W266" s="153"/>
      <c r="X266" s="153"/>
      <c r="Y266" s="153"/>
      <c r="Z266" s="153"/>
    </row>
    <row r="267" ht="14.25" customHeight="1">
      <c r="A267" s="153"/>
      <c r="B267" s="153"/>
      <c r="C267" s="153"/>
      <c r="D267" s="153"/>
      <c r="E267" s="153"/>
      <c r="F267" s="153"/>
      <c r="G267" s="153"/>
      <c r="H267" s="153"/>
      <c r="I267" s="153"/>
      <c r="J267" s="153"/>
      <c r="K267" s="153"/>
      <c r="L267" s="153"/>
      <c r="M267" s="153"/>
      <c r="N267" s="153"/>
      <c r="O267" s="153"/>
      <c r="P267" s="153"/>
      <c r="Q267" s="153"/>
      <c r="R267" s="153"/>
      <c r="S267" s="153"/>
      <c r="T267" s="153"/>
      <c r="U267" s="153"/>
      <c r="V267" s="153"/>
      <c r="W267" s="153"/>
      <c r="X267" s="153"/>
      <c r="Y267" s="153"/>
      <c r="Z267" s="153"/>
    </row>
    <row r="268" ht="14.25" customHeight="1">
      <c r="A268" s="153"/>
      <c r="B268" s="153"/>
      <c r="C268" s="153"/>
      <c r="D268" s="153"/>
      <c r="E268" s="153"/>
      <c r="F268" s="153"/>
      <c r="G268" s="153"/>
      <c r="H268" s="153"/>
      <c r="I268" s="153"/>
      <c r="J268" s="153"/>
      <c r="K268" s="153"/>
      <c r="L268" s="153"/>
      <c r="M268" s="153"/>
      <c r="N268" s="153"/>
      <c r="O268" s="153"/>
      <c r="P268" s="153"/>
      <c r="Q268" s="153"/>
      <c r="R268" s="153"/>
      <c r="S268" s="153"/>
      <c r="T268" s="153"/>
      <c r="U268" s="153"/>
      <c r="V268" s="153"/>
      <c r="W268" s="153"/>
      <c r="X268" s="153"/>
      <c r="Y268" s="153"/>
      <c r="Z268" s="153"/>
    </row>
    <row r="269" ht="14.25" customHeight="1">
      <c r="A269" s="153"/>
      <c r="B269" s="153"/>
      <c r="C269" s="153"/>
      <c r="D269" s="153"/>
      <c r="E269" s="153"/>
      <c r="F269" s="153"/>
      <c r="G269" s="153"/>
      <c r="H269" s="153"/>
      <c r="I269" s="153"/>
      <c r="J269" s="153"/>
      <c r="K269" s="153"/>
      <c r="L269" s="153"/>
      <c r="M269" s="153"/>
      <c r="N269" s="153"/>
      <c r="O269" s="153"/>
      <c r="P269" s="153"/>
      <c r="Q269" s="153"/>
      <c r="R269" s="153"/>
      <c r="S269" s="153"/>
      <c r="T269" s="153"/>
      <c r="U269" s="153"/>
      <c r="V269" s="153"/>
      <c r="W269" s="153"/>
      <c r="X269" s="153"/>
      <c r="Y269" s="153"/>
      <c r="Z269" s="153"/>
    </row>
    <row r="270" ht="14.25" customHeight="1">
      <c r="A270" s="153"/>
      <c r="B270" s="153"/>
      <c r="C270" s="153"/>
      <c r="D270" s="153"/>
      <c r="E270" s="153"/>
      <c r="F270" s="153"/>
      <c r="G270" s="153"/>
      <c r="H270" s="153"/>
      <c r="I270" s="153"/>
      <c r="J270" s="153"/>
      <c r="K270" s="153"/>
      <c r="L270" s="153"/>
      <c r="M270" s="153"/>
      <c r="N270" s="153"/>
      <c r="O270" s="153"/>
      <c r="P270" s="153"/>
      <c r="Q270" s="153"/>
      <c r="R270" s="153"/>
      <c r="S270" s="153"/>
      <c r="T270" s="153"/>
      <c r="U270" s="153"/>
      <c r="V270" s="153"/>
      <c r="W270" s="153"/>
      <c r="X270" s="153"/>
      <c r="Y270" s="153"/>
      <c r="Z270" s="153"/>
    </row>
    <row r="271" ht="14.25" customHeight="1">
      <c r="A271" s="153"/>
      <c r="B271" s="153"/>
      <c r="C271" s="153"/>
      <c r="D271" s="153"/>
      <c r="E271" s="153"/>
      <c r="F271" s="153"/>
      <c r="G271" s="153"/>
      <c r="H271" s="153"/>
      <c r="I271" s="153"/>
      <c r="J271" s="153"/>
      <c r="K271" s="153"/>
      <c r="L271" s="153"/>
      <c r="M271" s="153"/>
      <c r="N271" s="153"/>
      <c r="O271" s="153"/>
      <c r="P271" s="153"/>
      <c r="Q271" s="153"/>
      <c r="R271" s="153"/>
      <c r="S271" s="153"/>
      <c r="T271" s="153"/>
      <c r="U271" s="153"/>
      <c r="V271" s="153"/>
      <c r="W271" s="153"/>
      <c r="X271" s="153"/>
      <c r="Y271" s="153"/>
      <c r="Z271" s="153"/>
    </row>
    <row r="272" ht="14.25" customHeight="1">
      <c r="A272" s="153"/>
      <c r="B272" s="153"/>
      <c r="C272" s="153"/>
      <c r="D272" s="153"/>
      <c r="E272" s="153"/>
      <c r="F272" s="153"/>
      <c r="G272" s="153"/>
      <c r="H272" s="153"/>
      <c r="I272" s="153"/>
      <c r="J272" s="153"/>
      <c r="K272" s="153"/>
      <c r="L272" s="153"/>
      <c r="M272" s="153"/>
      <c r="N272" s="153"/>
      <c r="O272" s="153"/>
      <c r="P272" s="153"/>
      <c r="Q272" s="153"/>
      <c r="R272" s="153"/>
      <c r="S272" s="153"/>
      <c r="T272" s="153"/>
      <c r="U272" s="153"/>
      <c r="V272" s="153"/>
      <c r="W272" s="153"/>
      <c r="X272" s="153"/>
      <c r="Y272" s="153"/>
      <c r="Z272" s="153"/>
    </row>
    <row r="273" ht="14.25" customHeight="1">
      <c r="A273" s="153"/>
      <c r="B273" s="153"/>
      <c r="C273" s="153"/>
      <c r="D273" s="153"/>
      <c r="E273" s="153"/>
      <c r="F273" s="153"/>
      <c r="G273" s="153"/>
      <c r="H273" s="153"/>
      <c r="I273" s="153"/>
      <c r="J273" s="153"/>
      <c r="K273" s="153"/>
      <c r="L273" s="153"/>
      <c r="M273" s="153"/>
      <c r="N273" s="153"/>
      <c r="O273" s="153"/>
      <c r="P273" s="153"/>
      <c r="Q273" s="153"/>
      <c r="R273" s="153"/>
      <c r="S273" s="153"/>
      <c r="T273" s="153"/>
      <c r="U273" s="153"/>
      <c r="V273" s="153"/>
      <c r="W273" s="153"/>
      <c r="X273" s="153"/>
      <c r="Y273" s="153"/>
      <c r="Z273" s="153"/>
    </row>
    <row r="274" ht="14.25" customHeight="1">
      <c r="A274" s="153"/>
      <c r="B274" s="153"/>
      <c r="C274" s="153"/>
      <c r="D274" s="153"/>
      <c r="E274" s="153"/>
      <c r="F274" s="153"/>
      <c r="G274" s="153"/>
      <c r="H274" s="153"/>
      <c r="I274" s="153"/>
      <c r="J274" s="153"/>
      <c r="K274" s="153"/>
      <c r="L274" s="153"/>
      <c r="M274" s="153"/>
      <c r="N274" s="153"/>
      <c r="O274" s="153"/>
      <c r="P274" s="153"/>
      <c r="Q274" s="153"/>
      <c r="R274" s="153"/>
      <c r="S274" s="153"/>
      <c r="T274" s="153"/>
      <c r="U274" s="153"/>
      <c r="V274" s="153"/>
      <c r="W274" s="153"/>
      <c r="X274" s="153"/>
      <c r="Y274" s="153"/>
      <c r="Z274" s="153"/>
    </row>
    <row r="275" ht="14.25" customHeight="1">
      <c r="A275" s="153"/>
      <c r="B275" s="153"/>
      <c r="C275" s="153"/>
      <c r="D275" s="153"/>
      <c r="E275" s="153"/>
      <c r="F275" s="153"/>
      <c r="G275" s="153"/>
      <c r="H275" s="153"/>
      <c r="I275" s="153"/>
      <c r="J275" s="153"/>
      <c r="K275" s="153"/>
      <c r="L275" s="153"/>
      <c r="M275" s="153"/>
      <c r="N275" s="153"/>
      <c r="O275" s="153"/>
      <c r="P275" s="153"/>
      <c r="Q275" s="153"/>
      <c r="R275" s="153"/>
      <c r="S275" s="153"/>
      <c r="T275" s="153"/>
      <c r="U275" s="153"/>
      <c r="V275" s="153"/>
      <c r="W275" s="153"/>
      <c r="X275" s="153"/>
      <c r="Y275" s="153"/>
      <c r="Z275" s="153"/>
    </row>
    <row r="276" ht="14.25" customHeight="1">
      <c r="A276" s="153"/>
      <c r="B276" s="153"/>
      <c r="C276" s="153"/>
      <c r="D276" s="153"/>
      <c r="E276" s="153"/>
      <c r="F276" s="153"/>
      <c r="G276" s="153"/>
      <c r="H276" s="153"/>
      <c r="I276" s="153"/>
      <c r="J276" s="153"/>
      <c r="K276" s="153"/>
      <c r="L276" s="153"/>
      <c r="M276" s="153"/>
      <c r="N276" s="153"/>
      <c r="O276" s="153"/>
      <c r="P276" s="153"/>
      <c r="Q276" s="153"/>
      <c r="R276" s="153"/>
      <c r="S276" s="153"/>
      <c r="T276" s="153"/>
      <c r="U276" s="153"/>
      <c r="V276" s="153"/>
      <c r="W276" s="153"/>
      <c r="X276" s="153"/>
      <c r="Y276" s="153"/>
      <c r="Z276" s="153"/>
    </row>
    <row r="277" ht="14.25" customHeight="1">
      <c r="A277" s="153"/>
      <c r="B277" s="153"/>
      <c r="C277" s="153"/>
      <c r="D277" s="153"/>
      <c r="E277" s="153"/>
      <c r="F277" s="153"/>
      <c r="G277" s="153"/>
      <c r="H277" s="153"/>
      <c r="I277" s="153"/>
      <c r="J277" s="153"/>
      <c r="K277" s="153"/>
      <c r="L277" s="153"/>
      <c r="M277" s="153"/>
      <c r="N277" s="153"/>
      <c r="O277" s="153"/>
      <c r="P277" s="153"/>
      <c r="Q277" s="153"/>
      <c r="R277" s="153"/>
      <c r="S277" s="153"/>
      <c r="T277" s="153"/>
      <c r="U277" s="153"/>
      <c r="V277" s="153"/>
      <c r="W277" s="153"/>
      <c r="X277" s="153"/>
      <c r="Y277" s="153"/>
      <c r="Z277" s="153"/>
    </row>
    <row r="278" ht="14.25" customHeight="1">
      <c r="A278" s="153"/>
      <c r="B278" s="153"/>
      <c r="C278" s="153"/>
      <c r="D278" s="153"/>
      <c r="E278" s="153"/>
      <c r="F278" s="153"/>
      <c r="G278" s="153"/>
      <c r="H278" s="153"/>
      <c r="I278" s="153"/>
      <c r="J278" s="153"/>
      <c r="K278" s="153"/>
      <c r="L278" s="153"/>
      <c r="M278" s="153"/>
      <c r="N278" s="153"/>
      <c r="O278" s="153"/>
      <c r="P278" s="153"/>
      <c r="Q278" s="153"/>
      <c r="R278" s="153"/>
      <c r="S278" s="153"/>
      <c r="T278" s="153"/>
      <c r="U278" s="153"/>
      <c r="V278" s="153"/>
      <c r="W278" s="153"/>
      <c r="X278" s="153"/>
      <c r="Y278" s="153"/>
      <c r="Z278" s="153"/>
    </row>
    <row r="279" ht="14.25" customHeight="1">
      <c r="A279" s="153"/>
      <c r="B279" s="153"/>
      <c r="C279" s="153"/>
      <c r="D279" s="153"/>
      <c r="E279" s="153"/>
      <c r="F279" s="153"/>
      <c r="G279" s="153"/>
      <c r="H279" s="153"/>
      <c r="I279" s="153"/>
      <c r="J279" s="153"/>
      <c r="K279" s="153"/>
      <c r="L279" s="153"/>
      <c r="M279" s="153"/>
      <c r="N279" s="153"/>
      <c r="O279" s="153"/>
      <c r="P279" s="153"/>
      <c r="Q279" s="153"/>
      <c r="R279" s="153"/>
      <c r="S279" s="153"/>
      <c r="T279" s="153"/>
      <c r="U279" s="153"/>
      <c r="V279" s="153"/>
      <c r="W279" s="153"/>
      <c r="X279" s="153"/>
      <c r="Y279" s="153"/>
      <c r="Z279" s="153"/>
    </row>
    <row r="280" ht="14.25" customHeight="1">
      <c r="A280" s="153"/>
      <c r="B280" s="153"/>
      <c r="C280" s="153"/>
      <c r="D280" s="153"/>
      <c r="E280" s="153"/>
      <c r="F280" s="153"/>
      <c r="G280" s="153"/>
      <c r="H280" s="153"/>
      <c r="I280" s="153"/>
      <c r="J280" s="153"/>
      <c r="K280" s="153"/>
      <c r="L280" s="153"/>
      <c r="M280" s="153"/>
      <c r="N280" s="153"/>
      <c r="O280" s="153"/>
      <c r="P280" s="153"/>
      <c r="Q280" s="153"/>
      <c r="R280" s="153"/>
      <c r="S280" s="153"/>
      <c r="T280" s="153"/>
      <c r="U280" s="153"/>
      <c r="V280" s="153"/>
      <c r="W280" s="153"/>
      <c r="X280" s="153"/>
      <c r="Y280" s="153"/>
      <c r="Z280" s="153"/>
    </row>
    <row r="281" ht="14.25" customHeight="1">
      <c r="A281" s="153"/>
      <c r="B281" s="153"/>
      <c r="C281" s="153"/>
      <c r="D281" s="153"/>
      <c r="E281" s="153"/>
      <c r="F281" s="153"/>
      <c r="G281" s="153"/>
      <c r="H281" s="153"/>
      <c r="I281" s="153"/>
      <c r="J281" s="153"/>
      <c r="K281" s="153"/>
      <c r="L281" s="153"/>
      <c r="M281" s="153"/>
      <c r="N281" s="153"/>
      <c r="O281" s="153"/>
      <c r="P281" s="153"/>
      <c r="Q281" s="153"/>
      <c r="R281" s="153"/>
      <c r="S281" s="153"/>
      <c r="T281" s="153"/>
      <c r="U281" s="153"/>
      <c r="V281" s="153"/>
      <c r="W281" s="153"/>
      <c r="X281" s="153"/>
      <c r="Y281" s="153"/>
      <c r="Z281" s="153"/>
    </row>
    <row r="282" ht="14.25" customHeight="1">
      <c r="A282" s="153"/>
      <c r="B282" s="153"/>
      <c r="C282" s="153"/>
      <c r="D282" s="153"/>
      <c r="E282" s="153"/>
      <c r="F282" s="153"/>
      <c r="G282" s="153"/>
      <c r="H282" s="153"/>
      <c r="I282" s="153"/>
      <c r="J282" s="153"/>
      <c r="K282" s="153"/>
      <c r="L282" s="153"/>
      <c r="M282" s="153"/>
      <c r="N282" s="153"/>
      <c r="O282" s="153"/>
      <c r="P282" s="153"/>
      <c r="Q282" s="153"/>
      <c r="R282" s="153"/>
      <c r="S282" s="153"/>
      <c r="T282" s="153"/>
      <c r="U282" s="153"/>
      <c r="V282" s="153"/>
      <c r="W282" s="153"/>
      <c r="X282" s="153"/>
      <c r="Y282" s="153"/>
      <c r="Z282" s="153"/>
    </row>
    <row r="283" ht="14.25" customHeight="1">
      <c r="A283" s="153"/>
      <c r="B283" s="153"/>
      <c r="C283" s="153"/>
      <c r="D283" s="153"/>
      <c r="E283" s="153"/>
      <c r="F283" s="153"/>
      <c r="G283" s="153"/>
      <c r="H283" s="153"/>
      <c r="I283" s="153"/>
      <c r="J283" s="153"/>
      <c r="K283" s="153"/>
      <c r="L283" s="153"/>
      <c r="M283" s="153"/>
      <c r="N283" s="153"/>
      <c r="O283" s="153"/>
      <c r="P283" s="153"/>
      <c r="Q283" s="153"/>
      <c r="R283" s="153"/>
      <c r="S283" s="153"/>
      <c r="T283" s="153"/>
      <c r="U283" s="153"/>
      <c r="V283" s="153"/>
      <c r="W283" s="153"/>
      <c r="X283" s="153"/>
      <c r="Y283" s="153"/>
      <c r="Z283" s="153"/>
    </row>
    <row r="284" ht="14.25" customHeight="1">
      <c r="A284" s="153"/>
      <c r="B284" s="153"/>
      <c r="C284" s="153"/>
      <c r="D284" s="153"/>
      <c r="E284" s="153"/>
      <c r="F284" s="153"/>
      <c r="G284" s="153"/>
      <c r="H284" s="153"/>
      <c r="I284" s="153"/>
      <c r="J284" s="153"/>
      <c r="K284" s="153"/>
      <c r="L284" s="153"/>
      <c r="M284" s="153"/>
      <c r="N284" s="153"/>
      <c r="O284" s="153"/>
      <c r="P284" s="153"/>
      <c r="Q284" s="153"/>
      <c r="R284" s="153"/>
      <c r="S284" s="153"/>
      <c r="T284" s="153"/>
      <c r="U284" s="153"/>
      <c r="V284" s="153"/>
      <c r="W284" s="153"/>
      <c r="X284" s="153"/>
      <c r="Y284" s="153"/>
      <c r="Z284" s="153"/>
    </row>
    <row r="285" ht="14.25" customHeight="1">
      <c r="A285" s="153"/>
      <c r="B285" s="153"/>
      <c r="C285" s="153"/>
      <c r="D285" s="153"/>
      <c r="E285" s="153"/>
      <c r="F285" s="153"/>
      <c r="G285" s="153"/>
      <c r="H285" s="153"/>
      <c r="I285" s="153"/>
      <c r="J285" s="153"/>
      <c r="K285" s="153"/>
      <c r="L285" s="153"/>
      <c r="M285" s="153"/>
      <c r="N285" s="153"/>
      <c r="O285" s="153"/>
      <c r="P285" s="153"/>
      <c r="Q285" s="153"/>
      <c r="R285" s="153"/>
      <c r="S285" s="153"/>
      <c r="T285" s="153"/>
      <c r="U285" s="153"/>
      <c r="V285" s="153"/>
      <c r="W285" s="153"/>
      <c r="X285" s="153"/>
      <c r="Y285" s="153"/>
      <c r="Z285" s="153"/>
    </row>
    <row r="286" ht="14.25" customHeight="1">
      <c r="A286" s="153"/>
      <c r="B286" s="153"/>
      <c r="C286" s="153"/>
      <c r="D286" s="153"/>
      <c r="E286" s="153"/>
      <c r="F286" s="153"/>
      <c r="G286" s="153"/>
      <c r="H286" s="153"/>
      <c r="I286" s="153"/>
      <c r="J286" s="153"/>
      <c r="K286" s="153"/>
      <c r="L286" s="153"/>
      <c r="M286" s="153"/>
      <c r="N286" s="153"/>
      <c r="O286" s="153"/>
      <c r="P286" s="153"/>
      <c r="Q286" s="153"/>
      <c r="R286" s="153"/>
      <c r="S286" s="153"/>
      <c r="T286" s="153"/>
      <c r="U286" s="153"/>
      <c r="V286" s="153"/>
      <c r="W286" s="153"/>
      <c r="X286" s="153"/>
      <c r="Y286" s="153"/>
      <c r="Z286" s="153"/>
    </row>
    <row r="287" ht="14.25" customHeight="1">
      <c r="A287" s="153"/>
      <c r="B287" s="153"/>
      <c r="C287" s="153"/>
      <c r="D287" s="153"/>
      <c r="E287" s="153"/>
      <c r="F287" s="153"/>
      <c r="G287" s="153"/>
      <c r="H287" s="153"/>
      <c r="I287" s="153"/>
      <c r="J287" s="153"/>
      <c r="K287" s="153"/>
      <c r="L287" s="153"/>
      <c r="M287" s="153"/>
      <c r="N287" s="153"/>
      <c r="O287" s="153"/>
      <c r="P287" s="153"/>
      <c r="Q287" s="153"/>
      <c r="R287" s="153"/>
      <c r="S287" s="153"/>
      <c r="T287" s="153"/>
      <c r="U287" s="153"/>
      <c r="V287" s="153"/>
      <c r="W287" s="153"/>
      <c r="X287" s="153"/>
      <c r="Y287" s="153"/>
      <c r="Z287" s="153"/>
    </row>
    <row r="288" ht="14.25" customHeight="1">
      <c r="A288" s="153"/>
      <c r="B288" s="153"/>
      <c r="C288" s="153"/>
      <c r="D288" s="153"/>
      <c r="E288" s="153"/>
      <c r="F288" s="153"/>
      <c r="G288" s="153"/>
      <c r="H288" s="153"/>
      <c r="I288" s="153"/>
      <c r="J288" s="153"/>
      <c r="K288" s="153"/>
      <c r="L288" s="153"/>
      <c r="M288" s="153"/>
      <c r="N288" s="153"/>
      <c r="O288" s="153"/>
      <c r="P288" s="153"/>
      <c r="Q288" s="153"/>
      <c r="R288" s="153"/>
      <c r="S288" s="153"/>
      <c r="T288" s="153"/>
      <c r="U288" s="153"/>
      <c r="V288" s="153"/>
      <c r="W288" s="153"/>
      <c r="X288" s="153"/>
      <c r="Y288" s="153"/>
      <c r="Z288" s="153"/>
    </row>
    <row r="289" ht="14.25" customHeight="1">
      <c r="A289" s="153"/>
      <c r="B289" s="153"/>
      <c r="C289" s="153"/>
      <c r="D289" s="153"/>
      <c r="E289" s="153"/>
      <c r="F289" s="153"/>
      <c r="G289" s="153"/>
      <c r="H289" s="153"/>
      <c r="I289" s="153"/>
      <c r="J289" s="153"/>
      <c r="K289" s="153"/>
      <c r="L289" s="153"/>
      <c r="M289" s="153"/>
      <c r="N289" s="153"/>
      <c r="O289" s="153"/>
      <c r="P289" s="153"/>
      <c r="Q289" s="153"/>
      <c r="R289" s="153"/>
      <c r="S289" s="153"/>
      <c r="T289" s="153"/>
      <c r="U289" s="153"/>
      <c r="V289" s="153"/>
      <c r="W289" s="153"/>
      <c r="X289" s="153"/>
      <c r="Y289" s="153"/>
      <c r="Z289" s="153"/>
    </row>
    <row r="290" ht="14.25" customHeight="1">
      <c r="A290" s="153"/>
      <c r="B290" s="153"/>
      <c r="C290" s="153"/>
      <c r="D290" s="153"/>
      <c r="E290" s="153"/>
      <c r="F290" s="153"/>
      <c r="G290" s="153"/>
      <c r="H290" s="153"/>
      <c r="I290" s="153"/>
      <c r="J290" s="153"/>
      <c r="K290" s="153"/>
      <c r="L290" s="153"/>
      <c r="M290" s="153"/>
      <c r="N290" s="153"/>
      <c r="O290" s="153"/>
      <c r="P290" s="153"/>
      <c r="Q290" s="153"/>
      <c r="R290" s="153"/>
      <c r="S290" s="153"/>
      <c r="T290" s="153"/>
      <c r="U290" s="153"/>
      <c r="V290" s="153"/>
      <c r="W290" s="153"/>
      <c r="X290" s="153"/>
      <c r="Y290" s="153"/>
      <c r="Z290" s="153"/>
    </row>
    <row r="291" ht="14.25" customHeight="1">
      <c r="A291" s="153"/>
      <c r="B291" s="153"/>
      <c r="C291" s="153"/>
      <c r="D291" s="153"/>
      <c r="E291" s="153"/>
      <c r="F291" s="153"/>
      <c r="G291" s="153"/>
      <c r="H291" s="153"/>
      <c r="I291" s="153"/>
      <c r="J291" s="153"/>
      <c r="K291" s="153"/>
      <c r="L291" s="153"/>
      <c r="M291" s="153"/>
      <c r="N291" s="153"/>
      <c r="O291" s="153"/>
      <c r="P291" s="153"/>
      <c r="Q291" s="153"/>
      <c r="R291" s="153"/>
      <c r="S291" s="153"/>
      <c r="T291" s="153"/>
      <c r="U291" s="153"/>
      <c r="V291" s="153"/>
      <c r="W291" s="153"/>
      <c r="X291" s="153"/>
      <c r="Y291" s="153"/>
      <c r="Z291" s="153"/>
    </row>
    <row r="292" ht="14.25" customHeight="1">
      <c r="A292" s="153"/>
      <c r="B292" s="153"/>
      <c r="C292" s="153"/>
      <c r="D292" s="153"/>
      <c r="E292" s="153"/>
      <c r="F292" s="153"/>
      <c r="G292" s="153"/>
      <c r="H292" s="153"/>
      <c r="I292" s="153"/>
      <c r="J292" s="153"/>
      <c r="K292" s="153"/>
      <c r="L292" s="153"/>
      <c r="M292" s="153"/>
      <c r="N292" s="153"/>
      <c r="O292" s="153"/>
      <c r="P292" s="153"/>
      <c r="Q292" s="153"/>
      <c r="R292" s="153"/>
      <c r="S292" s="153"/>
      <c r="T292" s="153"/>
      <c r="U292" s="153"/>
      <c r="V292" s="153"/>
      <c r="W292" s="153"/>
      <c r="X292" s="153"/>
      <c r="Y292" s="153"/>
      <c r="Z292" s="153"/>
    </row>
    <row r="293" ht="14.25" customHeight="1">
      <c r="A293" s="153"/>
      <c r="B293" s="153"/>
      <c r="C293" s="153"/>
      <c r="D293" s="153"/>
      <c r="E293" s="153"/>
      <c r="F293" s="153"/>
      <c r="G293" s="153"/>
      <c r="H293" s="153"/>
      <c r="I293" s="153"/>
      <c r="J293" s="153"/>
      <c r="K293" s="153"/>
      <c r="L293" s="153"/>
      <c r="M293" s="153"/>
      <c r="N293" s="153"/>
      <c r="O293" s="153"/>
      <c r="P293" s="153"/>
      <c r="Q293" s="153"/>
      <c r="R293" s="153"/>
      <c r="S293" s="153"/>
      <c r="T293" s="153"/>
      <c r="U293" s="153"/>
      <c r="V293" s="153"/>
      <c r="W293" s="153"/>
      <c r="X293" s="153"/>
      <c r="Y293" s="153"/>
      <c r="Z293" s="153"/>
    </row>
    <row r="294" ht="14.25" customHeight="1">
      <c r="A294" s="153"/>
      <c r="B294" s="153"/>
      <c r="C294" s="153"/>
      <c r="D294" s="153"/>
      <c r="E294" s="153"/>
      <c r="F294" s="153"/>
      <c r="G294" s="153"/>
      <c r="H294" s="153"/>
      <c r="I294" s="153"/>
      <c r="J294" s="153"/>
      <c r="K294" s="153"/>
      <c r="L294" s="153"/>
      <c r="M294" s="153"/>
      <c r="N294" s="153"/>
      <c r="O294" s="153"/>
      <c r="P294" s="153"/>
      <c r="Q294" s="153"/>
      <c r="R294" s="153"/>
      <c r="S294" s="153"/>
      <c r="T294" s="153"/>
      <c r="U294" s="153"/>
      <c r="V294" s="153"/>
      <c r="W294" s="153"/>
      <c r="X294" s="153"/>
      <c r="Y294" s="153"/>
      <c r="Z294" s="153"/>
    </row>
    <row r="295" ht="14.25" customHeight="1">
      <c r="A295" s="153"/>
      <c r="B295" s="153"/>
      <c r="C295" s="153"/>
      <c r="D295" s="153"/>
      <c r="E295" s="153"/>
      <c r="F295" s="153"/>
      <c r="G295" s="153"/>
      <c r="H295" s="153"/>
      <c r="I295" s="153"/>
      <c r="J295" s="153"/>
      <c r="K295" s="153"/>
      <c r="L295" s="153"/>
      <c r="M295" s="153"/>
      <c r="N295" s="153"/>
      <c r="O295" s="153"/>
      <c r="P295" s="153"/>
      <c r="Q295" s="153"/>
      <c r="R295" s="153"/>
      <c r="S295" s="153"/>
      <c r="T295" s="153"/>
      <c r="U295" s="153"/>
      <c r="V295" s="153"/>
      <c r="W295" s="153"/>
      <c r="X295" s="153"/>
      <c r="Y295" s="153"/>
      <c r="Z295" s="153"/>
    </row>
    <row r="296" ht="14.25" customHeight="1">
      <c r="A296" s="153"/>
      <c r="B296" s="153"/>
      <c r="C296" s="153"/>
      <c r="D296" s="153"/>
      <c r="E296" s="153"/>
      <c r="F296" s="153"/>
      <c r="G296" s="153"/>
      <c r="H296" s="153"/>
      <c r="I296" s="153"/>
      <c r="J296" s="153"/>
      <c r="K296" s="153"/>
      <c r="L296" s="153"/>
      <c r="M296" s="153"/>
      <c r="N296" s="153"/>
      <c r="O296" s="153"/>
      <c r="P296" s="153"/>
      <c r="Q296" s="153"/>
      <c r="R296" s="153"/>
      <c r="S296" s="153"/>
      <c r="T296" s="153"/>
      <c r="U296" s="153"/>
      <c r="V296" s="153"/>
      <c r="W296" s="153"/>
      <c r="X296" s="153"/>
      <c r="Y296" s="153"/>
      <c r="Z296" s="153"/>
    </row>
    <row r="297" ht="14.25" customHeight="1">
      <c r="A297" s="153"/>
      <c r="B297" s="153"/>
      <c r="C297" s="153"/>
      <c r="D297" s="153"/>
      <c r="E297" s="153"/>
      <c r="F297" s="153"/>
      <c r="G297" s="153"/>
      <c r="H297" s="153"/>
      <c r="I297" s="153"/>
      <c r="J297" s="153"/>
      <c r="K297" s="153"/>
      <c r="L297" s="153"/>
      <c r="M297" s="153"/>
      <c r="N297" s="153"/>
      <c r="O297" s="153"/>
      <c r="P297" s="153"/>
      <c r="Q297" s="153"/>
      <c r="R297" s="153"/>
      <c r="S297" s="153"/>
      <c r="T297" s="153"/>
      <c r="U297" s="153"/>
      <c r="V297" s="153"/>
      <c r="W297" s="153"/>
      <c r="X297" s="153"/>
      <c r="Y297" s="153"/>
      <c r="Z297" s="153"/>
    </row>
    <row r="298" ht="14.25" customHeight="1">
      <c r="A298" s="153"/>
      <c r="B298" s="153"/>
      <c r="C298" s="153"/>
      <c r="D298" s="153"/>
      <c r="E298" s="153"/>
      <c r="F298" s="153"/>
      <c r="G298" s="153"/>
      <c r="H298" s="153"/>
      <c r="I298" s="153"/>
      <c r="J298" s="153"/>
      <c r="K298" s="153"/>
      <c r="L298" s="153"/>
      <c r="M298" s="153"/>
      <c r="N298" s="153"/>
      <c r="O298" s="153"/>
      <c r="P298" s="153"/>
      <c r="Q298" s="153"/>
      <c r="R298" s="153"/>
      <c r="S298" s="153"/>
      <c r="T298" s="153"/>
      <c r="U298" s="153"/>
      <c r="V298" s="153"/>
      <c r="W298" s="153"/>
      <c r="X298" s="153"/>
      <c r="Y298" s="153"/>
      <c r="Z298" s="153"/>
    </row>
    <row r="299" ht="14.25" customHeight="1">
      <c r="A299" s="153"/>
      <c r="B299" s="153"/>
      <c r="C299" s="153"/>
      <c r="D299" s="153"/>
      <c r="E299" s="153"/>
      <c r="F299" s="153"/>
      <c r="G299" s="153"/>
      <c r="H299" s="153"/>
      <c r="I299" s="153"/>
      <c r="J299" s="153"/>
      <c r="K299" s="153"/>
      <c r="L299" s="153"/>
      <c r="M299" s="153"/>
      <c r="N299" s="153"/>
      <c r="O299" s="153"/>
      <c r="P299" s="153"/>
      <c r="Q299" s="153"/>
      <c r="R299" s="153"/>
      <c r="S299" s="153"/>
      <c r="T299" s="153"/>
      <c r="U299" s="153"/>
      <c r="V299" s="153"/>
      <c r="W299" s="153"/>
      <c r="X299" s="153"/>
      <c r="Y299" s="153"/>
      <c r="Z299" s="153"/>
    </row>
    <row r="300" ht="14.25" customHeight="1">
      <c r="A300" s="153"/>
      <c r="B300" s="153"/>
      <c r="C300" s="153"/>
      <c r="D300" s="153"/>
      <c r="E300" s="153"/>
      <c r="F300" s="153"/>
      <c r="G300" s="153"/>
      <c r="H300" s="153"/>
      <c r="I300" s="153"/>
      <c r="J300" s="153"/>
      <c r="K300" s="153"/>
      <c r="L300" s="153"/>
      <c r="M300" s="153"/>
      <c r="N300" s="153"/>
      <c r="O300" s="153"/>
      <c r="P300" s="153"/>
      <c r="Q300" s="153"/>
      <c r="R300" s="153"/>
      <c r="S300" s="153"/>
      <c r="T300" s="153"/>
      <c r="U300" s="153"/>
      <c r="V300" s="153"/>
      <c r="W300" s="153"/>
      <c r="X300" s="153"/>
      <c r="Y300" s="153"/>
      <c r="Z300" s="153"/>
    </row>
    <row r="301" ht="14.25" customHeight="1">
      <c r="A301" s="153"/>
      <c r="B301" s="153"/>
      <c r="C301" s="153"/>
      <c r="D301" s="153"/>
      <c r="E301" s="153"/>
      <c r="F301" s="153"/>
      <c r="G301" s="153"/>
      <c r="H301" s="153"/>
      <c r="I301" s="153"/>
      <c r="J301" s="153"/>
      <c r="K301" s="153"/>
      <c r="L301" s="153"/>
      <c r="M301" s="153"/>
      <c r="N301" s="153"/>
      <c r="O301" s="153"/>
      <c r="P301" s="153"/>
      <c r="Q301" s="153"/>
      <c r="R301" s="153"/>
      <c r="S301" s="153"/>
      <c r="T301" s="153"/>
      <c r="U301" s="153"/>
      <c r="V301" s="153"/>
      <c r="W301" s="153"/>
      <c r="X301" s="153"/>
      <c r="Y301" s="153"/>
      <c r="Z301" s="153"/>
    </row>
    <row r="302" ht="14.25" customHeight="1">
      <c r="A302" s="153"/>
      <c r="B302" s="153"/>
      <c r="C302" s="153"/>
      <c r="D302" s="153"/>
      <c r="E302" s="153"/>
      <c r="F302" s="153"/>
      <c r="G302" s="153"/>
      <c r="H302" s="153"/>
      <c r="I302" s="153"/>
      <c r="J302" s="153"/>
      <c r="K302" s="153"/>
      <c r="L302" s="153"/>
      <c r="M302" s="153"/>
      <c r="N302" s="153"/>
      <c r="O302" s="153"/>
      <c r="P302" s="153"/>
      <c r="Q302" s="153"/>
      <c r="R302" s="153"/>
      <c r="S302" s="153"/>
      <c r="T302" s="153"/>
      <c r="U302" s="153"/>
      <c r="V302" s="153"/>
      <c r="W302" s="153"/>
      <c r="X302" s="153"/>
      <c r="Y302" s="153"/>
      <c r="Z302" s="153"/>
    </row>
    <row r="303" ht="14.25" customHeight="1">
      <c r="A303" s="153"/>
      <c r="B303" s="153"/>
      <c r="C303" s="153"/>
      <c r="D303" s="153"/>
      <c r="E303" s="153"/>
      <c r="F303" s="153"/>
      <c r="G303" s="153"/>
      <c r="H303" s="153"/>
      <c r="I303" s="153"/>
      <c r="J303" s="153"/>
      <c r="K303" s="153"/>
      <c r="L303" s="153"/>
      <c r="M303" s="153"/>
      <c r="N303" s="153"/>
      <c r="O303" s="153"/>
      <c r="P303" s="153"/>
      <c r="Q303" s="153"/>
      <c r="R303" s="153"/>
      <c r="S303" s="153"/>
      <c r="T303" s="153"/>
      <c r="U303" s="153"/>
      <c r="V303" s="153"/>
      <c r="W303" s="153"/>
      <c r="X303" s="153"/>
      <c r="Y303" s="153"/>
      <c r="Z303" s="153"/>
    </row>
    <row r="304" ht="14.25" customHeight="1">
      <c r="A304" s="153"/>
      <c r="B304" s="153"/>
      <c r="C304" s="153"/>
      <c r="D304" s="153"/>
      <c r="E304" s="153"/>
      <c r="F304" s="153"/>
      <c r="G304" s="153"/>
      <c r="H304" s="153"/>
      <c r="I304" s="153"/>
      <c r="J304" s="153"/>
      <c r="K304" s="153"/>
      <c r="L304" s="153"/>
      <c r="M304" s="153"/>
      <c r="N304" s="153"/>
      <c r="O304" s="153"/>
      <c r="P304" s="153"/>
      <c r="Q304" s="153"/>
      <c r="R304" s="153"/>
      <c r="S304" s="153"/>
      <c r="T304" s="153"/>
      <c r="U304" s="153"/>
      <c r="V304" s="153"/>
      <c r="W304" s="153"/>
      <c r="X304" s="153"/>
      <c r="Y304" s="153"/>
      <c r="Z304" s="153"/>
    </row>
    <row r="305" ht="14.25" customHeight="1">
      <c r="A305" s="153"/>
      <c r="B305" s="153"/>
      <c r="C305" s="153"/>
      <c r="D305" s="153"/>
      <c r="E305" s="153"/>
      <c r="F305" s="153"/>
      <c r="G305" s="153"/>
      <c r="H305" s="153"/>
      <c r="I305" s="153"/>
      <c r="J305" s="153"/>
      <c r="K305" s="153"/>
      <c r="L305" s="153"/>
      <c r="M305" s="153"/>
      <c r="N305" s="153"/>
      <c r="O305" s="153"/>
      <c r="P305" s="153"/>
      <c r="Q305" s="153"/>
      <c r="R305" s="153"/>
      <c r="S305" s="153"/>
      <c r="T305" s="153"/>
      <c r="U305" s="153"/>
      <c r="V305" s="153"/>
      <c r="W305" s="153"/>
      <c r="X305" s="153"/>
      <c r="Y305" s="153"/>
      <c r="Z305" s="153"/>
    </row>
    <row r="306" ht="14.25" customHeight="1">
      <c r="A306" s="153"/>
      <c r="B306" s="153"/>
      <c r="C306" s="153"/>
      <c r="D306" s="153"/>
      <c r="E306" s="153"/>
      <c r="F306" s="153"/>
      <c r="G306" s="153"/>
      <c r="H306" s="153"/>
      <c r="I306" s="153"/>
      <c r="J306" s="153"/>
      <c r="K306" s="153"/>
      <c r="L306" s="153"/>
      <c r="M306" s="153"/>
      <c r="N306" s="153"/>
      <c r="O306" s="153"/>
      <c r="P306" s="153"/>
      <c r="Q306" s="153"/>
      <c r="R306" s="153"/>
      <c r="S306" s="153"/>
      <c r="T306" s="153"/>
      <c r="U306" s="153"/>
      <c r="V306" s="153"/>
      <c r="W306" s="153"/>
      <c r="X306" s="153"/>
      <c r="Y306" s="153"/>
      <c r="Z306" s="153"/>
    </row>
    <row r="307" ht="14.25" customHeight="1">
      <c r="A307" s="153"/>
      <c r="B307" s="153"/>
      <c r="C307" s="153"/>
      <c r="D307" s="153"/>
      <c r="E307" s="153"/>
      <c r="F307" s="153"/>
      <c r="G307" s="153"/>
      <c r="H307" s="153"/>
      <c r="I307" s="153"/>
      <c r="J307" s="153"/>
      <c r="K307" s="153"/>
      <c r="L307" s="153"/>
      <c r="M307" s="153"/>
      <c r="N307" s="153"/>
      <c r="O307" s="153"/>
      <c r="P307" s="153"/>
      <c r="Q307" s="153"/>
      <c r="R307" s="153"/>
      <c r="S307" s="153"/>
      <c r="T307" s="153"/>
      <c r="U307" s="153"/>
      <c r="V307" s="153"/>
      <c r="W307" s="153"/>
      <c r="X307" s="153"/>
      <c r="Y307" s="153"/>
      <c r="Z307" s="153"/>
    </row>
    <row r="308" ht="14.25" customHeight="1">
      <c r="A308" s="153"/>
      <c r="B308" s="153"/>
      <c r="C308" s="153"/>
      <c r="D308" s="153"/>
      <c r="E308" s="153"/>
      <c r="F308" s="153"/>
      <c r="G308" s="153"/>
      <c r="H308" s="153"/>
      <c r="I308" s="153"/>
      <c r="J308" s="153"/>
      <c r="K308" s="153"/>
      <c r="L308" s="153"/>
      <c r="M308" s="153"/>
      <c r="N308" s="153"/>
      <c r="O308" s="153"/>
      <c r="P308" s="153"/>
      <c r="Q308" s="153"/>
      <c r="R308" s="153"/>
      <c r="S308" s="153"/>
      <c r="T308" s="153"/>
      <c r="U308" s="153"/>
      <c r="V308" s="153"/>
      <c r="W308" s="153"/>
      <c r="X308" s="153"/>
      <c r="Y308" s="153"/>
      <c r="Z308" s="153"/>
    </row>
    <row r="309" ht="14.25" customHeight="1">
      <c r="A309" s="153"/>
      <c r="B309" s="153"/>
      <c r="C309" s="153"/>
      <c r="D309" s="153"/>
      <c r="E309" s="153"/>
      <c r="F309" s="153"/>
      <c r="G309" s="153"/>
      <c r="H309" s="153"/>
      <c r="I309" s="153"/>
      <c r="J309" s="153"/>
      <c r="K309" s="153"/>
      <c r="L309" s="153"/>
      <c r="M309" s="153"/>
      <c r="N309" s="153"/>
      <c r="O309" s="153"/>
      <c r="P309" s="153"/>
      <c r="Q309" s="153"/>
      <c r="R309" s="153"/>
      <c r="S309" s="153"/>
      <c r="T309" s="153"/>
      <c r="U309" s="153"/>
      <c r="V309" s="153"/>
      <c r="W309" s="153"/>
      <c r="X309" s="153"/>
      <c r="Y309" s="153"/>
      <c r="Z309" s="153"/>
    </row>
    <row r="310" ht="14.25" customHeight="1">
      <c r="A310" s="153"/>
      <c r="B310" s="153"/>
      <c r="C310" s="153"/>
      <c r="D310" s="153"/>
      <c r="E310" s="153"/>
      <c r="F310" s="153"/>
      <c r="G310" s="153"/>
      <c r="H310" s="153"/>
      <c r="I310" s="153"/>
      <c r="J310" s="153"/>
      <c r="K310" s="153"/>
      <c r="L310" s="153"/>
      <c r="M310" s="153"/>
      <c r="N310" s="153"/>
      <c r="O310" s="153"/>
      <c r="P310" s="153"/>
      <c r="Q310" s="153"/>
      <c r="R310" s="153"/>
      <c r="S310" s="153"/>
      <c r="T310" s="153"/>
      <c r="U310" s="153"/>
      <c r="V310" s="153"/>
      <c r="W310" s="153"/>
      <c r="X310" s="153"/>
      <c r="Y310" s="153"/>
      <c r="Z310" s="153"/>
    </row>
    <row r="311" ht="14.25" customHeight="1">
      <c r="A311" s="153"/>
      <c r="B311" s="153"/>
      <c r="C311" s="153"/>
      <c r="D311" s="153"/>
      <c r="E311" s="153"/>
      <c r="F311" s="153"/>
      <c r="G311" s="153"/>
      <c r="H311" s="153"/>
      <c r="I311" s="153"/>
      <c r="J311" s="153"/>
      <c r="K311" s="153"/>
      <c r="L311" s="153"/>
      <c r="M311" s="153"/>
      <c r="N311" s="153"/>
      <c r="O311" s="153"/>
      <c r="P311" s="153"/>
      <c r="Q311" s="153"/>
      <c r="R311" s="153"/>
      <c r="S311" s="153"/>
      <c r="T311" s="153"/>
      <c r="U311" s="153"/>
      <c r="V311" s="153"/>
      <c r="W311" s="153"/>
      <c r="X311" s="153"/>
      <c r="Y311" s="153"/>
      <c r="Z311" s="153"/>
    </row>
    <row r="312" ht="14.25" customHeight="1">
      <c r="A312" s="153"/>
      <c r="B312" s="153"/>
      <c r="C312" s="153"/>
      <c r="D312" s="153"/>
      <c r="E312" s="153"/>
      <c r="F312" s="153"/>
      <c r="G312" s="153"/>
      <c r="H312" s="153"/>
      <c r="I312" s="153"/>
      <c r="J312" s="153"/>
      <c r="K312" s="153"/>
      <c r="L312" s="153"/>
      <c r="M312" s="153"/>
      <c r="N312" s="153"/>
      <c r="O312" s="153"/>
      <c r="P312" s="153"/>
      <c r="Q312" s="153"/>
      <c r="R312" s="153"/>
      <c r="S312" s="153"/>
      <c r="T312" s="153"/>
      <c r="U312" s="153"/>
      <c r="V312" s="153"/>
      <c r="W312" s="153"/>
      <c r="X312" s="153"/>
      <c r="Y312" s="153"/>
      <c r="Z312" s="153"/>
    </row>
    <row r="313" ht="14.25" customHeight="1">
      <c r="A313" s="153"/>
      <c r="B313" s="153"/>
      <c r="C313" s="153"/>
      <c r="D313" s="153"/>
      <c r="E313" s="153"/>
      <c r="F313" s="153"/>
      <c r="G313" s="153"/>
      <c r="H313" s="153"/>
      <c r="I313" s="153"/>
      <c r="J313" s="153"/>
      <c r="K313" s="153"/>
      <c r="L313" s="153"/>
      <c r="M313" s="153"/>
      <c r="N313" s="153"/>
      <c r="O313" s="153"/>
      <c r="P313" s="153"/>
      <c r="Q313" s="153"/>
      <c r="R313" s="153"/>
      <c r="S313" s="153"/>
      <c r="T313" s="153"/>
      <c r="U313" s="153"/>
      <c r="V313" s="153"/>
      <c r="W313" s="153"/>
      <c r="X313" s="153"/>
      <c r="Y313" s="153"/>
      <c r="Z313" s="153"/>
    </row>
    <row r="314" ht="14.25" customHeight="1">
      <c r="A314" s="153"/>
      <c r="B314" s="153"/>
      <c r="C314" s="153"/>
      <c r="D314" s="153"/>
      <c r="E314" s="153"/>
      <c r="F314" s="153"/>
      <c r="G314" s="153"/>
      <c r="H314" s="153"/>
      <c r="I314" s="153"/>
      <c r="J314" s="153"/>
      <c r="K314" s="153"/>
      <c r="L314" s="153"/>
      <c r="M314" s="153"/>
      <c r="N314" s="153"/>
      <c r="O314" s="153"/>
      <c r="P314" s="153"/>
      <c r="Q314" s="153"/>
      <c r="R314" s="153"/>
      <c r="S314" s="153"/>
      <c r="T314" s="153"/>
      <c r="U314" s="153"/>
      <c r="V314" s="153"/>
      <c r="W314" s="153"/>
      <c r="X314" s="153"/>
      <c r="Y314" s="153"/>
      <c r="Z314" s="153"/>
    </row>
    <row r="315" ht="14.25" customHeight="1">
      <c r="A315" s="153"/>
      <c r="B315" s="153"/>
      <c r="C315" s="153"/>
      <c r="D315" s="153"/>
      <c r="E315" s="153"/>
      <c r="F315" s="153"/>
      <c r="G315" s="153"/>
      <c r="H315" s="153"/>
      <c r="I315" s="153"/>
      <c r="J315" s="153"/>
      <c r="K315" s="153"/>
      <c r="L315" s="153"/>
      <c r="M315" s="153"/>
      <c r="N315" s="153"/>
      <c r="O315" s="153"/>
      <c r="P315" s="153"/>
      <c r="Q315" s="153"/>
      <c r="R315" s="153"/>
      <c r="S315" s="153"/>
      <c r="T315" s="153"/>
      <c r="U315" s="153"/>
      <c r="V315" s="153"/>
      <c r="W315" s="153"/>
      <c r="X315" s="153"/>
      <c r="Y315" s="153"/>
      <c r="Z315" s="153"/>
    </row>
    <row r="316" ht="14.25" customHeight="1">
      <c r="A316" s="153"/>
      <c r="B316" s="153"/>
      <c r="C316" s="153"/>
      <c r="D316" s="153"/>
      <c r="E316" s="153"/>
      <c r="F316" s="153"/>
      <c r="G316" s="153"/>
      <c r="H316" s="153"/>
      <c r="I316" s="153"/>
      <c r="J316" s="153"/>
      <c r="K316" s="153"/>
      <c r="L316" s="153"/>
      <c r="M316" s="153"/>
      <c r="N316" s="153"/>
      <c r="O316" s="153"/>
      <c r="P316" s="153"/>
      <c r="Q316" s="153"/>
      <c r="R316" s="153"/>
      <c r="S316" s="153"/>
      <c r="T316" s="153"/>
      <c r="U316" s="153"/>
      <c r="V316" s="153"/>
      <c r="W316" s="153"/>
      <c r="X316" s="153"/>
      <c r="Y316" s="153"/>
      <c r="Z316" s="153"/>
    </row>
    <row r="317" ht="14.25" customHeight="1">
      <c r="A317" s="153"/>
      <c r="B317" s="153"/>
      <c r="C317" s="153"/>
      <c r="D317" s="153"/>
      <c r="E317" s="153"/>
      <c r="F317" s="153"/>
      <c r="G317" s="153"/>
      <c r="H317" s="153"/>
      <c r="I317" s="153"/>
      <c r="J317" s="153"/>
      <c r="K317" s="153"/>
      <c r="L317" s="153"/>
      <c r="M317" s="153"/>
      <c r="N317" s="153"/>
      <c r="O317" s="153"/>
      <c r="P317" s="153"/>
      <c r="Q317" s="153"/>
      <c r="R317" s="153"/>
      <c r="S317" s="153"/>
      <c r="T317" s="153"/>
      <c r="U317" s="153"/>
      <c r="V317" s="153"/>
      <c r="W317" s="153"/>
      <c r="X317" s="153"/>
      <c r="Y317" s="153"/>
      <c r="Z317" s="153"/>
    </row>
    <row r="318" ht="14.25" customHeight="1">
      <c r="A318" s="153"/>
      <c r="B318" s="153"/>
      <c r="C318" s="153"/>
      <c r="D318" s="153"/>
      <c r="E318" s="153"/>
      <c r="F318" s="153"/>
      <c r="G318" s="153"/>
      <c r="H318" s="153"/>
      <c r="I318" s="153"/>
      <c r="J318" s="153"/>
      <c r="K318" s="153"/>
      <c r="L318" s="153"/>
      <c r="M318" s="153"/>
      <c r="N318" s="153"/>
      <c r="O318" s="153"/>
      <c r="P318" s="153"/>
      <c r="Q318" s="153"/>
      <c r="R318" s="153"/>
      <c r="S318" s="153"/>
      <c r="T318" s="153"/>
      <c r="U318" s="153"/>
      <c r="V318" s="153"/>
      <c r="W318" s="153"/>
      <c r="X318" s="153"/>
      <c r="Y318" s="153"/>
      <c r="Z318" s="153"/>
    </row>
    <row r="319" ht="14.25" customHeight="1">
      <c r="A319" s="153"/>
      <c r="B319" s="153"/>
      <c r="C319" s="153"/>
      <c r="D319" s="153"/>
      <c r="E319" s="153"/>
      <c r="F319" s="153"/>
      <c r="G319" s="153"/>
      <c r="H319" s="153"/>
      <c r="I319" s="153"/>
      <c r="J319" s="153"/>
      <c r="K319" s="153"/>
      <c r="L319" s="153"/>
      <c r="M319" s="153"/>
      <c r="N319" s="153"/>
      <c r="O319" s="153"/>
      <c r="P319" s="153"/>
      <c r="Q319" s="153"/>
      <c r="R319" s="153"/>
      <c r="S319" s="153"/>
      <c r="T319" s="153"/>
      <c r="U319" s="153"/>
      <c r="V319" s="153"/>
      <c r="W319" s="153"/>
      <c r="X319" s="153"/>
      <c r="Y319" s="153"/>
      <c r="Z319" s="153"/>
    </row>
    <row r="320" ht="14.25" customHeight="1">
      <c r="A320" s="153"/>
      <c r="B320" s="153"/>
      <c r="C320" s="153"/>
      <c r="D320" s="153"/>
      <c r="E320" s="153"/>
      <c r="F320" s="153"/>
      <c r="G320" s="153"/>
      <c r="H320" s="153"/>
      <c r="I320" s="153"/>
      <c r="J320" s="153"/>
      <c r="K320" s="153"/>
      <c r="L320" s="153"/>
      <c r="M320" s="153"/>
      <c r="N320" s="153"/>
      <c r="O320" s="153"/>
      <c r="P320" s="153"/>
      <c r="Q320" s="153"/>
      <c r="R320" s="153"/>
      <c r="S320" s="153"/>
      <c r="T320" s="153"/>
      <c r="U320" s="153"/>
      <c r="V320" s="153"/>
      <c r="W320" s="153"/>
      <c r="X320" s="153"/>
      <c r="Y320" s="153"/>
      <c r="Z320" s="153"/>
    </row>
    <row r="321" ht="14.25" customHeight="1">
      <c r="A321" s="153"/>
      <c r="B321" s="153"/>
      <c r="C321" s="153"/>
      <c r="D321" s="153"/>
      <c r="E321" s="153"/>
      <c r="F321" s="153"/>
      <c r="G321" s="153"/>
      <c r="H321" s="153"/>
      <c r="I321" s="153"/>
      <c r="J321" s="153"/>
      <c r="K321" s="153"/>
      <c r="L321" s="153"/>
      <c r="M321" s="153"/>
      <c r="N321" s="153"/>
      <c r="O321" s="153"/>
      <c r="P321" s="153"/>
      <c r="Q321" s="153"/>
      <c r="R321" s="153"/>
      <c r="S321" s="153"/>
      <c r="T321" s="153"/>
      <c r="U321" s="153"/>
      <c r="V321" s="153"/>
      <c r="W321" s="153"/>
      <c r="X321" s="153"/>
      <c r="Y321" s="153"/>
      <c r="Z321" s="153"/>
    </row>
    <row r="322" ht="14.25" customHeight="1">
      <c r="A322" s="153"/>
      <c r="B322" s="153"/>
      <c r="C322" s="153"/>
      <c r="D322" s="153"/>
      <c r="E322" s="153"/>
      <c r="F322" s="153"/>
      <c r="G322" s="153"/>
      <c r="H322" s="153"/>
      <c r="I322" s="153"/>
      <c r="J322" s="153"/>
      <c r="K322" s="153"/>
      <c r="L322" s="153"/>
      <c r="M322" s="153"/>
      <c r="N322" s="153"/>
      <c r="O322" s="153"/>
      <c r="P322" s="153"/>
      <c r="Q322" s="153"/>
      <c r="R322" s="153"/>
      <c r="S322" s="153"/>
      <c r="T322" s="153"/>
      <c r="U322" s="153"/>
      <c r="V322" s="153"/>
      <c r="W322" s="153"/>
      <c r="X322" s="153"/>
      <c r="Y322" s="153"/>
      <c r="Z322" s="153"/>
    </row>
    <row r="323" ht="14.25" customHeight="1">
      <c r="A323" s="153"/>
      <c r="B323" s="153"/>
      <c r="C323" s="153"/>
      <c r="D323" s="153"/>
      <c r="E323" s="153"/>
      <c r="F323" s="153"/>
      <c r="G323" s="153"/>
      <c r="H323" s="153"/>
      <c r="I323" s="153"/>
      <c r="J323" s="153"/>
      <c r="K323" s="153"/>
      <c r="L323" s="153"/>
      <c r="M323" s="153"/>
      <c r="N323" s="153"/>
      <c r="O323" s="153"/>
      <c r="P323" s="153"/>
      <c r="Q323" s="153"/>
      <c r="R323" s="153"/>
      <c r="S323" s="153"/>
      <c r="T323" s="153"/>
      <c r="U323" s="153"/>
      <c r="V323" s="153"/>
      <c r="W323" s="153"/>
      <c r="X323" s="153"/>
      <c r="Y323" s="153"/>
      <c r="Z323" s="153"/>
    </row>
    <row r="324" ht="14.25" customHeight="1">
      <c r="A324" s="153"/>
      <c r="B324" s="153"/>
      <c r="C324" s="153"/>
      <c r="D324" s="153"/>
      <c r="E324" s="153"/>
      <c r="F324" s="153"/>
      <c r="G324" s="153"/>
      <c r="H324" s="153"/>
      <c r="I324" s="153"/>
      <c r="J324" s="153"/>
      <c r="K324" s="153"/>
      <c r="L324" s="153"/>
      <c r="M324" s="153"/>
      <c r="N324" s="153"/>
      <c r="O324" s="153"/>
      <c r="P324" s="153"/>
      <c r="Q324" s="153"/>
      <c r="R324" s="153"/>
      <c r="S324" s="153"/>
      <c r="T324" s="153"/>
      <c r="U324" s="153"/>
      <c r="V324" s="153"/>
      <c r="W324" s="153"/>
      <c r="X324" s="153"/>
      <c r="Y324" s="153"/>
      <c r="Z324" s="153"/>
    </row>
    <row r="325" ht="14.25" customHeight="1">
      <c r="A325" s="153"/>
      <c r="B325" s="153"/>
      <c r="C325" s="153"/>
      <c r="D325" s="153"/>
      <c r="E325" s="153"/>
      <c r="F325" s="153"/>
      <c r="G325" s="153"/>
      <c r="H325" s="153"/>
      <c r="I325" s="153"/>
      <c r="J325" s="153"/>
      <c r="K325" s="153"/>
      <c r="L325" s="153"/>
      <c r="M325" s="153"/>
      <c r="N325" s="153"/>
      <c r="O325" s="153"/>
      <c r="P325" s="153"/>
      <c r="Q325" s="153"/>
      <c r="R325" s="153"/>
      <c r="S325" s="153"/>
      <c r="T325" s="153"/>
      <c r="U325" s="153"/>
      <c r="V325" s="153"/>
      <c r="W325" s="153"/>
      <c r="X325" s="153"/>
      <c r="Y325" s="153"/>
      <c r="Z325" s="153"/>
    </row>
    <row r="326" ht="14.25" customHeight="1">
      <c r="A326" s="153"/>
      <c r="B326" s="153"/>
      <c r="C326" s="153"/>
      <c r="D326" s="153"/>
      <c r="E326" s="153"/>
      <c r="F326" s="153"/>
      <c r="G326" s="153"/>
      <c r="H326" s="153"/>
      <c r="I326" s="153"/>
      <c r="J326" s="153"/>
      <c r="K326" s="153"/>
      <c r="L326" s="153"/>
      <c r="M326" s="153"/>
      <c r="N326" s="153"/>
      <c r="O326" s="153"/>
      <c r="P326" s="153"/>
      <c r="Q326" s="153"/>
      <c r="R326" s="153"/>
      <c r="S326" s="153"/>
      <c r="T326" s="153"/>
      <c r="U326" s="153"/>
      <c r="V326" s="153"/>
      <c r="W326" s="153"/>
      <c r="X326" s="153"/>
      <c r="Y326" s="153"/>
      <c r="Z326" s="153"/>
    </row>
    <row r="327" ht="14.25" customHeight="1">
      <c r="A327" s="153"/>
      <c r="B327" s="153"/>
      <c r="C327" s="153"/>
      <c r="D327" s="153"/>
      <c r="E327" s="153"/>
      <c r="F327" s="153"/>
      <c r="G327" s="153"/>
      <c r="H327" s="153"/>
      <c r="I327" s="153"/>
      <c r="J327" s="153"/>
      <c r="K327" s="153"/>
      <c r="L327" s="153"/>
      <c r="M327" s="153"/>
      <c r="N327" s="153"/>
      <c r="O327" s="153"/>
      <c r="P327" s="153"/>
      <c r="Q327" s="153"/>
      <c r="R327" s="153"/>
      <c r="S327" s="153"/>
      <c r="T327" s="153"/>
      <c r="U327" s="153"/>
      <c r="V327" s="153"/>
      <c r="W327" s="153"/>
      <c r="X327" s="153"/>
      <c r="Y327" s="153"/>
      <c r="Z327" s="153"/>
    </row>
    <row r="328" ht="14.25" customHeight="1">
      <c r="A328" s="153"/>
      <c r="B328" s="153"/>
      <c r="C328" s="153"/>
      <c r="D328" s="153"/>
      <c r="E328" s="153"/>
      <c r="F328" s="153"/>
      <c r="G328" s="153"/>
      <c r="H328" s="153"/>
      <c r="I328" s="153"/>
      <c r="J328" s="153"/>
      <c r="K328" s="153"/>
      <c r="L328" s="153"/>
      <c r="M328" s="153"/>
      <c r="N328" s="153"/>
      <c r="O328" s="153"/>
      <c r="P328" s="153"/>
      <c r="Q328" s="153"/>
      <c r="R328" s="153"/>
      <c r="S328" s="153"/>
      <c r="T328" s="153"/>
      <c r="U328" s="153"/>
      <c r="V328" s="153"/>
      <c r="W328" s="153"/>
      <c r="X328" s="153"/>
      <c r="Y328" s="153"/>
      <c r="Z328" s="153"/>
    </row>
    <row r="329" ht="14.25" customHeight="1">
      <c r="A329" s="153"/>
      <c r="B329" s="153"/>
      <c r="C329" s="153"/>
      <c r="D329" s="153"/>
      <c r="E329" s="153"/>
      <c r="F329" s="153"/>
      <c r="G329" s="153"/>
      <c r="H329" s="153"/>
      <c r="I329" s="153"/>
      <c r="J329" s="153"/>
      <c r="K329" s="153"/>
      <c r="L329" s="153"/>
      <c r="M329" s="153"/>
      <c r="N329" s="153"/>
      <c r="O329" s="153"/>
      <c r="P329" s="153"/>
      <c r="Q329" s="153"/>
      <c r="R329" s="153"/>
      <c r="S329" s="153"/>
      <c r="T329" s="153"/>
      <c r="U329" s="153"/>
      <c r="V329" s="153"/>
      <c r="W329" s="153"/>
      <c r="X329" s="153"/>
      <c r="Y329" s="153"/>
      <c r="Z329" s="153"/>
    </row>
    <row r="330" ht="14.25" customHeight="1">
      <c r="A330" s="153"/>
      <c r="B330" s="153"/>
      <c r="C330" s="153"/>
      <c r="D330" s="153"/>
      <c r="E330" s="153"/>
      <c r="F330" s="153"/>
      <c r="G330" s="153"/>
      <c r="H330" s="153"/>
      <c r="I330" s="153"/>
      <c r="J330" s="153"/>
      <c r="K330" s="153"/>
      <c r="L330" s="153"/>
      <c r="M330" s="153"/>
      <c r="N330" s="153"/>
      <c r="O330" s="153"/>
      <c r="P330" s="153"/>
      <c r="Q330" s="153"/>
      <c r="R330" s="153"/>
      <c r="S330" s="153"/>
      <c r="T330" s="153"/>
      <c r="U330" s="153"/>
      <c r="V330" s="153"/>
      <c r="W330" s="153"/>
      <c r="X330" s="153"/>
      <c r="Y330" s="153"/>
      <c r="Z330" s="153"/>
    </row>
    <row r="331" ht="14.25" customHeight="1">
      <c r="A331" s="153"/>
      <c r="B331" s="153"/>
      <c r="C331" s="153"/>
      <c r="D331" s="153"/>
      <c r="E331" s="153"/>
      <c r="F331" s="153"/>
      <c r="G331" s="153"/>
      <c r="H331" s="153"/>
      <c r="I331" s="153"/>
      <c r="J331" s="153"/>
      <c r="K331" s="153"/>
      <c r="L331" s="153"/>
      <c r="M331" s="153"/>
      <c r="N331" s="153"/>
      <c r="O331" s="153"/>
      <c r="P331" s="153"/>
      <c r="Q331" s="153"/>
      <c r="R331" s="153"/>
      <c r="S331" s="153"/>
      <c r="T331" s="153"/>
      <c r="U331" s="153"/>
      <c r="V331" s="153"/>
      <c r="W331" s="153"/>
      <c r="X331" s="153"/>
      <c r="Y331" s="153"/>
      <c r="Z331" s="153"/>
    </row>
    <row r="332" ht="14.25" customHeight="1">
      <c r="A332" s="153"/>
      <c r="B332" s="153"/>
      <c r="C332" s="153"/>
      <c r="D332" s="153"/>
      <c r="E332" s="153"/>
      <c r="F332" s="153"/>
      <c r="G332" s="153"/>
      <c r="H332" s="153"/>
      <c r="I332" s="153"/>
      <c r="J332" s="153"/>
      <c r="K332" s="153"/>
      <c r="L332" s="153"/>
      <c r="M332" s="153"/>
      <c r="N332" s="153"/>
      <c r="O332" s="153"/>
      <c r="P332" s="153"/>
      <c r="Q332" s="153"/>
      <c r="R332" s="153"/>
      <c r="S332" s="153"/>
      <c r="T332" s="153"/>
      <c r="U332" s="153"/>
      <c r="V332" s="153"/>
      <c r="W332" s="153"/>
      <c r="X332" s="153"/>
      <c r="Y332" s="153"/>
      <c r="Z332" s="153"/>
    </row>
    <row r="333" ht="14.25" customHeight="1">
      <c r="A333" s="153"/>
      <c r="B333" s="153"/>
      <c r="C333" s="153"/>
      <c r="D333" s="153"/>
      <c r="E333" s="153"/>
      <c r="F333" s="153"/>
      <c r="G333" s="153"/>
      <c r="H333" s="153"/>
      <c r="I333" s="153"/>
      <c r="J333" s="153"/>
      <c r="K333" s="153"/>
      <c r="L333" s="153"/>
      <c r="M333" s="153"/>
      <c r="N333" s="153"/>
      <c r="O333" s="153"/>
      <c r="P333" s="153"/>
      <c r="Q333" s="153"/>
      <c r="R333" s="153"/>
      <c r="S333" s="153"/>
      <c r="T333" s="153"/>
      <c r="U333" s="153"/>
      <c r="V333" s="153"/>
      <c r="W333" s="153"/>
      <c r="X333" s="153"/>
      <c r="Y333" s="153"/>
      <c r="Z333" s="153"/>
    </row>
    <row r="334" ht="14.25" customHeight="1">
      <c r="A334" s="153"/>
      <c r="B334" s="153"/>
      <c r="C334" s="153"/>
      <c r="D334" s="153"/>
      <c r="E334" s="153"/>
      <c r="F334" s="153"/>
      <c r="G334" s="153"/>
      <c r="H334" s="153"/>
      <c r="I334" s="153"/>
      <c r="J334" s="153"/>
      <c r="K334" s="153"/>
      <c r="L334" s="153"/>
      <c r="M334" s="153"/>
      <c r="N334" s="153"/>
      <c r="O334" s="153"/>
      <c r="P334" s="153"/>
      <c r="Q334" s="153"/>
      <c r="R334" s="153"/>
      <c r="S334" s="153"/>
      <c r="T334" s="153"/>
      <c r="U334" s="153"/>
      <c r="V334" s="153"/>
      <c r="W334" s="153"/>
      <c r="X334" s="153"/>
      <c r="Y334" s="153"/>
      <c r="Z334" s="153"/>
    </row>
    <row r="335" ht="14.25" customHeight="1">
      <c r="A335" s="153"/>
      <c r="B335" s="153"/>
      <c r="C335" s="153"/>
      <c r="D335" s="153"/>
      <c r="E335" s="153"/>
      <c r="F335" s="153"/>
      <c r="G335" s="153"/>
      <c r="H335" s="153"/>
      <c r="I335" s="153"/>
      <c r="J335" s="153"/>
      <c r="K335" s="153"/>
      <c r="L335" s="153"/>
      <c r="M335" s="153"/>
      <c r="N335" s="153"/>
      <c r="O335" s="153"/>
      <c r="P335" s="153"/>
      <c r="Q335" s="153"/>
      <c r="R335" s="153"/>
      <c r="S335" s="153"/>
      <c r="T335" s="153"/>
      <c r="U335" s="153"/>
      <c r="V335" s="153"/>
      <c r="W335" s="153"/>
      <c r="X335" s="153"/>
      <c r="Y335" s="153"/>
      <c r="Z335" s="153"/>
    </row>
    <row r="336" ht="14.25" customHeight="1">
      <c r="A336" s="153"/>
      <c r="B336" s="153"/>
      <c r="C336" s="153"/>
      <c r="D336" s="153"/>
      <c r="E336" s="153"/>
      <c r="F336" s="153"/>
      <c r="G336" s="153"/>
      <c r="H336" s="153"/>
      <c r="I336" s="153"/>
      <c r="J336" s="153"/>
      <c r="K336" s="153"/>
      <c r="L336" s="153"/>
      <c r="M336" s="153"/>
      <c r="N336" s="153"/>
      <c r="O336" s="153"/>
      <c r="P336" s="153"/>
      <c r="Q336" s="153"/>
      <c r="R336" s="153"/>
      <c r="S336" s="153"/>
      <c r="T336" s="153"/>
      <c r="U336" s="153"/>
      <c r="V336" s="153"/>
      <c r="W336" s="153"/>
      <c r="X336" s="153"/>
      <c r="Y336" s="153"/>
      <c r="Z336" s="153"/>
    </row>
    <row r="337" ht="14.25" customHeight="1">
      <c r="A337" s="153"/>
      <c r="B337" s="153"/>
      <c r="C337" s="153"/>
      <c r="D337" s="153"/>
      <c r="E337" s="153"/>
      <c r="F337" s="153"/>
      <c r="G337" s="153"/>
      <c r="H337" s="153"/>
      <c r="I337" s="153"/>
      <c r="J337" s="153"/>
      <c r="K337" s="153"/>
      <c r="L337" s="153"/>
      <c r="M337" s="153"/>
      <c r="N337" s="153"/>
      <c r="O337" s="153"/>
      <c r="P337" s="153"/>
      <c r="Q337" s="153"/>
      <c r="R337" s="153"/>
      <c r="S337" s="153"/>
      <c r="T337" s="153"/>
      <c r="U337" s="153"/>
      <c r="V337" s="153"/>
      <c r="W337" s="153"/>
      <c r="X337" s="153"/>
      <c r="Y337" s="153"/>
      <c r="Z337" s="153"/>
    </row>
    <row r="338" ht="14.25" customHeight="1">
      <c r="A338" s="153"/>
      <c r="B338" s="153"/>
      <c r="C338" s="153"/>
      <c r="D338" s="153"/>
      <c r="E338" s="153"/>
      <c r="F338" s="153"/>
      <c r="G338" s="153"/>
      <c r="H338" s="153"/>
      <c r="I338" s="153"/>
      <c r="J338" s="153"/>
      <c r="K338" s="153"/>
      <c r="L338" s="153"/>
      <c r="M338" s="153"/>
      <c r="N338" s="153"/>
      <c r="O338" s="153"/>
      <c r="P338" s="153"/>
      <c r="Q338" s="153"/>
      <c r="R338" s="153"/>
      <c r="S338" s="153"/>
      <c r="T338" s="153"/>
      <c r="U338" s="153"/>
      <c r="V338" s="153"/>
      <c r="W338" s="153"/>
      <c r="X338" s="153"/>
      <c r="Y338" s="153"/>
      <c r="Z338" s="153"/>
    </row>
    <row r="339" ht="14.25" customHeight="1">
      <c r="A339" s="153"/>
      <c r="B339" s="153"/>
      <c r="C339" s="153"/>
      <c r="D339" s="153"/>
      <c r="E339" s="153"/>
      <c r="F339" s="153"/>
      <c r="G339" s="153"/>
      <c r="H339" s="153"/>
      <c r="I339" s="153"/>
      <c r="J339" s="153"/>
      <c r="K339" s="153"/>
      <c r="L339" s="153"/>
      <c r="M339" s="153"/>
      <c r="N339" s="153"/>
      <c r="O339" s="153"/>
      <c r="P339" s="153"/>
      <c r="Q339" s="153"/>
      <c r="R339" s="153"/>
      <c r="S339" s="153"/>
      <c r="T339" s="153"/>
      <c r="U339" s="153"/>
      <c r="V339" s="153"/>
      <c r="W339" s="153"/>
      <c r="X339" s="153"/>
      <c r="Y339" s="153"/>
      <c r="Z339" s="153"/>
    </row>
    <row r="340" ht="14.25" customHeight="1">
      <c r="A340" s="153"/>
      <c r="B340" s="153"/>
      <c r="C340" s="153"/>
      <c r="D340" s="153"/>
      <c r="E340" s="153"/>
      <c r="F340" s="153"/>
      <c r="G340" s="153"/>
      <c r="H340" s="153"/>
      <c r="I340" s="153"/>
      <c r="J340" s="153"/>
      <c r="K340" s="153"/>
      <c r="L340" s="153"/>
      <c r="M340" s="153"/>
      <c r="N340" s="153"/>
      <c r="O340" s="153"/>
      <c r="P340" s="153"/>
      <c r="Q340" s="153"/>
      <c r="R340" s="153"/>
      <c r="S340" s="153"/>
      <c r="T340" s="153"/>
      <c r="U340" s="153"/>
      <c r="V340" s="153"/>
      <c r="W340" s="153"/>
      <c r="X340" s="153"/>
      <c r="Y340" s="153"/>
      <c r="Z340" s="153"/>
    </row>
    <row r="341" ht="14.25" customHeight="1">
      <c r="A341" s="153"/>
      <c r="B341" s="153"/>
      <c r="C341" s="153"/>
      <c r="D341" s="153"/>
      <c r="E341" s="153"/>
      <c r="F341" s="153"/>
      <c r="G341" s="153"/>
      <c r="H341" s="153"/>
      <c r="I341" s="153"/>
      <c r="J341" s="153"/>
      <c r="K341" s="153"/>
      <c r="L341" s="153"/>
      <c r="M341" s="153"/>
      <c r="N341" s="153"/>
      <c r="O341" s="153"/>
      <c r="P341" s="153"/>
      <c r="Q341" s="153"/>
      <c r="R341" s="153"/>
      <c r="S341" s="153"/>
      <c r="T341" s="153"/>
      <c r="U341" s="153"/>
      <c r="V341" s="153"/>
      <c r="W341" s="153"/>
      <c r="X341" s="153"/>
      <c r="Y341" s="153"/>
      <c r="Z341" s="153"/>
    </row>
    <row r="342" ht="14.25" customHeight="1">
      <c r="A342" s="153"/>
      <c r="B342" s="153"/>
      <c r="C342" s="153"/>
      <c r="D342" s="153"/>
      <c r="E342" s="153"/>
      <c r="F342" s="153"/>
      <c r="G342" s="153"/>
      <c r="H342" s="153"/>
      <c r="I342" s="153"/>
      <c r="J342" s="153"/>
      <c r="K342" s="153"/>
      <c r="L342" s="153"/>
      <c r="M342" s="153"/>
      <c r="N342" s="153"/>
      <c r="O342" s="153"/>
      <c r="P342" s="153"/>
      <c r="Q342" s="153"/>
      <c r="R342" s="153"/>
      <c r="S342" s="153"/>
      <c r="T342" s="153"/>
      <c r="U342" s="153"/>
      <c r="V342" s="153"/>
      <c r="W342" s="153"/>
      <c r="X342" s="153"/>
      <c r="Y342" s="153"/>
      <c r="Z342" s="153"/>
    </row>
    <row r="343" ht="14.25" customHeight="1">
      <c r="A343" s="153"/>
      <c r="B343" s="153"/>
      <c r="C343" s="153"/>
      <c r="D343" s="153"/>
      <c r="E343" s="153"/>
      <c r="F343" s="153"/>
      <c r="G343" s="153"/>
      <c r="H343" s="153"/>
      <c r="I343" s="153"/>
      <c r="J343" s="153"/>
      <c r="K343" s="153"/>
      <c r="L343" s="153"/>
      <c r="M343" s="153"/>
      <c r="N343" s="153"/>
      <c r="O343" s="153"/>
      <c r="P343" s="153"/>
      <c r="Q343" s="153"/>
      <c r="R343" s="153"/>
      <c r="S343" s="153"/>
      <c r="T343" s="153"/>
      <c r="U343" s="153"/>
      <c r="V343" s="153"/>
      <c r="W343" s="153"/>
      <c r="X343" s="153"/>
      <c r="Y343" s="153"/>
      <c r="Z343" s="153"/>
    </row>
    <row r="344" ht="14.25" customHeight="1">
      <c r="A344" s="153"/>
      <c r="B344" s="153"/>
      <c r="C344" s="153"/>
      <c r="D344" s="153"/>
      <c r="E344" s="153"/>
      <c r="F344" s="153"/>
      <c r="G344" s="153"/>
      <c r="H344" s="153"/>
      <c r="I344" s="153"/>
      <c r="J344" s="153"/>
      <c r="K344" s="153"/>
      <c r="L344" s="153"/>
      <c r="M344" s="153"/>
      <c r="N344" s="153"/>
      <c r="O344" s="153"/>
      <c r="P344" s="153"/>
      <c r="Q344" s="153"/>
      <c r="R344" s="153"/>
      <c r="S344" s="153"/>
      <c r="T344" s="153"/>
      <c r="U344" s="153"/>
      <c r="V344" s="153"/>
      <c r="W344" s="153"/>
      <c r="X344" s="153"/>
      <c r="Y344" s="153"/>
      <c r="Z344" s="153"/>
    </row>
    <row r="345" ht="14.25" customHeight="1">
      <c r="A345" s="153"/>
      <c r="B345" s="153"/>
      <c r="C345" s="153"/>
      <c r="D345" s="153"/>
      <c r="E345" s="153"/>
      <c r="F345" s="153"/>
      <c r="G345" s="153"/>
      <c r="H345" s="153"/>
      <c r="I345" s="153"/>
      <c r="J345" s="153"/>
      <c r="K345" s="153"/>
      <c r="L345" s="153"/>
      <c r="M345" s="153"/>
      <c r="N345" s="153"/>
      <c r="O345" s="153"/>
      <c r="P345" s="153"/>
      <c r="Q345" s="153"/>
      <c r="R345" s="153"/>
      <c r="S345" s="153"/>
      <c r="T345" s="153"/>
      <c r="U345" s="153"/>
      <c r="V345" s="153"/>
      <c r="W345" s="153"/>
      <c r="X345" s="153"/>
      <c r="Y345" s="153"/>
      <c r="Z345" s="153"/>
    </row>
    <row r="346" ht="14.25" customHeight="1">
      <c r="A346" s="153"/>
      <c r="B346" s="153"/>
      <c r="C346" s="153"/>
      <c r="D346" s="153"/>
      <c r="E346" s="153"/>
      <c r="F346" s="153"/>
      <c r="G346" s="153"/>
      <c r="H346" s="153"/>
      <c r="I346" s="153"/>
      <c r="J346" s="153"/>
      <c r="K346" s="153"/>
      <c r="L346" s="153"/>
      <c r="M346" s="153"/>
      <c r="N346" s="153"/>
      <c r="O346" s="153"/>
      <c r="P346" s="153"/>
      <c r="Q346" s="153"/>
      <c r="R346" s="153"/>
      <c r="S346" s="153"/>
      <c r="T346" s="153"/>
      <c r="U346" s="153"/>
      <c r="V346" s="153"/>
      <c r="W346" s="153"/>
      <c r="X346" s="153"/>
      <c r="Y346" s="153"/>
      <c r="Z346" s="153"/>
    </row>
    <row r="347" ht="14.25" customHeight="1">
      <c r="A347" s="153"/>
      <c r="B347" s="153"/>
      <c r="C347" s="153"/>
      <c r="D347" s="153"/>
      <c r="E347" s="153"/>
      <c r="F347" s="153"/>
      <c r="G347" s="153"/>
      <c r="H347" s="153"/>
      <c r="I347" s="153"/>
      <c r="J347" s="153"/>
      <c r="K347" s="153"/>
      <c r="L347" s="153"/>
      <c r="M347" s="153"/>
      <c r="N347" s="153"/>
      <c r="O347" s="153"/>
      <c r="P347" s="153"/>
      <c r="Q347" s="153"/>
      <c r="R347" s="153"/>
      <c r="S347" s="153"/>
      <c r="T347" s="153"/>
      <c r="U347" s="153"/>
      <c r="V347" s="153"/>
      <c r="W347" s="153"/>
      <c r="X347" s="153"/>
      <c r="Y347" s="153"/>
      <c r="Z347" s="153"/>
    </row>
    <row r="348" ht="14.25" customHeight="1">
      <c r="A348" s="153"/>
      <c r="B348" s="153"/>
      <c r="C348" s="153"/>
      <c r="D348" s="153"/>
      <c r="E348" s="153"/>
      <c r="F348" s="153"/>
      <c r="G348" s="153"/>
      <c r="H348" s="153"/>
      <c r="I348" s="153"/>
      <c r="J348" s="153"/>
      <c r="K348" s="153"/>
      <c r="L348" s="153"/>
      <c r="M348" s="153"/>
      <c r="N348" s="153"/>
      <c r="O348" s="153"/>
      <c r="P348" s="153"/>
      <c r="Q348" s="153"/>
      <c r="R348" s="153"/>
      <c r="S348" s="153"/>
      <c r="T348" s="153"/>
      <c r="U348" s="153"/>
      <c r="V348" s="153"/>
      <c r="W348" s="153"/>
      <c r="X348" s="153"/>
      <c r="Y348" s="153"/>
      <c r="Z348" s="153"/>
    </row>
    <row r="349" ht="14.25" customHeight="1">
      <c r="A349" s="153"/>
      <c r="B349" s="153"/>
      <c r="C349" s="153"/>
      <c r="D349" s="153"/>
      <c r="E349" s="153"/>
      <c r="F349" s="153"/>
      <c r="G349" s="153"/>
      <c r="H349" s="153"/>
      <c r="I349" s="153"/>
      <c r="J349" s="153"/>
      <c r="K349" s="153"/>
      <c r="L349" s="153"/>
      <c r="M349" s="153"/>
      <c r="N349" s="153"/>
      <c r="O349" s="153"/>
      <c r="P349" s="153"/>
      <c r="Q349" s="153"/>
      <c r="R349" s="153"/>
      <c r="S349" s="153"/>
      <c r="T349" s="153"/>
      <c r="U349" s="153"/>
      <c r="V349" s="153"/>
      <c r="W349" s="153"/>
      <c r="X349" s="153"/>
      <c r="Y349" s="153"/>
      <c r="Z349" s="153"/>
    </row>
    <row r="350" ht="14.25" customHeight="1">
      <c r="A350" s="153"/>
      <c r="B350" s="153"/>
      <c r="C350" s="153"/>
      <c r="D350" s="153"/>
      <c r="E350" s="153"/>
      <c r="F350" s="153"/>
      <c r="G350" s="153"/>
      <c r="H350" s="153"/>
      <c r="I350" s="153"/>
      <c r="J350" s="153"/>
      <c r="K350" s="153"/>
      <c r="L350" s="153"/>
      <c r="M350" s="153"/>
      <c r="N350" s="153"/>
      <c r="O350" s="153"/>
      <c r="P350" s="153"/>
      <c r="Q350" s="153"/>
      <c r="R350" s="153"/>
      <c r="S350" s="153"/>
      <c r="T350" s="153"/>
      <c r="U350" s="153"/>
      <c r="V350" s="153"/>
      <c r="W350" s="153"/>
      <c r="X350" s="153"/>
      <c r="Y350" s="153"/>
      <c r="Z350" s="153"/>
    </row>
    <row r="351" ht="14.25" customHeight="1">
      <c r="A351" s="153"/>
      <c r="B351" s="153"/>
      <c r="C351" s="153"/>
      <c r="D351" s="153"/>
      <c r="E351" s="153"/>
      <c r="F351" s="153"/>
      <c r="G351" s="153"/>
      <c r="H351" s="153"/>
      <c r="I351" s="153"/>
      <c r="J351" s="153"/>
      <c r="K351" s="153"/>
      <c r="L351" s="153"/>
      <c r="M351" s="153"/>
      <c r="N351" s="153"/>
      <c r="O351" s="153"/>
      <c r="P351" s="153"/>
      <c r="Q351" s="153"/>
      <c r="R351" s="153"/>
      <c r="S351" s="153"/>
      <c r="T351" s="153"/>
      <c r="U351" s="153"/>
      <c r="V351" s="153"/>
      <c r="W351" s="153"/>
      <c r="X351" s="153"/>
      <c r="Y351" s="153"/>
      <c r="Z351" s="153"/>
    </row>
    <row r="352" ht="14.25" customHeight="1">
      <c r="A352" s="153"/>
      <c r="B352" s="153"/>
      <c r="C352" s="153"/>
      <c r="D352" s="153"/>
      <c r="E352" s="153"/>
      <c r="F352" s="153"/>
      <c r="G352" s="153"/>
      <c r="H352" s="153"/>
      <c r="I352" s="153"/>
      <c r="J352" s="153"/>
      <c r="K352" s="153"/>
      <c r="L352" s="153"/>
      <c r="M352" s="153"/>
      <c r="N352" s="153"/>
      <c r="O352" s="153"/>
      <c r="P352" s="153"/>
      <c r="Q352" s="153"/>
      <c r="R352" s="153"/>
      <c r="S352" s="153"/>
      <c r="T352" s="153"/>
      <c r="U352" s="153"/>
      <c r="V352" s="153"/>
      <c r="W352" s="153"/>
      <c r="X352" s="153"/>
      <c r="Y352" s="153"/>
      <c r="Z352" s="153"/>
    </row>
    <row r="353" ht="14.25" customHeight="1">
      <c r="A353" s="153"/>
      <c r="B353" s="153"/>
      <c r="C353" s="153"/>
      <c r="D353" s="153"/>
      <c r="E353" s="153"/>
      <c r="F353" s="153"/>
      <c r="G353" s="153"/>
      <c r="H353" s="153"/>
      <c r="I353" s="153"/>
      <c r="J353" s="153"/>
      <c r="K353" s="153"/>
      <c r="L353" s="153"/>
      <c r="M353" s="153"/>
      <c r="N353" s="153"/>
      <c r="O353" s="153"/>
      <c r="P353" s="153"/>
      <c r="Q353" s="153"/>
      <c r="R353" s="153"/>
      <c r="S353" s="153"/>
      <c r="T353" s="153"/>
      <c r="U353" s="153"/>
      <c r="V353" s="153"/>
      <c r="W353" s="153"/>
      <c r="X353" s="153"/>
      <c r="Y353" s="153"/>
      <c r="Z353" s="153"/>
    </row>
    <row r="354" ht="14.25" customHeight="1">
      <c r="A354" s="153"/>
      <c r="B354" s="153"/>
      <c r="C354" s="153"/>
      <c r="D354" s="153"/>
      <c r="E354" s="153"/>
      <c r="F354" s="153"/>
      <c r="G354" s="153"/>
      <c r="H354" s="153"/>
      <c r="I354" s="153"/>
      <c r="J354" s="153"/>
      <c r="K354" s="153"/>
      <c r="L354" s="153"/>
      <c r="M354" s="153"/>
      <c r="N354" s="153"/>
      <c r="O354" s="153"/>
      <c r="P354" s="153"/>
      <c r="Q354" s="153"/>
      <c r="R354" s="153"/>
      <c r="S354" s="153"/>
      <c r="T354" s="153"/>
      <c r="U354" s="153"/>
      <c r="V354" s="153"/>
      <c r="W354" s="153"/>
      <c r="X354" s="153"/>
      <c r="Y354" s="153"/>
      <c r="Z354" s="153"/>
    </row>
    <row r="355" ht="14.25" customHeight="1">
      <c r="A355" s="153"/>
      <c r="B355" s="153"/>
      <c r="C355" s="153"/>
      <c r="D355" s="153"/>
      <c r="E355" s="153"/>
      <c r="F355" s="153"/>
      <c r="G355" s="153"/>
      <c r="H355" s="153"/>
      <c r="I355" s="153"/>
      <c r="J355" s="153"/>
      <c r="K355" s="153"/>
      <c r="L355" s="153"/>
      <c r="M355" s="153"/>
      <c r="N355" s="153"/>
      <c r="O355" s="153"/>
      <c r="P355" s="153"/>
      <c r="Q355" s="153"/>
      <c r="R355" s="153"/>
      <c r="S355" s="153"/>
      <c r="T355" s="153"/>
      <c r="U355" s="153"/>
      <c r="V355" s="153"/>
      <c r="W355" s="153"/>
      <c r="X355" s="153"/>
      <c r="Y355" s="153"/>
      <c r="Z355" s="153"/>
    </row>
    <row r="356" ht="14.25" customHeight="1">
      <c r="A356" s="153"/>
      <c r="B356" s="153"/>
      <c r="C356" s="153"/>
      <c r="D356" s="153"/>
      <c r="E356" s="153"/>
      <c r="F356" s="153"/>
      <c r="G356" s="153"/>
      <c r="H356" s="153"/>
      <c r="I356" s="153"/>
      <c r="J356" s="153"/>
      <c r="K356" s="153"/>
      <c r="L356" s="153"/>
      <c r="M356" s="153"/>
      <c r="N356" s="153"/>
      <c r="O356" s="153"/>
      <c r="P356" s="153"/>
      <c r="Q356" s="153"/>
      <c r="R356" s="153"/>
      <c r="S356" s="153"/>
      <c r="T356" s="153"/>
      <c r="U356" s="153"/>
      <c r="V356" s="153"/>
      <c r="W356" s="153"/>
      <c r="X356" s="153"/>
      <c r="Y356" s="153"/>
      <c r="Z356" s="153"/>
    </row>
    <row r="357" ht="14.25" customHeight="1">
      <c r="A357" s="153"/>
      <c r="B357" s="153"/>
      <c r="C357" s="153"/>
      <c r="D357" s="153"/>
      <c r="E357" s="153"/>
      <c r="F357" s="153"/>
      <c r="G357" s="153"/>
      <c r="H357" s="153"/>
      <c r="I357" s="153"/>
      <c r="J357" s="153"/>
      <c r="K357" s="153"/>
      <c r="L357" s="153"/>
      <c r="M357" s="153"/>
      <c r="N357" s="153"/>
      <c r="O357" s="153"/>
      <c r="P357" s="153"/>
      <c r="Q357" s="153"/>
      <c r="R357" s="153"/>
      <c r="S357" s="153"/>
      <c r="T357" s="153"/>
      <c r="U357" s="153"/>
      <c r="V357" s="153"/>
      <c r="W357" s="153"/>
      <c r="X357" s="153"/>
      <c r="Y357" s="153"/>
      <c r="Z357" s="153"/>
    </row>
    <row r="358" ht="14.25" customHeight="1">
      <c r="A358" s="153"/>
      <c r="B358" s="153"/>
      <c r="C358" s="153"/>
      <c r="D358" s="153"/>
      <c r="E358" s="153"/>
      <c r="F358" s="153"/>
      <c r="G358" s="153"/>
      <c r="H358" s="153"/>
      <c r="I358" s="153"/>
      <c r="J358" s="153"/>
      <c r="K358" s="153"/>
      <c r="L358" s="153"/>
      <c r="M358" s="153"/>
      <c r="N358" s="153"/>
      <c r="O358" s="153"/>
      <c r="P358" s="153"/>
      <c r="Q358" s="153"/>
      <c r="R358" s="153"/>
      <c r="S358" s="153"/>
      <c r="T358" s="153"/>
      <c r="U358" s="153"/>
      <c r="V358" s="153"/>
      <c r="W358" s="153"/>
      <c r="X358" s="153"/>
      <c r="Y358" s="153"/>
      <c r="Z358" s="153"/>
    </row>
    <row r="359" ht="14.25" customHeight="1">
      <c r="A359" s="153"/>
      <c r="B359" s="153"/>
      <c r="C359" s="153"/>
      <c r="D359" s="153"/>
      <c r="E359" s="153"/>
      <c r="F359" s="153"/>
      <c r="G359" s="153"/>
      <c r="H359" s="153"/>
      <c r="I359" s="153"/>
      <c r="J359" s="153"/>
      <c r="K359" s="153"/>
      <c r="L359" s="153"/>
      <c r="M359" s="153"/>
      <c r="N359" s="153"/>
      <c r="O359" s="153"/>
      <c r="P359" s="153"/>
      <c r="Q359" s="153"/>
      <c r="R359" s="153"/>
      <c r="S359" s="153"/>
      <c r="T359" s="153"/>
      <c r="U359" s="153"/>
      <c r="V359" s="153"/>
      <c r="W359" s="153"/>
      <c r="X359" s="153"/>
      <c r="Y359" s="153"/>
      <c r="Z359" s="153"/>
    </row>
    <row r="360" ht="14.25" customHeight="1">
      <c r="A360" s="153"/>
      <c r="B360" s="153"/>
      <c r="C360" s="153"/>
      <c r="D360" s="153"/>
      <c r="E360" s="153"/>
      <c r="F360" s="153"/>
      <c r="G360" s="153"/>
      <c r="H360" s="153"/>
      <c r="I360" s="153"/>
      <c r="J360" s="153"/>
      <c r="K360" s="153"/>
      <c r="L360" s="153"/>
      <c r="M360" s="153"/>
      <c r="N360" s="153"/>
      <c r="O360" s="153"/>
      <c r="P360" s="153"/>
      <c r="Q360" s="153"/>
      <c r="R360" s="153"/>
      <c r="S360" s="153"/>
      <c r="T360" s="153"/>
      <c r="U360" s="153"/>
      <c r="V360" s="153"/>
      <c r="W360" s="153"/>
      <c r="X360" s="153"/>
      <c r="Y360" s="153"/>
      <c r="Z360" s="153"/>
    </row>
    <row r="361" ht="14.25" customHeight="1">
      <c r="A361" s="153"/>
      <c r="B361" s="153"/>
      <c r="C361" s="153"/>
      <c r="D361" s="153"/>
      <c r="E361" s="153"/>
      <c r="F361" s="153"/>
      <c r="G361" s="153"/>
      <c r="H361" s="153"/>
      <c r="I361" s="153"/>
      <c r="J361" s="153"/>
      <c r="K361" s="153"/>
      <c r="L361" s="153"/>
      <c r="M361" s="153"/>
      <c r="N361" s="153"/>
      <c r="O361" s="153"/>
      <c r="P361" s="153"/>
      <c r="Q361" s="153"/>
      <c r="R361" s="153"/>
      <c r="S361" s="153"/>
      <c r="T361" s="153"/>
      <c r="U361" s="153"/>
      <c r="V361" s="153"/>
      <c r="W361" s="153"/>
      <c r="X361" s="153"/>
      <c r="Y361" s="153"/>
      <c r="Z361" s="153"/>
    </row>
    <row r="362" ht="14.25" customHeight="1">
      <c r="A362" s="153"/>
      <c r="B362" s="153"/>
      <c r="C362" s="153"/>
      <c r="D362" s="153"/>
      <c r="E362" s="153"/>
      <c r="F362" s="153"/>
      <c r="G362" s="153"/>
      <c r="H362" s="153"/>
      <c r="I362" s="153"/>
      <c r="J362" s="153"/>
      <c r="K362" s="153"/>
      <c r="L362" s="153"/>
      <c r="M362" s="153"/>
      <c r="N362" s="153"/>
      <c r="O362" s="153"/>
      <c r="P362" s="153"/>
      <c r="Q362" s="153"/>
      <c r="R362" s="153"/>
      <c r="S362" s="153"/>
      <c r="T362" s="153"/>
      <c r="U362" s="153"/>
      <c r="V362" s="153"/>
      <c r="W362" s="153"/>
      <c r="X362" s="153"/>
      <c r="Y362" s="153"/>
      <c r="Z362" s="153"/>
    </row>
    <row r="363" ht="14.25" customHeight="1">
      <c r="A363" s="153"/>
      <c r="B363" s="153"/>
      <c r="C363" s="153"/>
      <c r="D363" s="153"/>
      <c r="E363" s="153"/>
      <c r="F363" s="153"/>
      <c r="G363" s="153"/>
      <c r="H363" s="153"/>
      <c r="I363" s="153"/>
      <c r="J363" s="153"/>
      <c r="K363" s="153"/>
      <c r="L363" s="153"/>
      <c r="M363" s="153"/>
      <c r="N363" s="153"/>
      <c r="O363" s="153"/>
      <c r="P363" s="153"/>
      <c r="Q363" s="153"/>
      <c r="R363" s="153"/>
      <c r="S363" s="153"/>
      <c r="T363" s="153"/>
      <c r="U363" s="153"/>
      <c r="V363" s="153"/>
      <c r="W363" s="153"/>
      <c r="X363" s="153"/>
      <c r="Y363" s="153"/>
      <c r="Z363" s="153"/>
    </row>
    <row r="364" ht="14.25" customHeight="1">
      <c r="A364" s="153"/>
      <c r="B364" s="153"/>
      <c r="C364" s="153"/>
      <c r="D364" s="153"/>
      <c r="E364" s="153"/>
      <c r="F364" s="153"/>
      <c r="G364" s="153"/>
      <c r="H364" s="153"/>
      <c r="I364" s="153"/>
      <c r="J364" s="153"/>
      <c r="K364" s="153"/>
      <c r="L364" s="153"/>
      <c r="M364" s="153"/>
      <c r="N364" s="153"/>
      <c r="O364" s="153"/>
      <c r="P364" s="153"/>
      <c r="Q364" s="153"/>
      <c r="R364" s="153"/>
      <c r="S364" s="153"/>
      <c r="T364" s="153"/>
      <c r="U364" s="153"/>
      <c r="V364" s="153"/>
      <c r="W364" s="153"/>
      <c r="X364" s="153"/>
      <c r="Y364" s="153"/>
      <c r="Z364" s="153"/>
    </row>
    <row r="365" ht="14.25" customHeight="1">
      <c r="A365" s="153"/>
      <c r="B365" s="153"/>
      <c r="C365" s="153"/>
      <c r="D365" s="153"/>
      <c r="E365" s="153"/>
      <c r="F365" s="153"/>
      <c r="G365" s="153"/>
      <c r="H365" s="153"/>
      <c r="I365" s="153"/>
      <c r="J365" s="153"/>
      <c r="K365" s="153"/>
      <c r="L365" s="153"/>
      <c r="M365" s="153"/>
      <c r="N365" s="153"/>
      <c r="O365" s="153"/>
      <c r="P365" s="153"/>
      <c r="Q365" s="153"/>
      <c r="R365" s="153"/>
      <c r="S365" s="153"/>
      <c r="T365" s="153"/>
      <c r="U365" s="153"/>
      <c r="V365" s="153"/>
      <c r="W365" s="153"/>
      <c r="X365" s="153"/>
      <c r="Y365" s="153"/>
      <c r="Z365" s="153"/>
    </row>
    <row r="366" ht="14.25" customHeight="1">
      <c r="A366" s="153"/>
      <c r="B366" s="153"/>
      <c r="C366" s="153"/>
      <c r="D366" s="153"/>
      <c r="E366" s="153"/>
      <c r="F366" s="153"/>
      <c r="G366" s="153"/>
      <c r="H366" s="153"/>
      <c r="I366" s="153"/>
      <c r="J366" s="153"/>
      <c r="K366" s="153"/>
      <c r="L366" s="153"/>
      <c r="M366" s="153"/>
      <c r="N366" s="153"/>
      <c r="O366" s="153"/>
      <c r="P366" s="153"/>
      <c r="Q366" s="153"/>
      <c r="R366" s="153"/>
      <c r="S366" s="153"/>
      <c r="T366" s="153"/>
      <c r="U366" s="153"/>
      <c r="V366" s="153"/>
      <c r="W366" s="153"/>
      <c r="X366" s="153"/>
      <c r="Y366" s="153"/>
      <c r="Z366" s="153"/>
    </row>
    <row r="367" ht="14.25" customHeight="1">
      <c r="A367" s="153"/>
      <c r="B367" s="153"/>
      <c r="C367" s="153"/>
      <c r="D367" s="153"/>
      <c r="E367" s="153"/>
      <c r="F367" s="153"/>
      <c r="G367" s="153"/>
      <c r="H367" s="153"/>
      <c r="I367" s="153"/>
      <c r="J367" s="153"/>
      <c r="K367" s="153"/>
      <c r="L367" s="153"/>
      <c r="M367" s="153"/>
      <c r="N367" s="153"/>
      <c r="O367" s="153"/>
      <c r="P367" s="153"/>
      <c r="Q367" s="153"/>
      <c r="R367" s="153"/>
      <c r="S367" s="153"/>
      <c r="T367" s="153"/>
      <c r="U367" s="153"/>
      <c r="V367" s="153"/>
      <c r="W367" s="153"/>
      <c r="X367" s="153"/>
      <c r="Y367" s="153"/>
      <c r="Z367" s="153"/>
    </row>
    <row r="368" ht="14.25" customHeight="1">
      <c r="A368" s="153"/>
      <c r="B368" s="153"/>
      <c r="C368" s="153"/>
      <c r="D368" s="153"/>
      <c r="E368" s="153"/>
      <c r="F368" s="153"/>
      <c r="G368" s="153"/>
      <c r="H368" s="153"/>
      <c r="I368" s="153"/>
      <c r="J368" s="153"/>
      <c r="K368" s="153"/>
      <c r="L368" s="153"/>
      <c r="M368" s="153"/>
      <c r="N368" s="153"/>
      <c r="O368" s="153"/>
      <c r="P368" s="153"/>
      <c r="Q368" s="153"/>
      <c r="R368" s="153"/>
      <c r="S368" s="153"/>
      <c r="T368" s="153"/>
      <c r="U368" s="153"/>
      <c r="V368" s="153"/>
      <c r="W368" s="153"/>
      <c r="X368" s="153"/>
      <c r="Y368" s="153"/>
      <c r="Z368" s="153"/>
    </row>
    <row r="369" ht="14.25" customHeight="1">
      <c r="A369" s="153"/>
      <c r="B369" s="153"/>
      <c r="C369" s="153"/>
      <c r="D369" s="153"/>
      <c r="E369" s="153"/>
      <c r="F369" s="153"/>
      <c r="G369" s="153"/>
      <c r="H369" s="153"/>
      <c r="I369" s="153"/>
      <c r="J369" s="153"/>
      <c r="K369" s="153"/>
      <c r="L369" s="153"/>
      <c r="M369" s="153"/>
      <c r="N369" s="153"/>
      <c r="O369" s="153"/>
      <c r="P369" s="153"/>
      <c r="Q369" s="153"/>
      <c r="R369" s="153"/>
      <c r="S369" s="153"/>
      <c r="T369" s="153"/>
      <c r="U369" s="153"/>
      <c r="V369" s="153"/>
      <c r="W369" s="153"/>
      <c r="X369" s="153"/>
      <c r="Y369" s="153"/>
      <c r="Z369" s="153"/>
    </row>
    <row r="370" ht="14.25" customHeight="1">
      <c r="A370" s="153"/>
      <c r="B370" s="153"/>
      <c r="C370" s="153"/>
      <c r="D370" s="153"/>
      <c r="E370" s="153"/>
      <c r="F370" s="153"/>
      <c r="G370" s="153"/>
      <c r="H370" s="153"/>
      <c r="I370" s="153"/>
      <c r="J370" s="153"/>
      <c r="K370" s="153"/>
      <c r="L370" s="153"/>
      <c r="M370" s="153"/>
      <c r="N370" s="153"/>
      <c r="O370" s="153"/>
      <c r="P370" s="153"/>
      <c r="Q370" s="153"/>
      <c r="R370" s="153"/>
      <c r="S370" s="153"/>
      <c r="T370" s="153"/>
      <c r="U370" s="153"/>
      <c r="V370" s="153"/>
      <c r="W370" s="153"/>
      <c r="X370" s="153"/>
      <c r="Y370" s="153"/>
      <c r="Z370" s="153"/>
    </row>
    <row r="371" ht="14.25" customHeight="1">
      <c r="A371" s="153"/>
      <c r="B371" s="153"/>
      <c r="C371" s="153"/>
      <c r="D371" s="153"/>
      <c r="E371" s="153"/>
      <c r="F371" s="153"/>
      <c r="G371" s="153"/>
      <c r="H371" s="153"/>
      <c r="I371" s="153"/>
      <c r="J371" s="153"/>
      <c r="K371" s="153"/>
      <c r="L371" s="153"/>
      <c r="M371" s="153"/>
      <c r="N371" s="153"/>
      <c r="O371" s="153"/>
      <c r="P371" s="153"/>
      <c r="Q371" s="153"/>
      <c r="R371" s="153"/>
      <c r="S371" s="153"/>
      <c r="T371" s="153"/>
      <c r="U371" s="153"/>
      <c r="V371" s="153"/>
      <c r="W371" s="153"/>
      <c r="X371" s="153"/>
      <c r="Y371" s="153"/>
      <c r="Z371" s="153"/>
    </row>
    <row r="372" ht="14.25" customHeight="1">
      <c r="A372" s="153"/>
      <c r="B372" s="153"/>
      <c r="C372" s="153"/>
      <c r="D372" s="153"/>
      <c r="E372" s="153"/>
      <c r="F372" s="153"/>
      <c r="G372" s="153"/>
      <c r="H372" s="153"/>
      <c r="I372" s="153"/>
      <c r="J372" s="153"/>
      <c r="K372" s="153"/>
      <c r="L372" s="153"/>
      <c r="M372" s="153"/>
      <c r="N372" s="153"/>
      <c r="O372" s="153"/>
      <c r="P372" s="153"/>
      <c r="Q372" s="153"/>
      <c r="R372" s="153"/>
      <c r="S372" s="153"/>
      <c r="T372" s="153"/>
      <c r="U372" s="153"/>
      <c r="V372" s="153"/>
      <c r="W372" s="153"/>
      <c r="X372" s="153"/>
      <c r="Y372" s="153"/>
      <c r="Z372" s="153"/>
    </row>
    <row r="373" ht="14.25" customHeight="1">
      <c r="A373" s="153"/>
      <c r="B373" s="153"/>
      <c r="C373" s="153"/>
      <c r="D373" s="153"/>
      <c r="E373" s="153"/>
      <c r="F373" s="153"/>
      <c r="G373" s="153"/>
      <c r="H373" s="153"/>
      <c r="I373" s="153"/>
      <c r="J373" s="153"/>
      <c r="K373" s="153"/>
      <c r="L373" s="153"/>
      <c r="M373" s="153"/>
      <c r="N373" s="153"/>
      <c r="O373" s="153"/>
      <c r="P373" s="153"/>
      <c r="Q373" s="153"/>
      <c r="R373" s="153"/>
      <c r="S373" s="153"/>
      <c r="T373" s="153"/>
      <c r="U373" s="153"/>
      <c r="V373" s="153"/>
      <c r="W373" s="153"/>
      <c r="X373" s="153"/>
      <c r="Y373" s="153"/>
      <c r="Z373" s="153"/>
    </row>
    <row r="374" ht="14.25" customHeight="1">
      <c r="A374" s="153"/>
      <c r="B374" s="153"/>
      <c r="C374" s="153"/>
      <c r="D374" s="153"/>
      <c r="E374" s="153"/>
      <c r="F374" s="153"/>
      <c r="G374" s="153"/>
      <c r="H374" s="153"/>
      <c r="I374" s="153"/>
      <c r="J374" s="153"/>
      <c r="K374" s="153"/>
      <c r="L374" s="153"/>
      <c r="M374" s="153"/>
      <c r="N374" s="153"/>
      <c r="O374" s="153"/>
      <c r="P374" s="153"/>
      <c r="Q374" s="153"/>
      <c r="R374" s="153"/>
      <c r="S374" s="153"/>
      <c r="T374" s="153"/>
      <c r="U374" s="153"/>
      <c r="V374" s="153"/>
      <c r="W374" s="153"/>
      <c r="X374" s="153"/>
      <c r="Y374" s="153"/>
      <c r="Z374" s="153"/>
    </row>
    <row r="375" ht="14.25" customHeight="1">
      <c r="A375" s="153"/>
      <c r="B375" s="153"/>
      <c r="C375" s="153"/>
      <c r="D375" s="153"/>
      <c r="E375" s="153"/>
      <c r="F375" s="153"/>
      <c r="G375" s="153"/>
      <c r="H375" s="153"/>
      <c r="I375" s="153"/>
      <c r="J375" s="153"/>
      <c r="K375" s="153"/>
      <c r="L375" s="153"/>
      <c r="M375" s="153"/>
      <c r="N375" s="153"/>
      <c r="O375" s="153"/>
      <c r="P375" s="153"/>
      <c r="Q375" s="153"/>
      <c r="R375" s="153"/>
      <c r="S375" s="153"/>
      <c r="T375" s="153"/>
      <c r="U375" s="153"/>
      <c r="V375" s="153"/>
      <c r="W375" s="153"/>
      <c r="X375" s="153"/>
      <c r="Y375" s="153"/>
      <c r="Z375" s="153"/>
    </row>
    <row r="376" ht="14.25" customHeight="1">
      <c r="A376" s="153"/>
      <c r="B376" s="153"/>
      <c r="C376" s="153"/>
      <c r="D376" s="153"/>
      <c r="E376" s="153"/>
      <c r="F376" s="153"/>
      <c r="G376" s="153"/>
      <c r="H376" s="153"/>
      <c r="I376" s="153"/>
      <c r="J376" s="153"/>
      <c r="K376" s="153"/>
      <c r="L376" s="153"/>
      <c r="M376" s="153"/>
      <c r="N376" s="153"/>
      <c r="O376" s="153"/>
      <c r="P376" s="153"/>
      <c r="Q376" s="153"/>
      <c r="R376" s="153"/>
      <c r="S376" s="153"/>
      <c r="T376" s="153"/>
      <c r="U376" s="153"/>
      <c r="V376" s="153"/>
      <c r="W376" s="153"/>
      <c r="X376" s="153"/>
      <c r="Y376" s="153"/>
      <c r="Z376" s="153"/>
    </row>
    <row r="377" ht="14.25" customHeight="1">
      <c r="A377" s="153"/>
      <c r="B377" s="153"/>
      <c r="C377" s="153"/>
      <c r="D377" s="153"/>
      <c r="E377" s="153"/>
      <c r="F377" s="153"/>
      <c r="G377" s="153"/>
      <c r="H377" s="153"/>
      <c r="I377" s="153"/>
      <c r="J377" s="153"/>
      <c r="K377" s="153"/>
      <c r="L377" s="153"/>
      <c r="M377" s="153"/>
      <c r="N377" s="153"/>
      <c r="O377" s="153"/>
      <c r="P377" s="153"/>
      <c r="Q377" s="153"/>
      <c r="R377" s="153"/>
      <c r="S377" s="153"/>
      <c r="T377" s="153"/>
      <c r="U377" s="153"/>
      <c r="V377" s="153"/>
      <c r="W377" s="153"/>
      <c r="X377" s="153"/>
      <c r="Y377" s="153"/>
      <c r="Z377" s="153"/>
    </row>
    <row r="378" ht="14.25" customHeight="1">
      <c r="A378" s="153"/>
      <c r="B378" s="153"/>
      <c r="C378" s="153"/>
      <c r="D378" s="153"/>
      <c r="E378" s="153"/>
      <c r="F378" s="153"/>
      <c r="G378" s="153"/>
      <c r="H378" s="153"/>
      <c r="I378" s="153"/>
      <c r="J378" s="153"/>
      <c r="K378" s="153"/>
      <c r="L378" s="153"/>
      <c r="M378" s="153"/>
      <c r="N378" s="153"/>
      <c r="O378" s="153"/>
      <c r="P378" s="153"/>
      <c r="Q378" s="153"/>
      <c r="R378" s="153"/>
      <c r="S378" s="153"/>
      <c r="T378" s="153"/>
      <c r="U378" s="153"/>
      <c r="V378" s="153"/>
      <c r="W378" s="153"/>
      <c r="X378" s="153"/>
      <c r="Y378" s="153"/>
      <c r="Z378" s="153"/>
    </row>
    <row r="379" ht="14.25" customHeight="1">
      <c r="A379" s="153"/>
      <c r="B379" s="153"/>
      <c r="C379" s="153"/>
      <c r="D379" s="153"/>
      <c r="E379" s="153"/>
      <c r="F379" s="153"/>
      <c r="G379" s="153"/>
      <c r="H379" s="153"/>
      <c r="I379" s="153"/>
      <c r="J379" s="153"/>
      <c r="K379" s="153"/>
      <c r="L379" s="153"/>
      <c r="M379" s="153"/>
      <c r="N379" s="153"/>
      <c r="O379" s="153"/>
      <c r="P379" s="153"/>
      <c r="Q379" s="153"/>
      <c r="R379" s="153"/>
      <c r="S379" s="153"/>
      <c r="T379" s="153"/>
      <c r="U379" s="153"/>
      <c r="V379" s="153"/>
      <c r="W379" s="153"/>
      <c r="X379" s="153"/>
      <c r="Y379" s="153"/>
      <c r="Z379" s="153"/>
    </row>
    <row r="380" ht="14.25" customHeight="1">
      <c r="A380" s="153"/>
      <c r="B380" s="153"/>
      <c r="C380" s="153"/>
      <c r="D380" s="153"/>
      <c r="E380" s="153"/>
      <c r="F380" s="153"/>
      <c r="G380" s="153"/>
      <c r="H380" s="153"/>
      <c r="I380" s="153"/>
      <c r="J380" s="153"/>
      <c r="K380" s="153"/>
      <c r="L380" s="153"/>
      <c r="M380" s="153"/>
      <c r="N380" s="153"/>
      <c r="O380" s="153"/>
      <c r="P380" s="153"/>
      <c r="Q380" s="153"/>
      <c r="R380" s="153"/>
      <c r="S380" s="153"/>
      <c r="T380" s="153"/>
      <c r="U380" s="153"/>
      <c r="V380" s="153"/>
      <c r="W380" s="153"/>
      <c r="X380" s="153"/>
      <c r="Y380" s="153"/>
      <c r="Z380" s="153"/>
    </row>
    <row r="381" ht="14.25" customHeight="1">
      <c r="A381" s="153"/>
      <c r="B381" s="153"/>
      <c r="C381" s="153"/>
      <c r="D381" s="153"/>
      <c r="E381" s="153"/>
      <c r="F381" s="153"/>
      <c r="G381" s="153"/>
      <c r="H381" s="153"/>
      <c r="I381" s="153"/>
      <c r="J381" s="153"/>
      <c r="K381" s="153"/>
      <c r="L381" s="153"/>
      <c r="M381" s="153"/>
      <c r="N381" s="153"/>
      <c r="O381" s="153"/>
      <c r="P381" s="153"/>
      <c r="Q381" s="153"/>
      <c r="R381" s="153"/>
      <c r="S381" s="153"/>
      <c r="T381" s="153"/>
      <c r="U381" s="153"/>
      <c r="V381" s="153"/>
      <c r="W381" s="153"/>
      <c r="X381" s="153"/>
      <c r="Y381" s="153"/>
      <c r="Z381" s="153"/>
    </row>
    <row r="382" ht="14.25" customHeight="1">
      <c r="A382" s="153"/>
      <c r="B382" s="153"/>
      <c r="C382" s="153"/>
      <c r="D382" s="153"/>
      <c r="E382" s="153"/>
      <c r="F382" s="153"/>
      <c r="G382" s="153"/>
      <c r="H382" s="153"/>
      <c r="I382" s="153"/>
      <c r="J382" s="153"/>
      <c r="K382" s="153"/>
      <c r="L382" s="153"/>
      <c r="M382" s="153"/>
      <c r="N382" s="153"/>
      <c r="O382" s="153"/>
      <c r="P382" s="153"/>
      <c r="Q382" s="153"/>
      <c r="R382" s="153"/>
      <c r="S382" s="153"/>
      <c r="T382" s="153"/>
      <c r="U382" s="153"/>
      <c r="V382" s="153"/>
      <c r="W382" s="153"/>
      <c r="X382" s="153"/>
      <c r="Y382" s="153"/>
      <c r="Z382" s="153"/>
    </row>
    <row r="383" ht="14.25" customHeight="1">
      <c r="A383" s="153"/>
      <c r="B383" s="153"/>
      <c r="C383" s="153"/>
      <c r="D383" s="153"/>
      <c r="E383" s="153"/>
      <c r="F383" s="153"/>
      <c r="G383" s="153"/>
      <c r="H383" s="153"/>
      <c r="I383" s="153"/>
      <c r="J383" s="153"/>
      <c r="K383" s="153"/>
      <c r="L383" s="153"/>
      <c r="M383" s="153"/>
      <c r="N383" s="153"/>
      <c r="O383" s="153"/>
      <c r="P383" s="153"/>
      <c r="Q383" s="153"/>
      <c r="R383" s="153"/>
      <c r="S383" s="153"/>
      <c r="T383" s="153"/>
      <c r="U383" s="153"/>
      <c r="V383" s="153"/>
      <c r="W383" s="153"/>
      <c r="X383" s="153"/>
      <c r="Y383" s="153"/>
      <c r="Z383" s="153"/>
    </row>
    <row r="384" ht="14.25" customHeight="1">
      <c r="A384" s="153"/>
      <c r="B384" s="153"/>
      <c r="C384" s="153"/>
      <c r="D384" s="153"/>
      <c r="E384" s="153"/>
      <c r="F384" s="153"/>
      <c r="G384" s="153"/>
      <c r="H384" s="153"/>
      <c r="I384" s="153"/>
      <c r="J384" s="153"/>
      <c r="K384" s="153"/>
      <c r="L384" s="153"/>
      <c r="M384" s="153"/>
      <c r="N384" s="153"/>
      <c r="O384" s="153"/>
      <c r="P384" s="153"/>
      <c r="Q384" s="153"/>
      <c r="R384" s="153"/>
      <c r="S384" s="153"/>
      <c r="T384" s="153"/>
      <c r="U384" s="153"/>
      <c r="V384" s="153"/>
      <c r="W384" s="153"/>
      <c r="X384" s="153"/>
      <c r="Y384" s="153"/>
      <c r="Z384" s="153"/>
    </row>
    <row r="385" ht="14.25" customHeight="1">
      <c r="A385" s="153"/>
      <c r="B385" s="153"/>
      <c r="C385" s="153"/>
      <c r="D385" s="153"/>
      <c r="E385" s="153"/>
      <c r="F385" s="153"/>
      <c r="G385" s="153"/>
      <c r="H385" s="153"/>
      <c r="I385" s="153"/>
      <c r="J385" s="153"/>
      <c r="K385" s="153"/>
      <c r="L385" s="153"/>
      <c r="M385" s="153"/>
      <c r="N385" s="153"/>
      <c r="O385" s="153"/>
      <c r="P385" s="153"/>
      <c r="Q385" s="153"/>
      <c r="R385" s="153"/>
      <c r="S385" s="153"/>
      <c r="T385" s="153"/>
      <c r="U385" s="153"/>
      <c r="V385" s="153"/>
      <c r="W385" s="153"/>
      <c r="X385" s="153"/>
      <c r="Y385" s="153"/>
      <c r="Z385" s="153"/>
    </row>
    <row r="386" ht="14.25" customHeight="1">
      <c r="A386" s="153"/>
      <c r="B386" s="153"/>
      <c r="C386" s="153"/>
      <c r="D386" s="153"/>
      <c r="E386" s="153"/>
      <c r="F386" s="153"/>
      <c r="G386" s="153"/>
      <c r="H386" s="153"/>
      <c r="I386" s="153"/>
      <c r="J386" s="153"/>
      <c r="K386" s="153"/>
      <c r="L386" s="153"/>
      <c r="M386" s="153"/>
      <c r="N386" s="153"/>
      <c r="O386" s="153"/>
      <c r="P386" s="153"/>
      <c r="Q386" s="153"/>
      <c r="R386" s="153"/>
      <c r="S386" s="153"/>
      <c r="T386" s="153"/>
      <c r="U386" s="153"/>
      <c r="V386" s="153"/>
      <c r="W386" s="153"/>
      <c r="X386" s="153"/>
      <c r="Y386" s="153"/>
      <c r="Z386" s="153"/>
    </row>
    <row r="387" ht="14.25" customHeight="1">
      <c r="A387" s="153"/>
      <c r="B387" s="153"/>
      <c r="C387" s="153"/>
      <c r="D387" s="153"/>
      <c r="E387" s="153"/>
      <c r="F387" s="153"/>
      <c r="G387" s="153"/>
      <c r="H387" s="153"/>
      <c r="I387" s="153"/>
      <c r="J387" s="153"/>
      <c r="K387" s="153"/>
      <c r="L387" s="153"/>
      <c r="M387" s="153"/>
      <c r="N387" s="153"/>
      <c r="O387" s="153"/>
      <c r="P387" s="153"/>
      <c r="Q387" s="153"/>
      <c r="R387" s="153"/>
      <c r="S387" s="153"/>
      <c r="T387" s="153"/>
      <c r="U387" s="153"/>
      <c r="V387" s="153"/>
      <c r="W387" s="153"/>
      <c r="X387" s="153"/>
      <c r="Y387" s="153"/>
      <c r="Z387" s="153"/>
    </row>
    <row r="388" ht="14.25" customHeight="1">
      <c r="A388" s="153"/>
      <c r="B388" s="153"/>
      <c r="C388" s="153"/>
      <c r="D388" s="153"/>
      <c r="E388" s="153"/>
      <c r="F388" s="153"/>
      <c r="G388" s="153"/>
      <c r="H388" s="153"/>
      <c r="I388" s="153"/>
      <c r="J388" s="153"/>
      <c r="K388" s="153"/>
      <c r="L388" s="153"/>
      <c r="M388" s="153"/>
      <c r="N388" s="153"/>
      <c r="O388" s="153"/>
      <c r="P388" s="153"/>
      <c r="Q388" s="153"/>
      <c r="R388" s="153"/>
      <c r="S388" s="153"/>
      <c r="T388" s="153"/>
      <c r="U388" s="153"/>
      <c r="V388" s="153"/>
      <c r="W388" s="153"/>
      <c r="X388" s="153"/>
      <c r="Y388" s="153"/>
      <c r="Z388" s="153"/>
    </row>
    <row r="389" ht="14.25" customHeight="1">
      <c r="A389" s="153"/>
      <c r="B389" s="153"/>
      <c r="C389" s="153"/>
      <c r="D389" s="153"/>
      <c r="E389" s="153"/>
      <c r="F389" s="153"/>
      <c r="G389" s="153"/>
      <c r="H389" s="153"/>
      <c r="I389" s="153"/>
      <c r="J389" s="153"/>
      <c r="K389" s="153"/>
      <c r="L389" s="153"/>
      <c r="M389" s="153"/>
      <c r="N389" s="153"/>
      <c r="O389" s="153"/>
      <c r="P389" s="153"/>
      <c r="Q389" s="153"/>
      <c r="R389" s="153"/>
      <c r="S389" s="153"/>
      <c r="T389" s="153"/>
      <c r="U389" s="153"/>
      <c r="V389" s="153"/>
      <c r="W389" s="153"/>
      <c r="X389" s="153"/>
      <c r="Y389" s="153"/>
      <c r="Z389" s="153"/>
    </row>
    <row r="390" ht="14.25" customHeight="1">
      <c r="A390" s="153"/>
      <c r="B390" s="153"/>
      <c r="C390" s="153"/>
      <c r="D390" s="153"/>
      <c r="E390" s="153"/>
      <c r="F390" s="153"/>
      <c r="G390" s="153"/>
      <c r="H390" s="153"/>
      <c r="I390" s="153"/>
      <c r="J390" s="153"/>
      <c r="K390" s="153"/>
      <c r="L390" s="153"/>
      <c r="M390" s="153"/>
      <c r="N390" s="153"/>
      <c r="O390" s="153"/>
      <c r="P390" s="153"/>
      <c r="Q390" s="153"/>
      <c r="R390" s="153"/>
      <c r="S390" s="153"/>
      <c r="T390" s="153"/>
      <c r="U390" s="153"/>
      <c r="V390" s="153"/>
      <c r="W390" s="153"/>
      <c r="X390" s="153"/>
      <c r="Y390" s="153"/>
      <c r="Z390" s="153"/>
    </row>
    <row r="391" ht="14.25" customHeight="1">
      <c r="A391" s="153"/>
      <c r="B391" s="153"/>
      <c r="C391" s="153"/>
      <c r="D391" s="153"/>
      <c r="E391" s="153"/>
      <c r="F391" s="153"/>
      <c r="G391" s="153"/>
      <c r="H391" s="153"/>
      <c r="I391" s="153"/>
      <c r="J391" s="153"/>
      <c r="K391" s="153"/>
      <c r="L391" s="153"/>
      <c r="M391" s="153"/>
      <c r="N391" s="153"/>
      <c r="O391" s="153"/>
      <c r="P391" s="153"/>
      <c r="Q391" s="153"/>
      <c r="R391" s="153"/>
      <c r="S391" s="153"/>
      <c r="T391" s="153"/>
      <c r="U391" s="153"/>
      <c r="V391" s="153"/>
      <c r="W391" s="153"/>
      <c r="X391" s="153"/>
      <c r="Y391" s="153"/>
      <c r="Z391" s="153"/>
    </row>
    <row r="392" ht="14.25" customHeight="1">
      <c r="A392" s="153"/>
      <c r="B392" s="153"/>
      <c r="C392" s="153"/>
      <c r="D392" s="153"/>
      <c r="E392" s="153"/>
      <c r="F392" s="153"/>
      <c r="G392" s="153"/>
      <c r="H392" s="153"/>
      <c r="I392" s="153"/>
      <c r="J392" s="153"/>
      <c r="K392" s="153"/>
      <c r="L392" s="153"/>
      <c r="M392" s="153"/>
      <c r="N392" s="153"/>
      <c r="O392" s="153"/>
      <c r="P392" s="153"/>
      <c r="Q392" s="153"/>
      <c r="R392" s="153"/>
      <c r="S392" s="153"/>
      <c r="T392" s="153"/>
      <c r="U392" s="153"/>
      <c r="V392" s="153"/>
      <c r="W392" s="153"/>
      <c r="X392" s="153"/>
      <c r="Y392" s="153"/>
      <c r="Z392" s="153"/>
    </row>
    <row r="393" ht="14.25" customHeight="1">
      <c r="A393" s="153"/>
      <c r="B393" s="153"/>
      <c r="C393" s="153"/>
      <c r="D393" s="153"/>
      <c r="E393" s="153"/>
      <c r="F393" s="153"/>
      <c r="G393" s="153"/>
      <c r="H393" s="153"/>
      <c r="I393" s="153"/>
      <c r="J393" s="153"/>
      <c r="K393" s="153"/>
      <c r="L393" s="153"/>
      <c r="M393" s="153"/>
      <c r="N393" s="153"/>
      <c r="O393" s="153"/>
      <c r="P393" s="153"/>
      <c r="Q393" s="153"/>
      <c r="R393" s="153"/>
      <c r="S393" s="153"/>
      <c r="T393" s="153"/>
      <c r="U393" s="153"/>
      <c r="V393" s="153"/>
      <c r="W393" s="153"/>
      <c r="X393" s="153"/>
      <c r="Y393" s="153"/>
      <c r="Z393" s="153"/>
    </row>
    <row r="394" ht="14.25" customHeight="1">
      <c r="A394" s="153"/>
      <c r="B394" s="153"/>
      <c r="C394" s="153"/>
      <c r="D394" s="153"/>
      <c r="E394" s="153"/>
      <c r="F394" s="153"/>
      <c r="G394" s="153"/>
      <c r="H394" s="153"/>
      <c r="I394" s="153"/>
      <c r="J394" s="153"/>
      <c r="K394" s="153"/>
      <c r="L394" s="153"/>
      <c r="M394" s="153"/>
      <c r="N394" s="153"/>
      <c r="O394" s="153"/>
      <c r="P394" s="153"/>
      <c r="Q394" s="153"/>
      <c r="R394" s="153"/>
      <c r="S394" s="153"/>
      <c r="T394" s="153"/>
      <c r="U394" s="153"/>
      <c r="V394" s="153"/>
      <c r="W394" s="153"/>
      <c r="X394" s="153"/>
      <c r="Y394" s="153"/>
      <c r="Z394" s="153"/>
    </row>
    <row r="395" ht="14.25" customHeight="1">
      <c r="A395" s="153"/>
      <c r="B395" s="153"/>
      <c r="C395" s="153"/>
      <c r="D395" s="153"/>
      <c r="E395" s="153"/>
      <c r="F395" s="153"/>
      <c r="G395" s="153"/>
      <c r="H395" s="153"/>
      <c r="I395" s="153"/>
      <c r="J395" s="153"/>
      <c r="K395" s="153"/>
      <c r="L395" s="153"/>
      <c r="M395" s="153"/>
      <c r="N395" s="153"/>
      <c r="O395" s="153"/>
      <c r="P395" s="153"/>
      <c r="Q395" s="153"/>
      <c r="R395" s="153"/>
      <c r="S395" s="153"/>
      <c r="T395" s="153"/>
      <c r="U395" s="153"/>
      <c r="V395" s="153"/>
      <c r="W395" s="153"/>
      <c r="X395" s="153"/>
      <c r="Y395" s="153"/>
      <c r="Z395" s="153"/>
    </row>
    <row r="396" ht="14.25" customHeight="1">
      <c r="A396" s="153"/>
      <c r="B396" s="153"/>
      <c r="C396" s="153"/>
      <c r="D396" s="153"/>
      <c r="E396" s="153"/>
      <c r="F396" s="153"/>
      <c r="G396" s="153"/>
      <c r="H396" s="153"/>
      <c r="I396" s="153"/>
      <c r="J396" s="153"/>
      <c r="K396" s="153"/>
      <c r="L396" s="153"/>
      <c r="M396" s="153"/>
      <c r="N396" s="153"/>
      <c r="O396" s="153"/>
      <c r="P396" s="153"/>
      <c r="Q396" s="153"/>
      <c r="R396" s="153"/>
      <c r="S396" s="153"/>
      <c r="T396" s="153"/>
      <c r="U396" s="153"/>
      <c r="V396" s="153"/>
      <c r="W396" s="153"/>
      <c r="X396" s="153"/>
      <c r="Y396" s="153"/>
      <c r="Z396" s="153"/>
    </row>
    <row r="397" ht="14.25" customHeight="1">
      <c r="A397" s="153"/>
      <c r="B397" s="153"/>
      <c r="C397" s="153"/>
      <c r="D397" s="153"/>
      <c r="E397" s="153"/>
      <c r="F397" s="153"/>
      <c r="G397" s="153"/>
      <c r="H397" s="153"/>
      <c r="I397" s="153"/>
      <c r="J397" s="153"/>
      <c r="K397" s="153"/>
      <c r="L397" s="153"/>
      <c r="M397" s="153"/>
      <c r="N397" s="153"/>
      <c r="O397" s="153"/>
      <c r="P397" s="153"/>
      <c r="Q397" s="153"/>
      <c r="R397" s="153"/>
      <c r="S397" s="153"/>
      <c r="T397" s="153"/>
      <c r="U397" s="153"/>
      <c r="V397" s="153"/>
      <c r="W397" s="153"/>
      <c r="X397" s="153"/>
      <c r="Y397" s="153"/>
      <c r="Z397" s="153"/>
    </row>
    <row r="398" ht="14.25" customHeight="1">
      <c r="A398" s="153"/>
      <c r="B398" s="153"/>
      <c r="C398" s="153"/>
      <c r="D398" s="153"/>
      <c r="E398" s="153"/>
      <c r="F398" s="153"/>
      <c r="G398" s="153"/>
      <c r="H398" s="153"/>
      <c r="I398" s="153"/>
      <c r="J398" s="153"/>
      <c r="K398" s="153"/>
      <c r="L398" s="153"/>
      <c r="M398" s="153"/>
      <c r="N398" s="153"/>
      <c r="O398" s="153"/>
      <c r="P398" s="153"/>
      <c r="Q398" s="153"/>
      <c r="R398" s="153"/>
      <c r="S398" s="153"/>
      <c r="T398" s="153"/>
      <c r="U398" s="153"/>
      <c r="V398" s="153"/>
      <c r="W398" s="153"/>
      <c r="X398" s="153"/>
      <c r="Y398" s="153"/>
      <c r="Z398" s="153"/>
    </row>
    <row r="399" ht="14.25" customHeight="1">
      <c r="A399" s="153"/>
      <c r="B399" s="153"/>
      <c r="C399" s="153"/>
      <c r="D399" s="153"/>
      <c r="E399" s="153"/>
      <c r="F399" s="153"/>
      <c r="G399" s="153"/>
      <c r="H399" s="153"/>
      <c r="I399" s="153"/>
      <c r="J399" s="153"/>
      <c r="K399" s="153"/>
      <c r="L399" s="153"/>
      <c r="M399" s="153"/>
      <c r="N399" s="153"/>
      <c r="O399" s="153"/>
      <c r="P399" s="153"/>
      <c r="Q399" s="153"/>
      <c r="R399" s="153"/>
      <c r="S399" s="153"/>
      <c r="T399" s="153"/>
      <c r="U399" s="153"/>
      <c r="V399" s="153"/>
      <c r="W399" s="153"/>
      <c r="X399" s="153"/>
      <c r="Y399" s="153"/>
      <c r="Z399" s="153"/>
    </row>
    <row r="400" ht="14.25" customHeight="1">
      <c r="A400" s="153"/>
      <c r="B400" s="153"/>
      <c r="C400" s="153"/>
      <c r="D400" s="153"/>
      <c r="E400" s="153"/>
      <c r="F400" s="153"/>
      <c r="G400" s="153"/>
      <c r="H400" s="153"/>
      <c r="I400" s="153"/>
      <c r="J400" s="153"/>
      <c r="K400" s="153"/>
      <c r="L400" s="153"/>
      <c r="M400" s="153"/>
      <c r="N400" s="153"/>
      <c r="O400" s="153"/>
      <c r="P400" s="153"/>
      <c r="Q400" s="153"/>
      <c r="R400" s="153"/>
      <c r="S400" s="153"/>
      <c r="T400" s="153"/>
      <c r="U400" s="153"/>
      <c r="V400" s="153"/>
      <c r="W400" s="153"/>
      <c r="X400" s="153"/>
      <c r="Y400" s="153"/>
      <c r="Z400" s="153"/>
    </row>
    <row r="401" ht="14.25" customHeight="1">
      <c r="A401" s="153"/>
      <c r="B401" s="153"/>
      <c r="C401" s="153"/>
      <c r="D401" s="153"/>
      <c r="E401" s="153"/>
      <c r="F401" s="153"/>
      <c r="G401" s="153"/>
      <c r="H401" s="153"/>
      <c r="I401" s="153"/>
      <c r="J401" s="153"/>
      <c r="K401" s="153"/>
      <c r="L401" s="153"/>
      <c r="M401" s="153"/>
      <c r="N401" s="153"/>
      <c r="O401" s="153"/>
      <c r="P401" s="153"/>
      <c r="Q401" s="153"/>
      <c r="R401" s="153"/>
      <c r="S401" s="153"/>
      <c r="T401" s="153"/>
      <c r="U401" s="153"/>
      <c r="V401" s="153"/>
      <c r="W401" s="153"/>
      <c r="X401" s="153"/>
      <c r="Y401" s="153"/>
      <c r="Z401" s="153"/>
    </row>
    <row r="402" ht="14.25" customHeight="1">
      <c r="A402" s="153"/>
      <c r="B402" s="153"/>
      <c r="C402" s="153"/>
      <c r="D402" s="153"/>
      <c r="E402" s="153"/>
      <c r="F402" s="153"/>
      <c r="G402" s="153"/>
      <c r="H402" s="153"/>
      <c r="I402" s="153"/>
      <c r="J402" s="153"/>
      <c r="K402" s="153"/>
      <c r="L402" s="153"/>
      <c r="M402" s="153"/>
      <c r="N402" s="153"/>
      <c r="O402" s="153"/>
      <c r="P402" s="153"/>
      <c r="Q402" s="153"/>
      <c r="R402" s="153"/>
      <c r="S402" s="153"/>
      <c r="T402" s="153"/>
      <c r="U402" s="153"/>
      <c r="V402" s="153"/>
      <c r="W402" s="153"/>
      <c r="X402" s="153"/>
      <c r="Y402" s="153"/>
      <c r="Z402" s="153"/>
    </row>
    <row r="403" ht="14.25" customHeight="1">
      <c r="A403" s="153"/>
      <c r="B403" s="153"/>
      <c r="C403" s="153"/>
      <c r="D403" s="153"/>
      <c r="E403" s="153"/>
      <c r="F403" s="153"/>
      <c r="G403" s="153"/>
      <c r="H403" s="153"/>
      <c r="I403" s="153"/>
      <c r="J403" s="153"/>
      <c r="K403" s="153"/>
      <c r="L403" s="153"/>
      <c r="M403" s="153"/>
      <c r="N403" s="153"/>
      <c r="O403" s="153"/>
      <c r="P403" s="153"/>
      <c r="Q403" s="153"/>
      <c r="R403" s="153"/>
      <c r="S403" s="153"/>
      <c r="T403" s="153"/>
      <c r="U403" s="153"/>
      <c r="V403" s="153"/>
      <c r="W403" s="153"/>
      <c r="X403" s="153"/>
      <c r="Y403" s="153"/>
      <c r="Z403" s="153"/>
    </row>
    <row r="404" ht="14.25" customHeight="1">
      <c r="A404" s="153"/>
      <c r="B404" s="153"/>
      <c r="C404" s="153"/>
      <c r="D404" s="153"/>
      <c r="E404" s="153"/>
      <c r="F404" s="153"/>
      <c r="G404" s="153"/>
      <c r="H404" s="153"/>
      <c r="I404" s="153"/>
      <c r="J404" s="153"/>
      <c r="K404" s="153"/>
      <c r="L404" s="153"/>
      <c r="M404" s="153"/>
      <c r="N404" s="153"/>
      <c r="O404" s="153"/>
      <c r="P404" s="153"/>
      <c r="Q404" s="153"/>
      <c r="R404" s="153"/>
      <c r="S404" s="153"/>
      <c r="T404" s="153"/>
      <c r="U404" s="153"/>
      <c r="V404" s="153"/>
      <c r="W404" s="153"/>
      <c r="X404" s="153"/>
      <c r="Y404" s="153"/>
      <c r="Z404" s="153"/>
    </row>
    <row r="405" ht="14.25" customHeight="1">
      <c r="A405" s="153"/>
      <c r="B405" s="153"/>
      <c r="C405" s="153"/>
      <c r="D405" s="153"/>
      <c r="E405" s="153"/>
      <c r="F405" s="153"/>
      <c r="G405" s="153"/>
      <c r="H405" s="153"/>
      <c r="I405" s="153"/>
      <c r="J405" s="153"/>
      <c r="K405" s="153"/>
      <c r="L405" s="153"/>
      <c r="M405" s="153"/>
      <c r="N405" s="153"/>
      <c r="O405" s="153"/>
      <c r="P405" s="153"/>
      <c r="Q405" s="153"/>
      <c r="R405" s="153"/>
      <c r="S405" s="153"/>
      <c r="T405" s="153"/>
      <c r="U405" s="153"/>
      <c r="V405" s="153"/>
      <c r="W405" s="153"/>
      <c r="X405" s="153"/>
      <c r="Y405" s="153"/>
      <c r="Z405" s="153"/>
    </row>
    <row r="406" ht="14.25" customHeight="1">
      <c r="A406" s="153"/>
      <c r="B406" s="153"/>
      <c r="C406" s="153"/>
      <c r="D406" s="153"/>
      <c r="E406" s="153"/>
      <c r="F406" s="153"/>
      <c r="G406" s="153"/>
      <c r="H406" s="153"/>
      <c r="I406" s="153"/>
      <c r="J406" s="153"/>
      <c r="K406" s="153"/>
      <c r="L406" s="153"/>
      <c r="M406" s="153"/>
      <c r="N406" s="153"/>
      <c r="O406" s="153"/>
      <c r="P406" s="153"/>
      <c r="Q406" s="153"/>
      <c r="R406" s="153"/>
      <c r="S406" s="153"/>
      <c r="T406" s="153"/>
      <c r="U406" s="153"/>
      <c r="V406" s="153"/>
      <c r="W406" s="153"/>
      <c r="X406" s="153"/>
      <c r="Y406" s="153"/>
      <c r="Z406" s="153"/>
    </row>
    <row r="407" ht="14.25" customHeight="1">
      <c r="A407" s="153"/>
      <c r="B407" s="153"/>
      <c r="C407" s="153"/>
      <c r="D407" s="153"/>
      <c r="E407" s="153"/>
      <c r="F407" s="153"/>
      <c r="G407" s="153"/>
      <c r="H407" s="153"/>
      <c r="I407" s="153"/>
      <c r="J407" s="153"/>
      <c r="K407" s="153"/>
      <c r="L407" s="153"/>
      <c r="M407" s="153"/>
      <c r="N407" s="153"/>
      <c r="O407" s="153"/>
      <c r="P407" s="153"/>
      <c r="Q407" s="153"/>
      <c r="R407" s="153"/>
      <c r="S407" s="153"/>
      <c r="T407" s="153"/>
      <c r="U407" s="153"/>
      <c r="V407" s="153"/>
      <c r="W407" s="153"/>
      <c r="X407" s="153"/>
      <c r="Y407" s="153"/>
      <c r="Z407" s="153"/>
    </row>
    <row r="408" ht="14.25" customHeight="1">
      <c r="A408" s="153"/>
      <c r="B408" s="153"/>
      <c r="C408" s="153"/>
      <c r="D408" s="153"/>
      <c r="E408" s="153"/>
      <c r="F408" s="153"/>
      <c r="G408" s="153"/>
      <c r="H408" s="153"/>
      <c r="I408" s="153"/>
      <c r="J408" s="153"/>
      <c r="K408" s="153"/>
      <c r="L408" s="153"/>
      <c r="M408" s="153"/>
      <c r="N408" s="153"/>
      <c r="O408" s="153"/>
      <c r="P408" s="153"/>
      <c r="Q408" s="153"/>
      <c r="R408" s="153"/>
      <c r="S408" s="153"/>
      <c r="T408" s="153"/>
      <c r="U408" s="153"/>
      <c r="V408" s="153"/>
      <c r="W408" s="153"/>
      <c r="X408" s="153"/>
      <c r="Y408" s="153"/>
      <c r="Z408" s="153"/>
    </row>
    <row r="409" ht="14.25" customHeight="1">
      <c r="A409" s="153"/>
      <c r="B409" s="153"/>
      <c r="C409" s="153"/>
      <c r="D409" s="153"/>
      <c r="E409" s="153"/>
      <c r="F409" s="153"/>
      <c r="G409" s="153"/>
      <c r="H409" s="153"/>
      <c r="I409" s="153"/>
      <c r="J409" s="153"/>
      <c r="K409" s="153"/>
      <c r="L409" s="153"/>
      <c r="M409" s="153"/>
      <c r="N409" s="153"/>
      <c r="O409" s="153"/>
      <c r="P409" s="153"/>
      <c r="Q409" s="153"/>
      <c r="R409" s="153"/>
      <c r="S409" s="153"/>
      <c r="T409" s="153"/>
      <c r="U409" s="153"/>
      <c r="V409" s="153"/>
      <c r="W409" s="153"/>
      <c r="X409" s="153"/>
      <c r="Y409" s="153"/>
      <c r="Z409" s="153"/>
    </row>
    <row r="410" ht="14.25" customHeight="1">
      <c r="A410" s="153"/>
      <c r="B410" s="153"/>
      <c r="C410" s="153"/>
      <c r="D410" s="153"/>
      <c r="E410" s="153"/>
      <c r="F410" s="153"/>
      <c r="G410" s="153"/>
      <c r="H410" s="153"/>
      <c r="I410" s="153"/>
      <c r="J410" s="153"/>
      <c r="K410" s="153"/>
      <c r="L410" s="153"/>
      <c r="M410" s="153"/>
      <c r="N410" s="153"/>
      <c r="O410" s="153"/>
      <c r="P410" s="153"/>
      <c r="Q410" s="153"/>
      <c r="R410" s="153"/>
      <c r="S410" s="153"/>
      <c r="T410" s="153"/>
      <c r="U410" s="153"/>
      <c r="V410" s="153"/>
      <c r="W410" s="153"/>
      <c r="X410" s="153"/>
      <c r="Y410" s="153"/>
      <c r="Z410" s="153"/>
    </row>
    <row r="411" ht="14.25" customHeight="1">
      <c r="A411" s="153"/>
      <c r="B411" s="153"/>
      <c r="C411" s="153"/>
      <c r="D411" s="153"/>
      <c r="E411" s="153"/>
      <c r="F411" s="153"/>
      <c r="G411" s="153"/>
      <c r="H411" s="153"/>
      <c r="I411" s="153"/>
      <c r="J411" s="153"/>
      <c r="K411" s="153"/>
      <c r="L411" s="153"/>
      <c r="M411" s="153"/>
      <c r="N411" s="153"/>
      <c r="O411" s="153"/>
      <c r="P411" s="153"/>
      <c r="Q411" s="153"/>
      <c r="R411" s="153"/>
      <c r="S411" s="153"/>
      <c r="T411" s="153"/>
      <c r="U411" s="153"/>
      <c r="V411" s="153"/>
      <c r="W411" s="153"/>
      <c r="X411" s="153"/>
      <c r="Y411" s="153"/>
      <c r="Z411" s="153"/>
    </row>
    <row r="412" ht="14.25" customHeight="1">
      <c r="A412" s="153"/>
      <c r="B412" s="153"/>
      <c r="C412" s="153"/>
      <c r="D412" s="153"/>
      <c r="E412" s="153"/>
      <c r="F412" s="153"/>
      <c r="G412" s="153"/>
      <c r="H412" s="153"/>
      <c r="I412" s="153"/>
      <c r="J412" s="153"/>
      <c r="K412" s="153"/>
      <c r="L412" s="153"/>
      <c r="M412" s="153"/>
      <c r="N412" s="153"/>
      <c r="O412" s="153"/>
      <c r="P412" s="153"/>
      <c r="Q412" s="153"/>
      <c r="R412" s="153"/>
      <c r="S412" s="153"/>
      <c r="T412" s="153"/>
      <c r="U412" s="153"/>
      <c r="V412" s="153"/>
      <c r="W412" s="153"/>
      <c r="X412" s="153"/>
      <c r="Y412" s="153"/>
      <c r="Z412" s="153"/>
    </row>
    <row r="413" ht="14.25" customHeight="1">
      <c r="A413" s="153"/>
      <c r="B413" s="153"/>
      <c r="C413" s="153"/>
      <c r="D413" s="153"/>
      <c r="E413" s="153"/>
      <c r="F413" s="153"/>
      <c r="G413" s="153"/>
      <c r="H413" s="153"/>
      <c r="I413" s="153"/>
      <c r="J413" s="153"/>
      <c r="K413" s="153"/>
      <c r="L413" s="153"/>
      <c r="M413" s="153"/>
      <c r="N413" s="153"/>
      <c r="O413" s="153"/>
      <c r="P413" s="153"/>
      <c r="Q413" s="153"/>
      <c r="R413" s="153"/>
      <c r="S413" s="153"/>
      <c r="T413" s="153"/>
      <c r="U413" s="153"/>
      <c r="V413" s="153"/>
      <c r="W413" s="153"/>
      <c r="X413" s="153"/>
      <c r="Y413" s="153"/>
      <c r="Z413" s="153"/>
    </row>
    <row r="414" ht="14.25" customHeight="1">
      <c r="A414" s="153"/>
      <c r="B414" s="153"/>
      <c r="C414" s="153"/>
      <c r="D414" s="153"/>
      <c r="E414" s="153"/>
      <c r="F414" s="153"/>
      <c r="G414" s="153"/>
      <c r="H414" s="153"/>
      <c r="I414" s="153"/>
      <c r="J414" s="153"/>
      <c r="K414" s="153"/>
      <c r="L414" s="153"/>
      <c r="M414" s="153"/>
      <c r="N414" s="153"/>
      <c r="O414" s="153"/>
      <c r="P414" s="153"/>
      <c r="Q414" s="153"/>
      <c r="R414" s="153"/>
      <c r="S414" s="153"/>
      <c r="T414" s="153"/>
      <c r="U414" s="153"/>
      <c r="V414" s="153"/>
      <c r="W414" s="153"/>
      <c r="X414" s="153"/>
      <c r="Y414" s="153"/>
      <c r="Z414" s="153"/>
    </row>
    <row r="415" ht="14.25" customHeight="1">
      <c r="A415" s="153"/>
      <c r="B415" s="153"/>
      <c r="C415" s="153"/>
      <c r="D415" s="153"/>
      <c r="E415" s="153"/>
      <c r="F415" s="153"/>
      <c r="G415" s="153"/>
      <c r="H415" s="153"/>
      <c r="I415" s="153"/>
      <c r="J415" s="153"/>
      <c r="K415" s="153"/>
      <c r="L415" s="153"/>
      <c r="M415" s="153"/>
      <c r="N415" s="153"/>
      <c r="O415" s="153"/>
      <c r="P415" s="153"/>
      <c r="Q415" s="153"/>
      <c r="R415" s="153"/>
      <c r="S415" s="153"/>
      <c r="T415" s="153"/>
      <c r="U415" s="153"/>
      <c r="V415" s="153"/>
      <c r="W415" s="153"/>
      <c r="X415" s="153"/>
      <c r="Y415" s="153"/>
      <c r="Z415" s="153"/>
    </row>
    <row r="416" ht="14.25" customHeight="1">
      <c r="A416" s="153"/>
      <c r="B416" s="153"/>
      <c r="C416" s="153"/>
      <c r="D416" s="153"/>
      <c r="E416" s="153"/>
      <c r="F416" s="153"/>
      <c r="G416" s="153"/>
      <c r="H416" s="153"/>
      <c r="I416" s="153"/>
      <c r="J416" s="153"/>
      <c r="K416" s="153"/>
      <c r="L416" s="153"/>
      <c r="M416" s="153"/>
      <c r="N416" s="153"/>
      <c r="O416" s="153"/>
      <c r="P416" s="153"/>
      <c r="Q416" s="153"/>
      <c r="R416" s="153"/>
      <c r="S416" s="153"/>
      <c r="T416" s="153"/>
      <c r="U416" s="153"/>
      <c r="V416" s="153"/>
      <c r="W416" s="153"/>
      <c r="X416" s="153"/>
      <c r="Y416" s="153"/>
      <c r="Z416" s="153"/>
    </row>
    <row r="417" ht="14.25" customHeight="1">
      <c r="A417" s="153"/>
      <c r="B417" s="153"/>
      <c r="C417" s="153"/>
      <c r="D417" s="153"/>
      <c r="E417" s="153"/>
      <c r="F417" s="153"/>
      <c r="G417" s="153"/>
      <c r="H417" s="153"/>
      <c r="I417" s="153"/>
      <c r="J417" s="153"/>
      <c r="K417" s="153"/>
      <c r="L417" s="153"/>
      <c r="M417" s="153"/>
      <c r="N417" s="153"/>
      <c r="O417" s="153"/>
      <c r="P417" s="153"/>
      <c r="Q417" s="153"/>
      <c r="R417" s="153"/>
      <c r="S417" s="153"/>
      <c r="T417" s="153"/>
      <c r="U417" s="153"/>
      <c r="V417" s="153"/>
      <c r="W417" s="153"/>
      <c r="X417" s="153"/>
      <c r="Y417" s="153"/>
      <c r="Z417" s="153"/>
    </row>
    <row r="418" ht="14.25" customHeight="1">
      <c r="A418" s="153"/>
      <c r="B418" s="153"/>
      <c r="C418" s="153"/>
      <c r="D418" s="153"/>
      <c r="E418" s="153"/>
      <c r="F418" s="153"/>
      <c r="G418" s="153"/>
      <c r="H418" s="153"/>
      <c r="I418" s="153"/>
      <c r="J418" s="153"/>
      <c r="K418" s="153"/>
      <c r="L418" s="153"/>
      <c r="M418" s="153"/>
      <c r="N418" s="153"/>
      <c r="O418" s="153"/>
      <c r="P418" s="153"/>
      <c r="Q418" s="153"/>
      <c r="R418" s="153"/>
      <c r="S418" s="153"/>
      <c r="T418" s="153"/>
      <c r="U418" s="153"/>
      <c r="V418" s="153"/>
      <c r="W418" s="153"/>
      <c r="X418" s="153"/>
      <c r="Y418" s="153"/>
      <c r="Z418" s="153"/>
    </row>
    <row r="419" ht="14.25" customHeight="1">
      <c r="A419" s="153"/>
      <c r="B419" s="153"/>
      <c r="C419" s="153"/>
      <c r="D419" s="153"/>
      <c r="E419" s="153"/>
      <c r="F419" s="153"/>
      <c r="G419" s="153"/>
      <c r="H419" s="153"/>
      <c r="I419" s="153"/>
      <c r="J419" s="153"/>
      <c r="K419" s="153"/>
      <c r="L419" s="153"/>
      <c r="M419" s="153"/>
      <c r="N419" s="153"/>
      <c r="O419" s="153"/>
      <c r="P419" s="153"/>
      <c r="Q419" s="153"/>
      <c r="R419" s="153"/>
      <c r="S419" s="153"/>
      <c r="T419" s="153"/>
      <c r="U419" s="153"/>
      <c r="V419" s="153"/>
      <c r="W419" s="153"/>
      <c r="X419" s="153"/>
      <c r="Y419" s="153"/>
      <c r="Z419" s="153"/>
    </row>
    <row r="420" ht="14.25" customHeight="1">
      <c r="A420" s="153"/>
      <c r="B420" s="153"/>
      <c r="C420" s="153"/>
      <c r="D420" s="153"/>
      <c r="E420" s="153"/>
      <c r="F420" s="153"/>
      <c r="G420" s="153"/>
      <c r="H420" s="153"/>
      <c r="I420" s="153"/>
      <c r="J420" s="153"/>
      <c r="K420" s="153"/>
      <c r="L420" s="153"/>
      <c r="M420" s="153"/>
      <c r="N420" s="153"/>
      <c r="O420" s="153"/>
      <c r="P420" s="153"/>
      <c r="Q420" s="153"/>
      <c r="R420" s="153"/>
      <c r="S420" s="153"/>
      <c r="T420" s="153"/>
      <c r="U420" s="153"/>
      <c r="V420" s="153"/>
      <c r="W420" s="153"/>
      <c r="X420" s="153"/>
      <c r="Y420" s="153"/>
      <c r="Z420" s="153"/>
    </row>
    <row r="421" ht="14.25" customHeight="1">
      <c r="A421" s="153"/>
      <c r="B421" s="153"/>
      <c r="C421" s="153"/>
      <c r="D421" s="153"/>
      <c r="E421" s="153"/>
      <c r="F421" s="153"/>
      <c r="G421" s="153"/>
      <c r="H421" s="153"/>
      <c r="I421" s="153"/>
      <c r="J421" s="153"/>
      <c r="K421" s="153"/>
      <c r="L421" s="153"/>
      <c r="M421" s="153"/>
      <c r="N421" s="153"/>
      <c r="O421" s="153"/>
      <c r="P421" s="153"/>
      <c r="Q421" s="153"/>
      <c r="R421" s="153"/>
      <c r="S421" s="153"/>
      <c r="T421" s="153"/>
      <c r="U421" s="153"/>
      <c r="V421" s="153"/>
      <c r="W421" s="153"/>
      <c r="X421" s="153"/>
      <c r="Y421" s="153"/>
      <c r="Z421" s="153"/>
    </row>
    <row r="422" ht="14.25" customHeight="1">
      <c r="A422" s="153"/>
      <c r="B422" s="153"/>
      <c r="C422" s="153"/>
      <c r="D422" s="153"/>
      <c r="E422" s="153"/>
      <c r="F422" s="153"/>
      <c r="G422" s="153"/>
      <c r="H422" s="153"/>
      <c r="I422" s="153"/>
      <c r="J422" s="153"/>
      <c r="K422" s="153"/>
      <c r="L422" s="153"/>
      <c r="M422" s="153"/>
      <c r="N422" s="153"/>
      <c r="O422" s="153"/>
      <c r="P422" s="153"/>
      <c r="Q422" s="153"/>
      <c r="R422" s="153"/>
      <c r="S422" s="153"/>
      <c r="T422" s="153"/>
      <c r="U422" s="153"/>
      <c r="V422" s="153"/>
      <c r="W422" s="153"/>
      <c r="X422" s="153"/>
      <c r="Y422" s="153"/>
      <c r="Z422" s="153"/>
    </row>
    <row r="423" ht="14.25" customHeight="1">
      <c r="A423" s="153"/>
      <c r="B423" s="153"/>
      <c r="C423" s="153"/>
      <c r="D423" s="153"/>
      <c r="E423" s="153"/>
      <c r="F423" s="153"/>
      <c r="G423" s="153"/>
      <c r="H423" s="153"/>
      <c r="I423" s="153"/>
      <c r="J423" s="153"/>
      <c r="K423" s="153"/>
      <c r="L423" s="153"/>
      <c r="M423" s="153"/>
      <c r="N423" s="153"/>
      <c r="O423" s="153"/>
      <c r="P423" s="153"/>
      <c r="Q423" s="153"/>
      <c r="R423" s="153"/>
      <c r="S423" s="153"/>
      <c r="T423" s="153"/>
      <c r="U423" s="153"/>
      <c r="V423" s="153"/>
      <c r="W423" s="153"/>
      <c r="X423" s="153"/>
      <c r="Y423" s="153"/>
      <c r="Z423" s="153"/>
    </row>
    <row r="424" ht="14.25" customHeight="1">
      <c r="A424" s="153"/>
      <c r="B424" s="153"/>
      <c r="C424" s="153"/>
      <c r="D424" s="153"/>
      <c r="E424" s="153"/>
      <c r="F424" s="153"/>
      <c r="G424" s="153"/>
      <c r="H424" s="153"/>
      <c r="I424" s="153"/>
      <c r="J424" s="153"/>
      <c r="K424" s="153"/>
      <c r="L424" s="153"/>
      <c r="M424" s="153"/>
      <c r="N424" s="153"/>
      <c r="O424" s="153"/>
      <c r="P424" s="153"/>
      <c r="Q424" s="153"/>
      <c r="R424" s="153"/>
      <c r="S424" s="153"/>
      <c r="T424" s="153"/>
      <c r="U424" s="153"/>
      <c r="V424" s="153"/>
      <c r="W424" s="153"/>
      <c r="X424" s="153"/>
      <c r="Y424" s="153"/>
      <c r="Z424" s="153"/>
    </row>
    <row r="425" ht="14.25" customHeight="1">
      <c r="A425" s="153"/>
      <c r="B425" s="153"/>
      <c r="C425" s="153"/>
      <c r="D425" s="153"/>
      <c r="E425" s="153"/>
      <c r="F425" s="153"/>
      <c r="G425" s="153"/>
      <c r="H425" s="153"/>
      <c r="I425" s="153"/>
      <c r="J425" s="153"/>
      <c r="K425" s="153"/>
      <c r="L425" s="153"/>
      <c r="M425" s="153"/>
      <c r="N425" s="153"/>
      <c r="O425" s="153"/>
      <c r="P425" s="153"/>
      <c r="Q425" s="153"/>
      <c r="R425" s="153"/>
      <c r="S425" s="153"/>
      <c r="T425" s="153"/>
      <c r="U425" s="153"/>
      <c r="V425" s="153"/>
      <c r="W425" s="153"/>
      <c r="X425" s="153"/>
      <c r="Y425" s="153"/>
      <c r="Z425" s="153"/>
    </row>
    <row r="426" ht="14.25" customHeight="1">
      <c r="A426" s="153"/>
      <c r="B426" s="153"/>
      <c r="C426" s="153"/>
      <c r="D426" s="153"/>
      <c r="E426" s="153"/>
      <c r="F426" s="153"/>
      <c r="G426" s="153"/>
      <c r="H426" s="153"/>
      <c r="I426" s="153"/>
      <c r="J426" s="153"/>
      <c r="K426" s="153"/>
      <c r="L426" s="153"/>
      <c r="M426" s="153"/>
      <c r="N426" s="153"/>
      <c r="O426" s="153"/>
      <c r="P426" s="153"/>
      <c r="Q426" s="153"/>
      <c r="R426" s="153"/>
      <c r="S426" s="153"/>
      <c r="T426" s="153"/>
      <c r="U426" s="153"/>
      <c r="V426" s="153"/>
      <c r="W426" s="153"/>
      <c r="X426" s="153"/>
      <c r="Y426" s="153"/>
      <c r="Z426" s="153"/>
    </row>
    <row r="427" ht="14.25" customHeight="1">
      <c r="A427" s="153"/>
      <c r="B427" s="153"/>
      <c r="C427" s="153"/>
      <c r="D427" s="153"/>
      <c r="E427" s="153"/>
      <c r="F427" s="153"/>
      <c r="G427" s="153"/>
      <c r="H427" s="153"/>
      <c r="I427" s="153"/>
      <c r="J427" s="153"/>
      <c r="K427" s="153"/>
      <c r="L427" s="153"/>
      <c r="M427" s="153"/>
      <c r="N427" s="153"/>
      <c r="O427" s="153"/>
      <c r="P427" s="153"/>
      <c r="Q427" s="153"/>
      <c r="R427" s="153"/>
      <c r="S427" s="153"/>
      <c r="T427" s="153"/>
      <c r="U427" s="153"/>
      <c r="V427" s="153"/>
      <c r="W427" s="153"/>
      <c r="X427" s="153"/>
      <c r="Y427" s="153"/>
      <c r="Z427" s="153"/>
    </row>
    <row r="428" ht="14.25" customHeight="1">
      <c r="A428" s="153"/>
      <c r="B428" s="153"/>
      <c r="C428" s="153"/>
      <c r="D428" s="153"/>
      <c r="E428" s="153"/>
      <c r="F428" s="153"/>
      <c r="G428" s="153"/>
      <c r="H428" s="153"/>
      <c r="I428" s="153"/>
      <c r="J428" s="153"/>
      <c r="K428" s="153"/>
      <c r="L428" s="153"/>
      <c r="M428" s="153"/>
      <c r="N428" s="153"/>
      <c r="O428" s="153"/>
      <c r="P428" s="153"/>
      <c r="Q428" s="153"/>
      <c r="R428" s="153"/>
      <c r="S428" s="153"/>
      <c r="T428" s="153"/>
      <c r="U428" s="153"/>
      <c r="V428" s="153"/>
      <c r="W428" s="153"/>
      <c r="X428" s="153"/>
      <c r="Y428" s="153"/>
      <c r="Z428" s="153"/>
    </row>
    <row r="429" ht="14.25" customHeight="1">
      <c r="A429" s="153"/>
      <c r="B429" s="153"/>
      <c r="C429" s="153"/>
      <c r="D429" s="153"/>
      <c r="E429" s="153"/>
      <c r="F429" s="153"/>
      <c r="G429" s="153"/>
      <c r="H429" s="153"/>
      <c r="I429" s="153"/>
      <c r="J429" s="153"/>
      <c r="K429" s="153"/>
      <c r="L429" s="153"/>
      <c r="M429" s="153"/>
      <c r="N429" s="153"/>
      <c r="O429" s="153"/>
      <c r="P429" s="153"/>
      <c r="Q429" s="153"/>
      <c r="R429" s="153"/>
      <c r="S429" s="153"/>
      <c r="T429" s="153"/>
      <c r="U429" s="153"/>
      <c r="V429" s="153"/>
      <c r="W429" s="153"/>
      <c r="X429" s="153"/>
      <c r="Y429" s="153"/>
      <c r="Z429" s="153"/>
    </row>
    <row r="430" ht="14.25" customHeight="1">
      <c r="A430" s="153"/>
      <c r="B430" s="153"/>
      <c r="C430" s="153"/>
      <c r="D430" s="153"/>
      <c r="E430" s="153"/>
      <c r="F430" s="153"/>
      <c r="G430" s="153"/>
      <c r="H430" s="153"/>
      <c r="I430" s="153"/>
      <c r="J430" s="153"/>
      <c r="K430" s="153"/>
      <c r="L430" s="153"/>
      <c r="M430" s="153"/>
      <c r="N430" s="153"/>
      <c r="O430" s="153"/>
      <c r="P430" s="153"/>
      <c r="Q430" s="153"/>
      <c r="R430" s="153"/>
      <c r="S430" s="153"/>
      <c r="T430" s="153"/>
      <c r="U430" s="153"/>
      <c r="V430" s="153"/>
      <c r="W430" s="153"/>
      <c r="X430" s="153"/>
      <c r="Y430" s="153"/>
      <c r="Z430" s="153"/>
    </row>
    <row r="431" ht="14.25" customHeight="1">
      <c r="A431" s="153"/>
      <c r="B431" s="153"/>
      <c r="C431" s="153"/>
      <c r="D431" s="153"/>
      <c r="E431" s="153"/>
      <c r="F431" s="153"/>
      <c r="G431" s="153"/>
      <c r="H431" s="153"/>
      <c r="I431" s="153"/>
      <c r="J431" s="153"/>
      <c r="K431" s="153"/>
      <c r="L431" s="153"/>
      <c r="M431" s="153"/>
      <c r="N431" s="153"/>
      <c r="O431" s="153"/>
      <c r="P431" s="153"/>
      <c r="Q431" s="153"/>
      <c r="R431" s="153"/>
      <c r="S431" s="153"/>
      <c r="T431" s="153"/>
      <c r="U431" s="153"/>
      <c r="V431" s="153"/>
      <c r="W431" s="153"/>
      <c r="X431" s="153"/>
      <c r="Y431" s="153"/>
      <c r="Z431" s="153"/>
    </row>
    <row r="432" ht="14.25" customHeight="1">
      <c r="A432" s="153"/>
      <c r="B432" s="153"/>
      <c r="C432" s="153"/>
      <c r="D432" s="153"/>
      <c r="E432" s="153"/>
      <c r="F432" s="153"/>
      <c r="G432" s="153"/>
      <c r="H432" s="153"/>
      <c r="I432" s="153"/>
      <c r="J432" s="153"/>
      <c r="K432" s="153"/>
      <c r="L432" s="153"/>
      <c r="M432" s="153"/>
      <c r="N432" s="153"/>
      <c r="O432" s="153"/>
      <c r="P432" s="153"/>
      <c r="Q432" s="153"/>
      <c r="R432" s="153"/>
      <c r="S432" s="153"/>
      <c r="T432" s="153"/>
      <c r="U432" s="153"/>
      <c r="V432" s="153"/>
      <c r="W432" s="153"/>
      <c r="X432" s="153"/>
      <c r="Y432" s="153"/>
      <c r="Z432" s="153"/>
    </row>
    <row r="433" ht="14.25" customHeight="1">
      <c r="A433" s="153"/>
      <c r="B433" s="153"/>
      <c r="C433" s="153"/>
      <c r="D433" s="153"/>
      <c r="E433" s="153"/>
      <c r="F433" s="153"/>
      <c r="G433" s="153"/>
      <c r="H433" s="153"/>
      <c r="I433" s="153"/>
      <c r="J433" s="153"/>
      <c r="K433" s="153"/>
      <c r="L433" s="153"/>
      <c r="M433" s="153"/>
      <c r="N433" s="153"/>
      <c r="O433" s="153"/>
      <c r="P433" s="153"/>
      <c r="Q433" s="153"/>
      <c r="R433" s="153"/>
      <c r="S433" s="153"/>
      <c r="T433" s="153"/>
      <c r="U433" s="153"/>
      <c r="V433" s="153"/>
      <c r="W433" s="153"/>
      <c r="X433" s="153"/>
      <c r="Y433" s="153"/>
      <c r="Z433" s="153"/>
    </row>
    <row r="434" ht="14.25" customHeight="1">
      <c r="A434" s="153"/>
      <c r="B434" s="153"/>
      <c r="C434" s="153"/>
      <c r="D434" s="153"/>
      <c r="E434" s="153"/>
      <c r="F434" s="153"/>
      <c r="G434" s="153"/>
      <c r="H434" s="153"/>
      <c r="I434" s="153"/>
      <c r="J434" s="153"/>
      <c r="K434" s="153"/>
      <c r="L434" s="153"/>
      <c r="M434" s="153"/>
      <c r="N434" s="153"/>
      <c r="O434" s="153"/>
      <c r="P434" s="153"/>
      <c r="Q434" s="153"/>
      <c r="R434" s="153"/>
      <c r="S434" s="153"/>
      <c r="T434" s="153"/>
      <c r="U434" s="153"/>
      <c r="V434" s="153"/>
      <c r="W434" s="153"/>
      <c r="X434" s="153"/>
      <c r="Y434" s="153"/>
      <c r="Z434" s="153"/>
    </row>
    <row r="435" ht="14.25" customHeight="1">
      <c r="A435" s="153"/>
      <c r="B435" s="153"/>
      <c r="C435" s="153"/>
      <c r="D435" s="153"/>
      <c r="E435" s="153"/>
      <c r="F435" s="153"/>
      <c r="G435" s="153"/>
      <c r="H435" s="153"/>
      <c r="I435" s="153"/>
      <c r="J435" s="153"/>
      <c r="K435" s="153"/>
      <c r="L435" s="153"/>
      <c r="M435" s="153"/>
      <c r="N435" s="153"/>
      <c r="O435" s="153"/>
      <c r="P435" s="153"/>
      <c r="Q435" s="153"/>
      <c r="R435" s="153"/>
      <c r="S435" s="153"/>
      <c r="T435" s="153"/>
      <c r="U435" s="153"/>
      <c r="V435" s="153"/>
      <c r="W435" s="153"/>
      <c r="X435" s="153"/>
      <c r="Y435" s="153"/>
      <c r="Z435" s="153"/>
    </row>
    <row r="436" ht="14.25" customHeight="1">
      <c r="A436" s="153"/>
      <c r="B436" s="153"/>
      <c r="C436" s="153"/>
      <c r="D436" s="153"/>
      <c r="E436" s="153"/>
      <c r="F436" s="153"/>
      <c r="G436" s="153"/>
      <c r="H436" s="153"/>
      <c r="I436" s="153"/>
      <c r="J436" s="153"/>
      <c r="K436" s="153"/>
      <c r="L436" s="153"/>
      <c r="M436" s="153"/>
      <c r="N436" s="153"/>
      <c r="O436" s="153"/>
      <c r="P436" s="153"/>
      <c r="Q436" s="153"/>
      <c r="R436" s="153"/>
      <c r="S436" s="153"/>
      <c r="T436" s="153"/>
      <c r="U436" s="153"/>
      <c r="V436" s="153"/>
      <c r="W436" s="153"/>
      <c r="X436" s="153"/>
      <c r="Y436" s="153"/>
      <c r="Z436" s="153"/>
    </row>
    <row r="437" ht="14.25" customHeight="1">
      <c r="A437" s="153"/>
      <c r="B437" s="153"/>
      <c r="C437" s="153"/>
      <c r="D437" s="153"/>
      <c r="E437" s="153"/>
      <c r="F437" s="153"/>
      <c r="G437" s="153"/>
      <c r="H437" s="153"/>
      <c r="I437" s="153"/>
      <c r="J437" s="153"/>
      <c r="K437" s="153"/>
      <c r="L437" s="153"/>
      <c r="M437" s="153"/>
      <c r="N437" s="153"/>
      <c r="O437" s="153"/>
      <c r="P437" s="153"/>
      <c r="Q437" s="153"/>
      <c r="R437" s="153"/>
      <c r="S437" s="153"/>
      <c r="T437" s="153"/>
      <c r="U437" s="153"/>
      <c r="V437" s="153"/>
      <c r="W437" s="153"/>
      <c r="X437" s="153"/>
      <c r="Y437" s="153"/>
      <c r="Z437" s="153"/>
    </row>
    <row r="438" ht="14.25" customHeight="1">
      <c r="A438" s="153"/>
      <c r="B438" s="153"/>
      <c r="C438" s="153"/>
      <c r="D438" s="153"/>
      <c r="E438" s="153"/>
      <c r="F438" s="153"/>
      <c r="G438" s="153"/>
      <c r="H438" s="153"/>
      <c r="I438" s="153"/>
      <c r="J438" s="153"/>
      <c r="K438" s="153"/>
      <c r="L438" s="153"/>
      <c r="M438" s="153"/>
      <c r="N438" s="153"/>
      <c r="O438" s="153"/>
      <c r="P438" s="153"/>
      <c r="Q438" s="153"/>
      <c r="R438" s="153"/>
      <c r="S438" s="153"/>
      <c r="T438" s="153"/>
      <c r="U438" s="153"/>
      <c r="V438" s="153"/>
      <c r="W438" s="153"/>
      <c r="X438" s="153"/>
      <c r="Y438" s="153"/>
      <c r="Z438" s="153"/>
    </row>
    <row r="439" ht="14.25" customHeight="1">
      <c r="A439" s="153"/>
      <c r="B439" s="153"/>
      <c r="C439" s="153"/>
      <c r="D439" s="153"/>
      <c r="E439" s="153"/>
      <c r="F439" s="153"/>
      <c r="G439" s="153"/>
      <c r="H439" s="153"/>
      <c r="I439" s="153"/>
      <c r="J439" s="153"/>
      <c r="K439" s="153"/>
      <c r="L439" s="153"/>
      <c r="M439" s="153"/>
      <c r="N439" s="153"/>
      <c r="O439" s="153"/>
      <c r="P439" s="153"/>
      <c r="Q439" s="153"/>
      <c r="R439" s="153"/>
      <c r="S439" s="153"/>
      <c r="T439" s="153"/>
      <c r="U439" s="153"/>
      <c r="V439" s="153"/>
      <c r="W439" s="153"/>
      <c r="X439" s="153"/>
      <c r="Y439" s="153"/>
      <c r="Z439" s="153"/>
    </row>
    <row r="440" ht="14.25" customHeight="1">
      <c r="A440" s="153"/>
      <c r="B440" s="153"/>
      <c r="C440" s="153"/>
      <c r="D440" s="153"/>
      <c r="E440" s="153"/>
      <c r="F440" s="153"/>
      <c r="G440" s="153"/>
      <c r="H440" s="153"/>
      <c r="I440" s="153"/>
      <c r="J440" s="153"/>
      <c r="K440" s="153"/>
      <c r="L440" s="153"/>
      <c r="M440" s="153"/>
      <c r="N440" s="153"/>
      <c r="O440" s="153"/>
      <c r="P440" s="153"/>
      <c r="Q440" s="153"/>
      <c r="R440" s="153"/>
      <c r="S440" s="153"/>
      <c r="T440" s="153"/>
      <c r="U440" s="153"/>
      <c r="V440" s="153"/>
      <c r="W440" s="153"/>
      <c r="X440" s="153"/>
      <c r="Y440" s="153"/>
      <c r="Z440" s="153"/>
    </row>
    <row r="441" ht="14.25" customHeight="1">
      <c r="A441" s="153"/>
      <c r="B441" s="153"/>
      <c r="C441" s="153"/>
      <c r="D441" s="153"/>
      <c r="E441" s="153"/>
      <c r="F441" s="153"/>
      <c r="G441" s="153"/>
      <c r="H441" s="153"/>
      <c r="I441" s="153"/>
      <c r="J441" s="153"/>
      <c r="K441" s="153"/>
      <c r="L441" s="153"/>
      <c r="M441" s="153"/>
      <c r="N441" s="153"/>
      <c r="O441" s="153"/>
      <c r="P441" s="153"/>
      <c r="Q441" s="153"/>
      <c r="R441" s="153"/>
      <c r="S441" s="153"/>
      <c r="T441" s="153"/>
      <c r="U441" s="153"/>
      <c r="V441" s="153"/>
      <c r="W441" s="153"/>
      <c r="X441" s="153"/>
      <c r="Y441" s="153"/>
      <c r="Z441" s="153"/>
    </row>
    <row r="442" ht="14.25" customHeight="1">
      <c r="A442" s="153"/>
      <c r="B442" s="153"/>
      <c r="C442" s="153"/>
      <c r="D442" s="153"/>
      <c r="E442" s="153"/>
      <c r="F442" s="153"/>
      <c r="G442" s="153"/>
      <c r="H442" s="153"/>
      <c r="I442" s="153"/>
      <c r="J442" s="153"/>
      <c r="K442" s="153"/>
      <c r="L442" s="153"/>
      <c r="M442" s="153"/>
      <c r="N442" s="153"/>
      <c r="O442" s="153"/>
      <c r="P442" s="153"/>
      <c r="Q442" s="153"/>
      <c r="R442" s="153"/>
      <c r="S442" s="153"/>
      <c r="T442" s="153"/>
      <c r="U442" s="153"/>
      <c r="V442" s="153"/>
      <c r="W442" s="153"/>
      <c r="X442" s="153"/>
      <c r="Y442" s="153"/>
      <c r="Z442" s="153"/>
    </row>
    <row r="443" ht="14.25" customHeight="1">
      <c r="A443" s="153"/>
      <c r="B443" s="153"/>
      <c r="C443" s="153"/>
      <c r="D443" s="153"/>
      <c r="E443" s="153"/>
      <c r="F443" s="153"/>
      <c r="G443" s="153"/>
      <c r="H443" s="153"/>
      <c r="I443" s="153"/>
      <c r="J443" s="153"/>
      <c r="K443" s="153"/>
      <c r="L443" s="153"/>
      <c r="M443" s="153"/>
      <c r="N443" s="153"/>
      <c r="O443" s="153"/>
      <c r="P443" s="153"/>
      <c r="Q443" s="153"/>
      <c r="R443" s="153"/>
      <c r="S443" s="153"/>
      <c r="T443" s="153"/>
      <c r="U443" s="153"/>
      <c r="V443" s="153"/>
      <c r="W443" s="153"/>
      <c r="X443" s="153"/>
      <c r="Y443" s="153"/>
      <c r="Z443" s="153"/>
    </row>
    <row r="444" ht="14.25" customHeight="1">
      <c r="A444" s="153"/>
      <c r="B444" s="153"/>
      <c r="C444" s="153"/>
      <c r="D444" s="153"/>
      <c r="E444" s="153"/>
      <c r="F444" s="153"/>
      <c r="G444" s="153"/>
      <c r="H444" s="153"/>
      <c r="I444" s="153"/>
      <c r="J444" s="153"/>
      <c r="K444" s="153"/>
      <c r="L444" s="153"/>
      <c r="M444" s="153"/>
      <c r="N444" s="153"/>
      <c r="O444" s="153"/>
      <c r="P444" s="153"/>
      <c r="Q444" s="153"/>
      <c r="R444" s="153"/>
      <c r="S444" s="153"/>
      <c r="T444" s="153"/>
      <c r="U444" s="153"/>
      <c r="V444" s="153"/>
      <c r="W444" s="153"/>
      <c r="X444" s="153"/>
      <c r="Y444" s="153"/>
      <c r="Z444" s="153"/>
    </row>
    <row r="445" ht="14.25" customHeight="1">
      <c r="A445" s="153"/>
      <c r="B445" s="153"/>
      <c r="C445" s="153"/>
      <c r="D445" s="153"/>
      <c r="E445" s="153"/>
      <c r="F445" s="153"/>
      <c r="G445" s="153"/>
      <c r="H445" s="153"/>
      <c r="I445" s="153"/>
      <c r="J445" s="153"/>
      <c r="K445" s="153"/>
      <c r="L445" s="153"/>
      <c r="M445" s="153"/>
      <c r="N445" s="153"/>
      <c r="O445" s="153"/>
      <c r="P445" s="153"/>
      <c r="Q445" s="153"/>
      <c r="R445" s="153"/>
      <c r="S445" s="153"/>
      <c r="T445" s="153"/>
      <c r="U445" s="153"/>
      <c r="V445" s="153"/>
      <c r="W445" s="153"/>
      <c r="X445" s="153"/>
      <c r="Y445" s="153"/>
      <c r="Z445" s="153"/>
    </row>
    <row r="446" ht="14.25" customHeight="1">
      <c r="A446" s="153"/>
      <c r="B446" s="153"/>
      <c r="C446" s="153"/>
      <c r="D446" s="153"/>
      <c r="E446" s="153"/>
      <c r="F446" s="153"/>
      <c r="G446" s="153"/>
      <c r="H446" s="153"/>
      <c r="I446" s="153"/>
      <c r="J446" s="153"/>
      <c r="K446" s="153"/>
      <c r="L446" s="153"/>
      <c r="M446" s="153"/>
      <c r="N446" s="153"/>
      <c r="O446" s="153"/>
      <c r="P446" s="153"/>
      <c r="Q446" s="153"/>
      <c r="R446" s="153"/>
      <c r="S446" s="153"/>
      <c r="T446" s="153"/>
      <c r="U446" s="153"/>
      <c r="V446" s="153"/>
      <c r="W446" s="153"/>
      <c r="X446" s="153"/>
      <c r="Y446" s="153"/>
      <c r="Z446" s="153"/>
    </row>
    <row r="447" ht="14.25" customHeight="1">
      <c r="A447" s="153"/>
      <c r="B447" s="153"/>
      <c r="C447" s="153"/>
      <c r="D447" s="153"/>
      <c r="E447" s="153"/>
      <c r="F447" s="153"/>
      <c r="G447" s="153"/>
      <c r="H447" s="153"/>
      <c r="I447" s="153"/>
      <c r="J447" s="153"/>
      <c r="K447" s="153"/>
      <c r="L447" s="153"/>
      <c r="M447" s="153"/>
      <c r="N447" s="153"/>
      <c r="O447" s="153"/>
      <c r="P447" s="153"/>
      <c r="Q447" s="153"/>
      <c r="R447" s="153"/>
      <c r="S447" s="153"/>
      <c r="T447" s="153"/>
      <c r="U447" s="153"/>
      <c r="V447" s="153"/>
      <c r="W447" s="153"/>
      <c r="X447" s="153"/>
      <c r="Y447" s="153"/>
      <c r="Z447" s="153"/>
    </row>
    <row r="448" ht="14.25" customHeight="1">
      <c r="A448" s="153"/>
      <c r="B448" s="153"/>
      <c r="C448" s="153"/>
      <c r="D448" s="153"/>
      <c r="E448" s="153"/>
      <c r="F448" s="153"/>
      <c r="G448" s="153"/>
      <c r="H448" s="153"/>
      <c r="I448" s="153"/>
      <c r="J448" s="153"/>
      <c r="K448" s="153"/>
      <c r="L448" s="153"/>
      <c r="M448" s="153"/>
      <c r="N448" s="153"/>
      <c r="O448" s="153"/>
      <c r="P448" s="153"/>
      <c r="Q448" s="153"/>
      <c r="R448" s="153"/>
      <c r="S448" s="153"/>
      <c r="T448" s="153"/>
      <c r="U448" s="153"/>
      <c r="V448" s="153"/>
      <c r="W448" s="153"/>
      <c r="X448" s="153"/>
      <c r="Y448" s="153"/>
      <c r="Z448" s="153"/>
    </row>
    <row r="449" ht="14.25" customHeight="1">
      <c r="A449" s="153"/>
      <c r="B449" s="153"/>
      <c r="C449" s="153"/>
      <c r="D449" s="153"/>
      <c r="E449" s="153"/>
      <c r="F449" s="153"/>
      <c r="G449" s="153"/>
      <c r="H449" s="153"/>
      <c r="I449" s="153"/>
      <c r="J449" s="153"/>
      <c r="K449" s="153"/>
      <c r="L449" s="153"/>
      <c r="M449" s="153"/>
      <c r="N449" s="153"/>
      <c r="O449" s="153"/>
      <c r="P449" s="153"/>
      <c r="Q449" s="153"/>
      <c r="R449" s="153"/>
      <c r="S449" s="153"/>
      <c r="T449" s="153"/>
      <c r="U449" s="153"/>
      <c r="V449" s="153"/>
      <c r="W449" s="153"/>
      <c r="X449" s="153"/>
      <c r="Y449" s="153"/>
      <c r="Z449" s="153"/>
    </row>
    <row r="450" ht="14.25" customHeight="1">
      <c r="A450" s="153"/>
      <c r="B450" s="153"/>
      <c r="C450" s="153"/>
      <c r="D450" s="153"/>
      <c r="E450" s="153"/>
      <c r="F450" s="153"/>
      <c r="G450" s="153"/>
      <c r="H450" s="153"/>
      <c r="I450" s="153"/>
      <c r="J450" s="153"/>
      <c r="K450" s="153"/>
      <c r="L450" s="153"/>
      <c r="M450" s="153"/>
      <c r="N450" s="153"/>
      <c r="O450" s="153"/>
      <c r="P450" s="153"/>
      <c r="Q450" s="153"/>
      <c r="R450" s="153"/>
      <c r="S450" s="153"/>
      <c r="T450" s="153"/>
      <c r="U450" s="153"/>
      <c r="V450" s="153"/>
      <c r="W450" s="153"/>
      <c r="X450" s="153"/>
      <c r="Y450" s="153"/>
      <c r="Z450" s="153"/>
    </row>
    <row r="451" ht="14.25" customHeight="1">
      <c r="A451" s="153"/>
      <c r="B451" s="153"/>
      <c r="C451" s="153"/>
      <c r="D451" s="153"/>
      <c r="E451" s="153"/>
      <c r="F451" s="153"/>
      <c r="G451" s="153"/>
      <c r="H451" s="153"/>
      <c r="I451" s="153"/>
      <c r="J451" s="153"/>
      <c r="K451" s="153"/>
      <c r="L451" s="153"/>
      <c r="M451" s="153"/>
      <c r="N451" s="153"/>
      <c r="O451" s="153"/>
      <c r="P451" s="153"/>
      <c r="Q451" s="153"/>
      <c r="R451" s="153"/>
      <c r="S451" s="153"/>
      <c r="T451" s="153"/>
      <c r="U451" s="153"/>
      <c r="V451" s="153"/>
      <c r="W451" s="153"/>
      <c r="X451" s="153"/>
      <c r="Y451" s="153"/>
      <c r="Z451" s="153"/>
    </row>
    <row r="452" ht="14.25" customHeight="1">
      <c r="A452" s="153"/>
      <c r="B452" s="153"/>
      <c r="C452" s="153"/>
      <c r="D452" s="153"/>
      <c r="E452" s="153"/>
      <c r="F452" s="153"/>
      <c r="G452" s="153"/>
      <c r="H452" s="153"/>
      <c r="I452" s="153"/>
      <c r="J452" s="153"/>
      <c r="K452" s="153"/>
      <c r="L452" s="153"/>
      <c r="M452" s="153"/>
      <c r="N452" s="153"/>
      <c r="O452" s="153"/>
      <c r="P452" s="153"/>
      <c r="Q452" s="153"/>
      <c r="R452" s="153"/>
      <c r="S452" s="153"/>
      <c r="T452" s="153"/>
      <c r="U452" s="153"/>
      <c r="V452" s="153"/>
      <c r="W452" s="153"/>
      <c r="X452" s="153"/>
      <c r="Y452" s="153"/>
      <c r="Z452" s="153"/>
    </row>
    <row r="453" ht="14.25" customHeight="1">
      <c r="A453" s="153"/>
      <c r="B453" s="153"/>
      <c r="C453" s="153"/>
      <c r="D453" s="153"/>
      <c r="E453" s="153"/>
      <c r="F453" s="153"/>
      <c r="G453" s="153"/>
      <c r="H453" s="153"/>
      <c r="I453" s="153"/>
      <c r="J453" s="153"/>
      <c r="K453" s="153"/>
      <c r="L453" s="153"/>
      <c r="M453" s="153"/>
      <c r="N453" s="153"/>
      <c r="O453" s="153"/>
      <c r="P453" s="153"/>
      <c r="Q453" s="153"/>
      <c r="R453" s="153"/>
      <c r="S453" s="153"/>
      <c r="T453" s="153"/>
      <c r="U453" s="153"/>
      <c r="V453" s="153"/>
      <c r="W453" s="153"/>
      <c r="X453" s="153"/>
      <c r="Y453" s="153"/>
      <c r="Z453" s="153"/>
    </row>
    <row r="454" ht="14.25" customHeight="1">
      <c r="A454" s="153"/>
      <c r="B454" s="153"/>
      <c r="C454" s="153"/>
      <c r="D454" s="153"/>
      <c r="E454" s="153"/>
      <c r="F454" s="153"/>
      <c r="G454" s="153"/>
      <c r="H454" s="153"/>
      <c r="I454" s="153"/>
      <c r="J454" s="153"/>
      <c r="K454" s="153"/>
      <c r="L454" s="153"/>
      <c r="M454" s="153"/>
      <c r="N454" s="153"/>
      <c r="O454" s="153"/>
      <c r="P454" s="153"/>
      <c r="Q454" s="153"/>
      <c r="R454" s="153"/>
      <c r="S454" s="153"/>
      <c r="T454" s="153"/>
      <c r="U454" s="153"/>
      <c r="V454" s="153"/>
      <c r="W454" s="153"/>
      <c r="X454" s="153"/>
      <c r="Y454" s="153"/>
      <c r="Z454" s="153"/>
    </row>
    <row r="455" ht="14.25" customHeight="1">
      <c r="A455" s="153"/>
      <c r="B455" s="153"/>
      <c r="C455" s="153"/>
      <c r="D455" s="153"/>
      <c r="E455" s="153"/>
      <c r="F455" s="153"/>
      <c r="G455" s="153"/>
      <c r="H455" s="153"/>
      <c r="I455" s="153"/>
      <c r="J455" s="153"/>
      <c r="K455" s="153"/>
      <c r="L455" s="153"/>
      <c r="M455" s="153"/>
      <c r="N455" s="153"/>
      <c r="O455" s="153"/>
      <c r="P455" s="153"/>
      <c r="Q455" s="153"/>
      <c r="R455" s="153"/>
      <c r="S455" s="153"/>
      <c r="T455" s="153"/>
      <c r="U455" s="153"/>
      <c r="V455" s="153"/>
      <c r="W455" s="153"/>
      <c r="X455" s="153"/>
      <c r="Y455" s="153"/>
      <c r="Z455" s="153"/>
    </row>
    <row r="456" ht="14.25" customHeight="1">
      <c r="A456" s="153"/>
      <c r="B456" s="153"/>
      <c r="C456" s="153"/>
      <c r="D456" s="153"/>
      <c r="E456" s="153"/>
      <c r="F456" s="153"/>
      <c r="G456" s="153"/>
      <c r="H456" s="153"/>
      <c r="I456" s="153"/>
      <c r="J456" s="153"/>
      <c r="K456" s="153"/>
      <c r="L456" s="153"/>
      <c r="M456" s="153"/>
      <c r="N456" s="153"/>
      <c r="O456" s="153"/>
      <c r="P456" s="153"/>
      <c r="Q456" s="153"/>
      <c r="R456" s="153"/>
      <c r="S456" s="153"/>
      <c r="T456" s="153"/>
      <c r="U456" s="153"/>
      <c r="V456" s="153"/>
      <c r="W456" s="153"/>
      <c r="X456" s="153"/>
      <c r="Y456" s="153"/>
      <c r="Z456" s="153"/>
    </row>
    <row r="457" ht="14.25" customHeight="1">
      <c r="A457" s="153"/>
      <c r="B457" s="153"/>
      <c r="C457" s="153"/>
      <c r="D457" s="153"/>
      <c r="E457" s="153"/>
      <c r="F457" s="153"/>
      <c r="G457" s="153"/>
      <c r="H457" s="153"/>
      <c r="I457" s="153"/>
      <c r="J457" s="153"/>
      <c r="K457" s="153"/>
      <c r="L457" s="153"/>
      <c r="M457" s="153"/>
      <c r="N457" s="153"/>
      <c r="O457" s="153"/>
      <c r="P457" s="153"/>
      <c r="Q457" s="153"/>
      <c r="R457" s="153"/>
      <c r="S457" s="153"/>
      <c r="T457" s="153"/>
      <c r="U457" s="153"/>
      <c r="V457" s="153"/>
      <c r="W457" s="153"/>
      <c r="X457" s="153"/>
      <c r="Y457" s="153"/>
      <c r="Z457" s="153"/>
    </row>
    <row r="458" ht="14.25" customHeight="1">
      <c r="A458" s="153"/>
      <c r="B458" s="153"/>
      <c r="C458" s="153"/>
      <c r="D458" s="153"/>
      <c r="E458" s="153"/>
      <c r="F458" s="153"/>
      <c r="G458" s="153"/>
      <c r="H458" s="153"/>
      <c r="I458" s="153"/>
      <c r="J458" s="153"/>
      <c r="K458" s="153"/>
      <c r="L458" s="153"/>
      <c r="M458" s="153"/>
      <c r="N458" s="153"/>
      <c r="O458" s="153"/>
      <c r="P458" s="153"/>
      <c r="Q458" s="153"/>
      <c r="R458" s="153"/>
      <c r="S458" s="153"/>
      <c r="T458" s="153"/>
      <c r="U458" s="153"/>
      <c r="V458" s="153"/>
      <c r="W458" s="153"/>
      <c r="X458" s="153"/>
      <c r="Y458" s="153"/>
      <c r="Z458" s="153"/>
    </row>
    <row r="459" ht="14.25" customHeight="1">
      <c r="A459" s="153"/>
      <c r="B459" s="153"/>
      <c r="C459" s="153"/>
      <c r="D459" s="153"/>
      <c r="E459" s="153"/>
      <c r="F459" s="153"/>
      <c r="G459" s="153"/>
      <c r="H459" s="153"/>
      <c r="I459" s="153"/>
      <c r="J459" s="153"/>
      <c r="K459" s="153"/>
      <c r="L459" s="153"/>
      <c r="M459" s="153"/>
      <c r="N459" s="153"/>
      <c r="O459" s="153"/>
      <c r="P459" s="153"/>
      <c r="Q459" s="153"/>
      <c r="R459" s="153"/>
      <c r="S459" s="153"/>
      <c r="T459" s="153"/>
      <c r="U459" s="153"/>
      <c r="V459" s="153"/>
      <c r="W459" s="153"/>
      <c r="X459" s="153"/>
      <c r="Y459" s="153"/>
      <c r="Z459" s="153"/>
    </row>
    <row r="460" ht="14.25" customHeight="1">
      <c r="A460" s="153"/>
      <c r="B460" s="153"/>
      <c r="C460" s="153"/>
      <c r="D460" s="153"/>
      <c r="E460" s="153"/>
      <c r="F460" s="153"/>
      <c r="G460" s="153"/>
      <c r="H460" s="153"/>
      <c r="I460" s="153"/>
      <c r="J460" s="153"/>
      <c r="K460" s="153"/>
      <c r="L460" s="153"/>
      <c r="M460" s="153"/>
      <c r="N460" s="153"/>
      <c r="O460" s="153"/>
      <c r="P460" s="153"/>
      <c r="Q460" s="153"/>
      <c r="R460" s="153"/>
      <c r="S460" s="153"/>
      <c r="T460" s="153"/>
      <c r="U460" s="153"/>
      <c r="V460" s="153"/>
      <c r="W460" s="153"/>
      <c r="X460" s="153"/>
      <c r="Y460" s="153"/>
      <c r="Z460" s="153"/>
    </row>
    <row r="461" ht="14.25" customHeight="1">
      <c r="A461" s="153"/>
      <c r="B461" s="153"/>
      <c r="C461" s="153"/>
      <c r="D461" s="153"/>
      <c r="E461" s="153"/>
      <c r="F461" s="153"/>
      <c r="G461" s="153"/>
      <c r="H461" s="153"/>
      <c r="I461" s="153"/>
      <c r="J461" s="153"/>
      <c r="K461" s="153"/>
      <c r="L461" s="153"/>
      <c r="M461" s="153"/>
      <c r="N461" s="153"/>
      <c r="O461" s="153"/>
      <c r="P461" s="153"/>
      <c r="Q461" s="153"/>
      <c r="R461" s="153"/>
      <c r="S461" s="153"/>
      <c r="T461" s="153"/>
      <c r="U461" s="153"/>
      <c r="V461" s="153"/>
      <c r="W461" s="153"/>
      <c r="X461" s="153"/>
      <c r="Y461" s="153"/>
      <c r="Z461" s="153"/>
    </row>
    <row r="462" ht="14.25" customHeight="1">
      <c r="A462" s="153"/>
      <c r="B462" s="153"/>
      <c r="C462" s="153"/>
      <c r="D462" s="153"/>
      <c r="E462" s="153"/>
      <c r="F462" s="153"/>
      <c r="G462" s="153"/>
      <c r="H462" s="153"/>
      <c r="I462" s="153"/>
      <c r="J462" s="153"/>
      <c r="K462" s="153"/>
      <c r="L462" s="153"/>
      <c r="M462" s="153"/>
      <c r="N462" s="153"/>
      <c r="O462" s="153"/>
      <c r="P462" s="153"/>
      <c r="Q462" s="153"/>
      <c r="R462" s="153"/>
      <c r="S462" s="153"/>
      <c r="T462" s="153"/>
      <c r="U462" s="153"/>
      <c r="V462" s="153"/>
      <c r="W462" s="153"/>
      <c r="X462" s="153"/>
      <c r="Y462" s="153"/>
      <c r="Z462" s="153"/>
    </row>
    <row r="463" ht="14.25" customHeight="1">
      <c r="A463" s="153"/>
      <c r="B463" s="153"/>
      <c r="C463" s="153"/>
      <c r="D463" s="153"/>
      <c r="E463" s="153"/>
      <c r="F463" s="153"/>
      <c r="G463" s="153"/>
      <c r="H463" s="153"/>
      <c r="I463" s="153"/>
      <c r="J463" s="153"/>
      <c r="K463" s="153"/>
      <c r="L463" s="153"/>
      <c r="M463" s="153"/>
      <c r="N463" s="153"/>
      <c r="O463" s="153"/>
      <c r="P463" s="153"/>
      <c r="Q463" s="153"/>
      <c r="R463" s="153"/>
      <c r="S463" s="153"/>
      <c r="T463" s="153"/>
      <c r="U463" s="153"/>
      <c r="V463" s="153"/>
      <c r="W463" s="153"/>
      <c r="X463" s="153"/>
      <c r="Y463" s="153"/>
      <c r="Z463" s="153"/>
    </row>
    <row r="464" ht="14.25" customHeight="1">
      <c r="A464" s="153"/>
      <c r="B464" s="153"/>
      <c r="C464" s="153"/>
      <c r="D464" s="153"/>
      <c r="E464" s="153"/>
      <c r="F464" s="153"/>
      <c r="G464" s="153"/>
      <c r="H464" s="153"/>
      <c r="I464" s="153"/>
      <c r="J464" s="153"/>
      <c r="K464" s="153"/>
      <c r="L464" s="153"/>
      <c r="M464" s="153"/>
      <c r="N464" s="153"/>
      <c r="O464" s="153"/>
      <c r="P464" s="153"/>
      <c r="Q464" s="153"/>
      <c r="R464" s="153"/>
      <c r="S464" s="153"/>
      <c r="T464" s="153"/>
      <c r="U464" s="153"/>
      <c r="V464" s="153"/>
      <c r="W464" s="153"/>
      <c r="X464" s="153"/>
      <c r="Y464" s="153"/>
      <c r="Z464" s="153"/>
    </row>
    <row r="465" ht="14.25" customHeight="1">
      <c r="A465" s="153"/>
      <c r="B465" s="153"/>
      <c r="C465" s="153"/>
      <c r="D465" s="153"/>
      <c r="E465" s="153"/>
      <c r="F465" s="153"/>
      <c r="G465" s="153"/>
      <c r="H465" s="153"/>
      <c r="I465" s="153"/>
      <c r="J465" s="153"/>
      <c r="K465" s="153"/>
      <c r="L465" s="153"/>
      <c r="M465" s="153"/>
      <c r="N465" s="153"/>
      <c r="O465" s="153"/>
      <c r="P465" s="153"/>
      <c r="Q465" s="153"/>
      <c r="R465" s="153"/>
      <c r="S465" s="153"/>
      <c r="T465" s="153"/>
      <c r="U465" s="153"/>
      <c r="V465" s="153"/>
      <c r="W465" s="153"/>
      <c r="X465" s="153"/>
      <c r="Y465" s="153"/>
      <c r="Z465" s="153"/>
    </row>
    <row r="466" ht="14.25" customHeight="1">
      <c r="A466" s="153"/>
      <c r="B466" s="153"/>
      <c r="C466" s="153"/>
      <c r="D466" s="153"/>
      <c r="E466" s="153"/>
      <c r="F466" s="153"/>
      <c r="G466" s="153"/>
      <c r="H466" s="153"/>
      <c r="I466" s="153"/>
      <c r="J466" s="153"/>
      <c r="K466" s="153"/>
      <c r="L466" s="153"/>
      <c r="M466" s="153"/>
      <c r="N466" s="153"/>
      <c r="O466" s="153"/>
      <c r="P466" s="153"/>
      <c r="Q466" s="153"/>
      <c r="R466" s="153"/>
      <c r="S466" s="153"/>
      <c r="T466" s="153"/>
      <c r="U466" s="153"/>
      <c r="V466" s="153"/>
      <c r="W466" s="153"/>
      <c r="X466" s="153"/>
      <c r="Y466" s="153"/>
      <c r="Z466" s="153"/>
    </row>
    <row r="467" ht="14.25" customHeight="1">
      <c r="A467" s="153"/>
      <c r="B467" s="153"/>
      <c r="C467" s="153"/>
      <c r="D467" s="153"/>
      <c r="E467" s="153"/>
      <c r="F467" s="153"/>
      <c r="G467" s="153"/>
      <c r="H467" s="153"/>
      <c r="I467" s="153"/>
      <c r="J467" s="153"/>
      <c r="K467" s="153"/>
      <c r="L467" s="153"/>
      <c r="M467" s="153"/>
      <c r="N467" s="153"/>
      <c r="O467" s="153"/>
      <c r="P467" s="153"/>
      <c r="Q467" s="153"/>
      <c r="R467" s="153"/>
      <c r="S467" s="153"/>
      <c r="T467" s="153"/>
      <c r="U467" s="153"/>
      <c r="V467" s="153"/>
      <c r="W467" s="153"/>
      <c r="X467" s="153"/>
      <c r="Y467" s="153"/>
      <c r="Z467" s="153"/>
    </row>
    <row r="468" ht="14.25" customHeight="1">
      <c r="A468" s="153"/>
      <c r="B468" s="153"/>
      <c r="C468" s="153"/>
      <c r="D468" s="153"/>
      <c r="E468" s="153"/>
      <c r="F468" s="153"/>
      <c r="G468" s="153"/>
      <c r="H468" s="153"/>
      <c r="I468" s="153"/>
      <c r="J468" s="153"/>
      <c r="K468" s="153"/>
      <c r="L468" s="153"/>
      <c r="M468" s="153"/>
      <c r="N468" s="153"/>
      <c r="O468" s="153"/>
      <c r="P468" s="153"/>
      <c r="Q468" s="153"/>
      <c r="R468" s="153"/>
      <c r="S468" s="153"/>
      <c r="T468" s="153"/>
      <c r="U468" s="153"/>
      <c r="V468" s="153"/>
      <c r="W468" s="153"/>
      <c r="X468" s="153"/>
      <c r="Y468" s="153"/>
      <c r="Z468" s="153"/>
    </row>
    <row r="469" ht="14.25" customHeight="1">
      <c r="A469" s="153"/>
      <c r="B469" s="153"/>
      <c r="C469" s="153"/>
      <c r="D469" s="153"/>
      <c r="E469" s="153"/>
      <c r="F469" s="153"/>
      <c r="G469" s="153"/>
      <c r="H469" s="153"/>
      <c r="I469" s="153"/>
      <c r="J469" s="153"/>
      <c r="K469" s="153"/>
      <c r="L469" s="153"/>
      <c r="M469" s="153"/>
      <c r="N469" s="153"/>
      <c r="O469" s="153"/>
      <c r="P469" s="153"/>
      <c r="Q469" s="153"/>
      <c r="R469" s="153"/>
      <c r="S469" s="153"/>
      <c r="T469" s="153"/>
      <c r="U469" s="153"/>
      <c r="V469" s="153"/>
      <c r="W469" s="153"/>
      <c r="X469" s="153"/>
      <c r="Y469" s="153"/>
      <c r="Z469" s="153"/>
    </row>
    <row r="470" ht="14.25" customHeight="1">
      <c r="A470" s="153"/>
      <c r="B470" s="153"/>
      <c r="C470" s="153"/>
      <c r="D470" s="153"/>
      <c r="E470" s="153"/>
      <c r="F470" s="153"/>
      <c r="G470" s="153"/>
      <c r="H470" s="153"/>
      <c r="I470" s="153"/>
      <c r="J470" s="153"/>
      <c r="K470" s="153"/>
      <c r="L470" s="153"/>
      <c r="M470" s="153"/>
      <c r="N470" s="153"/>
      <c r="O470" s="153"/>
      <c r="P470" s="153"/>
      <c r="Q470" s="153"/>
      <c r="R470" s="153"/>
      <c r="S470" s="153"/>
      <c r="T470" s="153"/>
      <c r="U470" s="153"/>
      <c r="V470" s="153"/>
      <c r="W470" s="153"/>
      <c r="X470" s="153"/>
      <c r="Y470" s="153"/>
      <c r="Z470" s="153"/>
    </row>
    <row r="471" ht="14.25" customHeight="1">
      <c r="A471" s="153"/>
      <c r="B471" s="153"/>
      <c r="C471" s="153"/>
      <c r="D471" s="153"/>
      <c r="E471" s="153"/>
      <c r="F471" s="153"/>
      <c r="G471" s="153"/>
      <c r="H471" s="153"/>
      <c r="I471" s="153"/>
      <c r="J471" s="153"/>
      <c r="K471" s="153"/>
      <c r="L471" s="153"/>
      <c r="M471" s="153"/>
      <c r="N471" s="153"/>
      <c r="O471" s="153"/>
      <c r="P471" s="153"/>
      <c r="Q471" s="153"/>
      <c r="R471" s="153"/>
      <c r="S471" s="153"/>
      <c r="T471" s="153"/>
      <c r="U471" s="153"/>
      <c r="V471" s="153"/>
      <c r="W471" s="153"/>
      <c r="X471" s="153"/>
      <c r="Y471" s="153"/>
      <c r="Z471" s="153"/>
    </row>
    <row r="472" ht="14.25" customHeight="1">
      <c r="A472" s="153"/>
      <c r="B472" s="153"/>
      <c r="C472" s="153"/>
      <c r="D472" s="153"/>
      <c r="E472" s="153"/>
      <c r="F472" s="153"/>
      <c r="G472" s="153"/>
      <c r="H472" s="153"/>
      <c r="I472" s="153"/>
      <c r="J472" s="153"/>
      <c r="K472" s="153"/>
      <c r="L472" s="153"/>
      <c r="M472" s="153"/>
      <c r="N472" s="153"/>
      <c r="O472" s="153"/>
      <c r="P472" s="153"/>
      <c r="Q472" s="153"/>
      <c r="R472" s="153"/>
      <c r="S472" s="153"/>
      <c r="T472" s="153"/>
      <c r="U472" s="153"/>
      <c r="V472" s="153"/>
      <c r="W472" s="153"/>
      <c r="X472" s="153"/>
      <c r="Y472" s="153"/>
      <c r="Z472" s="153"/>
    </row>
    <row r="473" ht="14.25" customHeight="1">
      <c r="A473" s="153"/>
      <c r="B473" s="153"/>
      <c r="C473" s="153"/>
      <c r="D473" s="153"/>
      <c r="E473" s="153"/>
      <c r="F473" s="153"/>
      <c r="G473" s="153"/>
      <c r="H473" s="153"/>
      <c r="I473" s="153"/>
      <c r="J473" s="153"/>
      <c r="K473" s="153"/>
      <c r="L473" s="153"/>
      <c r="M473" s="153"/>
      <c r="N473" s="153"/>
      <c r="O473" s="153"/>
      <c r="P473" s="153"/>
      <c r="Q473" s="153"/>
      <c r="R473" s="153"/>
      <c r="S473" s="153"/>
      <c r="T473" s="153"/>
      <c r="U473" s="153"/>
      <c r="V473" s="153"/>
      <c r="W473" s="153"/>
      <c r="X473" s="153"/>
      <c r="Y473" s="153"/>
      <c r="Z473" s="153"/>
    </row>
    <row r="474" ht="14.25" customHeight="1">
      <c r="A474" s="153"/>
      <c r="B474" s="153"/>
      <c r="C474" s="153"/>
      <c r="D474" s="153"/>
      <c r="E474" s="153"/>
      <c r="F474" s="153"/>
      <c r="G474" s="153"/>
      <c r="H474" s="153"/>
      <c r="I474" s="153"/>
      <c r="J474" s="153"/>
      <c r="K474" s="153"/>
      <c r="L474" s="153"/>
      <c r="M474" s="153"/>
      <c r="N474" s="153"/>
      <c r="O474" s="153"/>
      <c r="P474" s="153"/>
      <c r="Q474" s="153"/>
      <c r="R474" s="153"/>
      <c r="S474" s="153"/>
      <c r="T474" s="153"/>
      <c r="U474" s="153"/>
      <c r="V474" s="153"/>
      <c r="W474" s="153"/>
      <c r="X474" s="153"/>
      <c r="Y474" s="153"/>
      <c r="Z474" s="153"/>
    </row>
    <row r="475" ht="14.25" customHeight="1">
      <c r="A475" s="153"/>
      <c r="B475" s="153"/>
      <c r="C475" s="153"/>
      <c r="D475" s="153"/>
      <c r="E475" s="153"/>
      <c r="F475" s="153"/>
      <c r="G475" s="153"/>
      <c r="H475" s="153"/>
      <c r="I475" s="153"/>
      <c r="J475" s="153"/>
      <c r="K475" s="153"/>
      <c r="L475" s="153"/>
      <c r="M475" s="153"/>
      <c r="N475" s="153"/>
      <c r="O475" s="153"/>
      <c r="P475" s="153"/>
      <c r="Q475" s="153"/>
      <c r="R475" s="153"/>
      <c r="S475" s="153"/>
      <c r="T475" s="153"/>
      <c r="U475" s="153"/>
      <c r="V475" s="153"/>
      <c r="W475" s="153"/>
      <c r="X475" s="153"/>
      <c r="Y475" s="153"/>
      <c r="Z475" s="153"/>
    </row>
    <row r="476" ht="14.25" customHeight="1">
      <c r="A476" s="153"/>
      <c r="B476" s="153"/>
      <c r="C476" s="153"/>
      <c r="D476" s="153"/>
      <c r="E476" s="153"/>
      <c r="F476" s="153"/>
      <c r="G476" s="153"/>
      <c r="H476" s="153"/>
      <c r="I476" s="153"/>
      <c r="J476" s="153"/>
      <c r="K476" s="153"/>
      <c r="L476" s="153"/>
      <c r="M476" s="153"/>
      <c r="N476" s="153"/>
      <c r="O476" s="153"/>
      <c r="P476" s="153"/>
      <c r="Q476" s="153"/>
      <c r="R476" s="153"/>
      <c r="S476" s="153"/>
      <c r="T476" s="153"/>
      <c r="U476" s="153"/>
      <c r="V476" s="153"/>
      <c r="W476" s="153"/>
      <c r="X476" s="153"/>
      <c r="Y476" s="153"/>
      <c r="Z476" s="153"/>
    </row>
    <row r="477" ht="14.25" customHeight="1">
      <c r="A477" s="153"/>
      <c r="B477" s="153"/>
      <c r="C477" s="153"/>
      <c r="D477" s="153"/>
      <c r="E477" s="153"/>
      <c r="F477" s="153"/>
      <c r="G477" s="153"/>
      <c r="H477" s="153"/>
      <c r="I477" s="153"/>
      <c r="J477" s="153"/>
      <c r="K477" s="153"/>
      <c r="L477" s="153"/>
      <c r="M477" s="153"/>
      <c r="N477" s="153"/>
      <c r="O477" s="153"/>
      <c r="P477" s="153"/>
      <c r="Q477" s="153"/>
      <c r="R477" s="153"/>
      <c r="S477" s="153"/>
      <c r="T477" s="153"/>
      <c r="U477" s="153"/>
      <c r="V477" s="153"/>
      <c r="W477" s="153"/>
      <c r="X477" s="153"/>
      <c r="Y477" s="153"/>
      <c r="Z477" s="153"/>
    </row>
    <row r="478" ht="14.25" customHeight="1">
      <c r="A478" s="153"/>
      <c r="B478" s="153"/>
      <c r="C478" s="153"/>
      <c r="D478" s="153"/>
      <c r="E478" s="153"/>
      <c r="F478" s="153"/>
      <c r="G478" s="153"/>
      <c r="H478" s="153"/>
      <c r="I478" s="153"/>
      <c r="J478" s="153"/>
      <c r="K478" s="153"/>
      <c r="L478" s="153"/>
      <c r="M478" s="153"/>
      <c r="N478" s="153"/>
      <c r="O478" s="153"/>
      <c r="P478" s="153"/>
      <c r="Q478" s="153"/>
      <c r="R478" s="153"/>
      <c r="S478" s="153"/>
      <c r="T478" s="153"/>
      <c r="U478" s="153"/>
      <c r="V478" s="153"/>
      <c r="W478" s="153"/>
      <c r="X478" s="153"/>
      <c r="Y478" s="153"/>
      <c r="Z478" s="153"/>
    </row>
    <row r="479" ht="14.25" customHeight="1">
      <c r="A479" s="153"/>
      <c r="B479" s="153"/>
      <c r="C479" s="153"/>
      <c r="D479" s="153"/>
      <c r="E479" s="153"/>
      <c r="F479" s="153"/>
      <c r="G479" s="153"/>
      <c r="H479" s="153"/>
      <c r="I479" s="153"/>
      <c r="J479" s="153"/>
      <c r="K479" s="153"/>
      <c r="L479" s="153"/>
      <c r="M479" s="153"/>
      <c r="N479" s="153"/>
      <c r="O479" s="153"/>
      <c r="P479" s="153"/>
      <c r="Q479" s="153"/>
      <c r="R479" s="153"/>
      <c r="S479" s="153"/>
      <c r="T479" s="153"/>
      <c r="U479" s="153"/>
      <c r="V479" s="153"/>
      <c r="W479" s="153"/>
      <c r="X479" s="153"/>
      <c r="Y479" s="153"/>
      <c r="Z479" s="153"/>
    </row>
    <row r="480" ht="14.25" customHeight="1">
      <c r="A480" s="153"/>
      <c r="B480" s="153"/>
      <c r="C480" s="153"/>
      <c r="D480" s="153"/>
      <c r="E480" s="153"/>
      <c r="F480" s="153"/>
      <c r="G480" s="153"/>
      <c r="H480" s="153"/>
      <c r="I480" s="153"/>
      <c r="J480" s="153"/>
      <c r="K480" s="153"/>
      <c r="L480" s="153"/>
      <c r="M480" s="153"/>
      <c r="N480" s="153"/>
      <c r="O480" s="153"/>
      <c r="P480" s="153"/>
      <c r="Q480" s="153"/>
      <c r="R480" s="153"/>
      <c r="S480" s="153"/>
      <c r="T480" s="153"/>
      <c r="U480" s="153"/>
      <c r="V480" s="153"/>
      <c r="W480" s="153"/>
      <c r="X480" s="153"/>
      <c r="Y480" s="153"/>
      <c r="Z480" s="153"/>
    </row>
    <row r="481" ht="14.25" customHeight="1">
      <c r="A481" s="153"/>
      <c r="B481" s="153"/>
      <c r="C481" s="153"/>
      <c r="D481" s="153"/>
      <c r="E481" s="153"/>
      <c r="F481" s="153"/>
      <c r="G481" s="153"/>
      <c r="H481" s="153"/>
      <c r="I481" s="153"/>
      <c r="J481" s="153"/>
      <c r="K481" s="153"/>
      <c r="L481" s="153"/>
      <c r="M481" s="153"/>
      <c r="N481" s="153"/>
      <c r="O481" s="153"/>
      <c r="P481" s="153"/>
      <c r="Q481" s="153"/>
      <c r="R481" s="153"/>
      <c r="S481" s="153"/>
      <c r="T481" s="153"/>
      <c r="U481" s="153"/>
      <c r="V481" s="153"/>
      <c r="W481" s="153"/>
      <c r="X481" s="153"/>
      <c r="Y481" s="153"/>
      <c r="Z481" s="153"/>
    </row>
    <row r="482" ht="14.25" customHeight="1">
      <c r="A482" s="153"/>
      <c r="B482" s="153"/>
      <c r="C482" s="153"/>
      <c r="D482" s="153"/>
      <c r="E482" s="153"/>
      <c r="F482" s="153"/>
      <c r="G482" s="153"/>
      <c r="H482" s="153"/>
      <c r="I482" s="153"/>
      <c r="J482" s="153"/>
      <c r="K482" s="153"/>
      <c r="L482" s="153"/>
      <c r="M482" s="153"/>
      <c r="N482" s="153"/>
      <c r="O482" s="153"/>
      <c r="P482" s="153"/>
      <c r="Q482" s="153"/>
      <c r="R482" s="153"/>
      <c r="S482" s="153"/>
      <c r="T482" s="153"/>
      <c r="U482" s="153"/>
      <c r="V482" s="153"/>
      <c r="W482" s="153"/>
      <c r="X482" s="153"/>
      <c r="Y482" s="153"/>
      <c r="Z482" s="153"/>
    </row>
    <row r="483" ht="14.25" customHeight="1">
      <c r="A483" s="153"/>
      <c r="B483" s="153"/>
      <c r="C483" s="153"/>
      <c r="D483" s="153"/>
      <c r="E483" s="153"/>
      <c r="F483" s="153"/>
      <c r="G483" s="153"/>
      <c r="H483" s="153"/>
      <c r="I483" s="153"/>
      <c r="J483" s="153"/>
      <c r="K483" s="153"/>
      <c r="L483" s="153"/>
      <c r="M483" s="153"/>
      <c r="N483" s="153"/>
      <c r="O483" s="153"/>
      <c r="P483" s="153"/>
      <c r="Q483" s="153"/>
      <c r="R483" s="153"/>
      <c r="S483" s="153"/>
      <c r="T483" s="153"/>
      <c r="U483" s="153"/>
      <c r="V483" s="153"/>
      <c r="W483" s="153"/>
      <c r="X483" s="153"/>
      <c r="Y483" s="153"/>
      <c r="Z483" s="153"/>
    </row>
    <row r="484" ht="14.25" customHeight="1">
      <c r="A484" s="153"/>
      <c r="B484" s="153"/>
      <c r="C484" s="153"/>
      <c r="D484" s="153"/>
      <c r="E484" s="153"/>
      <c r="F484" s="153"/>
      <c r="G484" s="153"/>
      <c r="H484" s="153"/>
      <c r="I484" s="153"/>
      <c r="J484" s="153"/>
      <c r="K484" s="153"/>
      <c r="L484" s="153"/>
      <c r="M484" s="153"/>
      <c r="N484" s="153"/>
      <c r="O484" s="153"/>
      <c r="P484" s="153"/>
      <c r="Q484" s="153"/>
      <c r="R484" s="153"/>
      <c r="S484" s="153"/>
      <c r="T484" s="153"/>
      <c r="U484" s="153"/>
      <c r="V484" s="153"/>
      <c r="W484" s="153"/>
      <c r="X484" s="153"/>
      <c r="Y484" s="153"/>
      <c r="Z484" s="153"/>
    </row>
    <row r="485" ht="14.25" customHeight="1">
      <c r="A485" s="153"/>
      <c r="B485" s="153"/>
      <c r="C485" s="153"/>
      <c r="D485" s="153"/>
      <c r="E485" s="153"/>
      <c r="F485" s="153"/>
      <c r="G485" s="153"/>
      <c r="H485" s="153"/>
      <c r="I485" s="153"/>
      <c r="J485" s="153"/>
      <c r="K485" s="153"/>
      <c r="L485" s="153"/>
      <c r="M485" s="153"/>
      <c r="N485" s="153"/>
      <c r="O485" s="153"/>
      <c r="P485" s="153"/>
      <c r="Q485" s="153"/>
      <c r="R485" s="153"/>
      <c r="S485" s="153"/>
      <c r="T485" s="153"/>
      <c r="U485" s="153"/>
      <c r="V485" s="153"/>
      <c r="W485" s="153"/>
      <c r="X485" s="153"/>
      <c r="Y485" s="153"/>
      <c r="Z485" s="153"/>
    </row>
    <row r="486" ht="14.25" customHeight="1">
      <c r="A486" s="153"/>
      <c r="B486" s="153"/>
      <c r="C486" s="153"/>
      <c r="D486" s="153"/>
      <c r="E486" s="153"/>
      <c r="F486" s="153"/>
      <c r="G486" s="153"/>
      <c r="H486" s="153"/>
      <c r="I486" s="153"/>
      <c r="J486" s="153"/>
      <c r="K486" s="153"/>
      <c r="L486" s="153"/>
      <c r="M486" s="153"/>
      <c r="N486" s="153"/>
      <c r="O486" s="153"/>
      <c r="P486" s="153"/>
      <c r="Q486" s="153"/>
      <c r="R486" s="153"/>
      <c r="S486" s="153"/>
      <c r="T486" s="153"/>
      <c r="U486" s="153"/>
      <c r="V486" s="153"/>
      <c r="W486" s="153"/>
      <c r="X486" s="153"/>
      <c r="Y486" s="153"/>
      <c r="Z486" s="153"/>
    </row>
    <row r="487" ht="14.25" customHeight="1">
      <c r="A487" s="153"/>
      <c r="B487" s="153"/>
      <c r="C487" s="153"/>
      <c r="D487" s="153"/>
      <c r="E487" s="153"/>
      <c r="F487" s="153"/>
      <c r="G487" s="153"/>
      <c r="H487" s="153"/>
      <c r="I487" s="153"/>
      <c r="J487" s="153"/>
      <c r="K487" s="153"/>
      <c r="L487" s="153"/>
      <c r="M487" s="153"/>
      <c r="N487" s="153"/>
      <c r="O487" s="153"/>
      <c r="P487" s="153"/>
      <c r="Q487" s="153"/>
      <c r="R487" s="153"/>
      <c r="S487" s="153"/>
      <c r="T487" s="153"/>
      <c r="U487" s="153"/>
      <c r="V487" s="153"/>
      <c r="W487" s="153"/>
      <c r="X487" s="153"/>
      <c r="Y487" s="153"/>
      <c r="Z487" s="153"/>
    </row>
    <row r="488" ht="14.25" customHeight="1">
      <c r="A488" s="153"/>
      <c r="B488" s="153"/>
      <c r="C488" s="153"/>
      <c r="D488" s="153"/>
      <c r="E488" s="153"/>
      <c r="F488" s="153"/>
      <c r="G488" s="153"/>
      <c r="H488" s="153"/>
      <c r="I488" s="153"/>
      <c r="J488" s="153"/>
      <c r="K488" s="153"/>
      <c r="L488" s="153"/>
      <c r="M488" s="153"/>
      <c r="N488" s="153"/>
      <c r="O488" s="153"/>
      <c r="P488" s="153"/>
      <c r="Q488" s="153"/>
      <c r="R488" s="153"/>
      <c r="S488" s="153"/>
      <c r="T488" s="153"/>
      <c r="U488" s="153"/>
      <c r="V488" s="153"/>
      <c r="W488" s="153"/>
      <c r="X488" s="153"/>
      <c r="Y488" s="153"/>
      <c r="Z488" s="153"/>
    </row>
    <row r="489" ht="14.25" customHeight="1">
      <c r="A489" s="153"/>
      <c r="B489" s="153"/>
      <c r="C489" s="153"/>
      <c r="D489" s="153"/>
      <c r="E489" s="153"/>
      <c r="F489" s="153"/>
      <c r="G489" s="153"/>
      <c r="H489" s="153"/>
      <c r="I489" s="153"/>
      <c r="J489" s="153"/>
      <c r="K489" s="153"/>
      <c r="L489" s="153"/>
      <c r="M489" s="153"/>
      <c r="N489" s="153"/>
      <c r="O489" s="153"/>
      <c r="P489" s="153"/>
      <c r="Q489" s="153"/>
      <c r="R489" s="153"/>
      <c r="S489" s="153"/>
      <c r="T489" s="153"/>
      <c r="U489" s="153"/>
      <c r="V489" s="153"/>
      <c r="W489" s="153"/>
      <c r="X489" s="153"/>
      <c r="Y489" s="153"/>
      <c r="Z489" s="153"/>
    </row>
    <row r="490" ht="14.25" customHeight="1">
      <c r="A490" s="153"/>
      <c r="B490" s="153"/>
      <c r="C490" s="153"/>
      <c r="D490" s="153"/>
      <c r="E490" s="153"/>
      <c r="F490" s="153"/>
      <c r="G490" s="153"/>
      <c r="H490" s="153"/>
      <c r="I490" s="153"/>
      <c r="J490" s="153"/>
      <c r="K490" s="153"/>
      <c r="L490" s="153"/>
      <c r="M490" s="153"/>
      <c r="N490" s="153"/>
      <c r="O490" s="153"/>
      <c r="P490" s="153"/>
      <c r="Q490" s="153"/>
      <c r="R490" s="153"/>
      <c r="S490" s="153"/>
      <c r="T490" s="153"/>
      <c r="U490" s="153"/>
      <c r="V490" s="153"/>
      <c r="W490" s="153"/>
      <c r="X490" s="153"/>
      <c r="Y490" s="153"/>
      <c r="Z490" s="153"/>
    </row>
    <row r="491" ht="14.25" customHeight="1">
      <c r="A491" s="153"/>
      <c r="B491" s="153"/>
      <c r="C491" s="153"/>
      <c r="D491" s="153"/>
      <c r="E491" s="153"/>
      <c r="F491" s="153"/>
      <c r="G491" s="153"/>
      <c r="H491" s="153"/>
      <c r="I491" s="153"/>
      <c r="J491" s="153"/>
      <c r="K491" s="153"/>
      <c r="L491" s="153"/>
      <c r="M491" s="153"/>
      <c r="N491" s="153"/>
      <c r="O491" s="153"/>
      <c r="P491" s="153"/>
      <c r="Q491" s="153"/>
      <c r="R491" s="153"/>
      <c r="S491" s="153"/>
      <c r="T491" s="153"/>
      <c r="U491" s="153"/>
      <c r="V491" s="153"/>
      <c r="W491" s="153"/>
      <c r="X491" s="153"/>
      <c r="Y491" s="153"/>
      <c r="Z491" s="153"/>
    </row>
    <row r="492" ht="14.25" customHeight="1">
      <c r="A492" s="153"/>
      <c r="B492" s="153"/>
      <c r="C492" s="153"/>
      <c r="D492" s="153"/>
      <c r="E492" s="153"/>
      <c r="F492" s="153"/>
      <c r="G492" s="153"/>
      <c r="H492" s="153"/>
      <c r="I492" s="153"/>
      <c r="J492" s="153"/>
      <c r="K492" s="153"/>
      <c r="L492" s="153"/>
      <c r="M492" s="153"/>
      <c r="N492" s="153"/>
      <c r="O492" s="153"/>
      <c r="P492" s="153"/>
      <c r="Q492" s="153"/>
      <c r="R492" s="153"/>
      <c r="S492" s="153"/>
      <c r="T492" s="153"/>
      <c r="U492" s="153"/>
      <c r="V492" s="153"/>
      <c r="W492" s="153"/>
      <c r="X492" s="153"/>
      <c r="Y492" s="153"/>
      <c r="Z492" s="153"/>
    </row>
    <row r="493" ht="14.25" customHeight="1">
      <c r="A493" s="153"/>
      <c r="B493" s="153"/>
      <c r="C493" s="153"/>
      <c r="D493" s="153"/>
      <c r="E493" s="153"/>
      <c r="F493" s="153"/>
      <c r="G493" s="153"/>
      <c r="H493" s="153"/>
      <c r="I493" s="153"/>
      <c r="J493" s="153"/>
      <c r="K493" s="153"/>
      <c r="L493" s="153"/>
      <c r="M493" s="153"/>
      <c r="N493" s="153"/>
      <c r="O493" s="153"/>
      <c r="P493" s="153"/>
      <c r="Q493" s="153"/>
      <c r="R493" s="153"/>
      <c r="S493" s="153"/>
      <c r="T493" s="153"/>
      <c r="U493" s="153"/>
      <c r="V493" s="153"/>
      <c r="W493" s="153"/>
      <c r="X493" s="153"/>
      <c r="Y493" s="153"/>
      <c r="Z493" s="153"/>
    </row>
    <row r="494" ht="14.25" customHeight="1">
      <c r="A494" s="153"/>
      <c r="B494" s="153"/>
      <c r="C494" s="153"/>
      <c r="D494" s="153"/>
      <c r="E494" s="153"/>
      <c r="F494" s="153"/>
      <c r="G494" s="153"/>
      <c r="H494" s="153"/>
      <c r="I494" s="153"/>
      <c r="J494" s="153"/>
      <c r="K494" s="153"/>
      <c r="L494" s="153"/>
      <c r="M494" s="153"/>
      <c r="N494" s="153"/>
      <c r="O494" s="153"/>
      <c r="P494" s="153"/>
      <c r="Q494" s="153"/>
      <c r="R494" s="153"/>
      <c r="S494" s="153"/>
      <c r="T494" s="153"/>
      <c r="U494" s="153"/>
      <c r="V494" s="153"/>
      <c r="W494" s="153"/>
      <c r="X494" s="153"/>
      <c r="Y494" s="153"/>
      <c r="Z494" s="153"/>
    </row>
    <row r="495" ht="14.25" customHeight="1">
      <c r="A495" s="153"/>
      <c r="B495" s="153"/>
      <c r="C495" s="153"/>
      <c r="D495" s="153"/>
      <c r="E495" s="153"/>
      <c r="F495" s="153"/>
      <c r="G495" s="153"/>
      <c r="H495" s="153"/>
      <c r="I495" s="153"/>
      <c r="J495" s="153"/>
      <c r="K495" s="153"/>
      <c r="L495" s="153"/>
      <c r="M495" s="153"/>
      <c r="N495" s="153"/>
      <c r="O495" s="153"/>
      <c r="P495" s="153"/>
      <c r="Q495" s="153"/>
      <c r="R495" s="153"/>
      <c r="S495" s="153"/>
      <c r="T495" s="153"/>
      <c r="U495" s="153"/>
      <c r="V495" s="153"/>
      <c r="W495" s="153"/>
      <c r="X495" s="153"/>
      <c r="Y495" s="153"/>
      <c r="Z495" s="153"/>
    </row>
    <row r="496" ht="14.25" customHeight="1">
      <c r="A496" s="153"/>
      <c r="B496" s="153"/>
      <c r="C496" s="153"/>
      <c r="D496" s="153"/>
      <c r="E496" s="153"/>
      <c r="F496" s="153"/>
      <c r="G496" s="153"/>
      <c r="H496" s="153"/>
      <c r="I496" s="153"/>
      <c r="J496" s="153"/>
      <c r="K496" s="153"/>
      <c r="L496" s="153"/>
      <c r="M496" s="153"/>
      <c r="N496" s="153"/>
      <c r="O496" s="153"/>
      <c r="P496" s="153"/>
      <c r="Q496" s="153"/>
      <c r="R496" s="153"/>
      <c r="S496" s="153"/>
      <c r="T496" s="153"/>
      <c r="U496" s="153"/>
      <c r="V496" s="153"/>
      <c r="W496" s="153"/>
      <c r="X496" s="153"/>
      <c r="Y496" s="153"/>
      <c r="Z496" s="153"/>
    </row>
    <row r="497" ht="14.25" customHeight="1">
      <c r="A497" s="153"/>
      <c r="B497" s="153"/>
      <c r="C497" s="153"/>
      <c r="D497" s="153"/>
      <c r="E497" s="153"/>
      <c r="F497" s="153"/>
      <c r="G497" s="153"/>
      <c r="H497" s="153"/>
      <c r="I497" s="153"/>
      <c r="J497" s="153"/>
      <c r="K497" s="153"/>
      <c r="L497" s="153"/>
      <c r="M497" s="153"/>
      <c r="N497" s="153"/>
      <c r="O497" s="153"/>
      <c r="P497" s="153"/>
      <c r="Q497" s="153"/>
      <c r="R497" s="153"/>
      <c r="S497" s="153"/>
      <c r="T497" s="153"/>
      <c r="U497" s="153"/>
      <c r="V497" s="153"/>
      <c r="W497" s="153"/>
      <c r="X497" s="153"/>
      <c r="Y497" s="153"/>
      <c r="Z497" s="153"/>
    </row>
    <row r="498" ht="14.25" customHeight="1">
      <c r="A498" s="153"/>
      <c r="B498" s="153"/>
      <c r="C498" s="153"/>
      <c r="D498" s="153"/>
      <c r="E498" s="153"/>
      <c r="F498" s="153"/>
      <c r="G498" s="153"/>
      <c r="H498" s="153"/>
      <c r="I498" s="153"/>
      <c r="J498" s="153"/>
      <c r="K498" s="153"/>
      <c r="L498" s="153"/>
      <c r="M498" s="153"/>
      <c r="N498" s="153"/>
      <c r="O498" s="153"/>
      <c r="P498" s="153"/>
      <c r="Q498" s="153"/>
      <c r="R498" s="153"/>
      <c r="S498" s="153"/>
      <c r="T498" s="153"/>
      <c r="U498" s="153"/>
      <c r="V498" s="153"/>
      <c r="W498" s="153"/>
      <c r="X498" s="153"/>
      <c r="Y498" s="153"/>
      <c r="Z498" s="153"/>
    </row>
    <row r="499" ht="14.25" customHeight="1">
      <c r="A499" s="153"/>
      <c r="B499" s="153"/>
      <c r="C499" s="153"/>
      <c r="D499" s="153"/>
      <c r="E499" s="153"/>
      <c r="F499" s="153"/>
      <c r="G499" s="153"/>
      <c r="H499" s="153"/>
      <c r="I499" s="153"/>
      <c r="J499" s="153"/>
      <c r="K499" s="153"/>
      <c r="L499" s="153"/>
      <c r="M499" s="153"/>
      <c r="N499" s="153"/>
      <c r="O499" s="153"/>
      <c r="P499" s="153"/>
      <c r="Q499" s="153"/>
      <c r="R499" s="153"/>
      <c r="S499" s="153"/>
      <c r="T499" s="153"/>
      <c r="U499" s="153"/>
      <c r="V499" s="153"/>
      <c r="W499" s="153"/>
      <c r="X499" s="153"/>
      <c r="Y499" s="153"/>
      <c r="Z499" s="153"/>
    </row>
    <row r="500" ht="14.25" customHeight="1">
      <c r="A500" s="153"/>
      <c r="B500" s="153"/>
      <c r="C500" s="153"/>
      <c r="D500" s="153"/>
      <c r="E500" s="153"/>
      <c r="F500" s="153"/>
      <c r="G500" s="153"/>
      <c r="H500" s="153"/>
      <c r="I500" s="153"/>
      <c r="J500" s="153"/>
      <c r="K500" s="153"/>
      <c r="L500" s="153"/>
      <c r="M500" s="153"/>
      <c r="N500" s="153"/>
      <c r="O500" s="153"/>
      <c r="P500" s="153"/>
      <c r="Q500" s="153"/>
      <c r="R500" s="153"/>
      <c r="S500" s="153"/>
      <c r="T500" s="153"/>
      <c r="U500" s="153"/>
      <c r="V500" s="153"/>
      <c r="W500" s="153"/>
      <c r="X500" s="153"/>
      <c r="Y500" s="153"/>
      <c r="Z500" s="153"/>
    </row>
    <row r="501" ht="14.25" customHeight="1">
      <c r="A501" s="153"/>
      <c r="B501" s="153"/>
      <c r="C501" s="153"/>
      <c r="D501" s="153"/>
      <c r="E501" s="153"/>
      <c r="F501" s="153"/>
      <c r="G501" s="153"/>
      <c r="H501" s="153"/>
      <c r="I501" s="153"/>
      <c r="J501" s="153"/>
      <c r="K501" s="153"/>
      <c r="L501" s="153"/>
      <c r="M501" s="153"/>
      <c r="N501" s="153"/>
      <c r="O501" s="153"/>
      <c r="P501" s="153"/>
      <c r="Q501" s="153"/>
      <c r="R501" s="153"/>
      <c r="S501" s="153"/>
      <c r="T501" s="153"/>
      <c r="U501" s="153"/>
      <c r="V501" s="153"/>
      <c r="W501" s="153"/>
      <c r="X501" s="153"/>
      <c r="Y501" s="153"/>
      <c r="Z501" s="153"/>
    </row>
    <row r="502" ht="14.25" customHeight="1">
      <c r="A502" s="153"/>
      <c r="B502" s="153"/>
      <c r="C502" s="153"/>
      <c r="D502" s="153"/>
      <c r="E502" s="153"/>
      <c r="F502" s="153"/>
      <c r="G502" s="153"/>
      <c r="H502" s="153"/>
      <c r="I502" s="153"/>
      <c r="J502" s="153"/>
      <c r="K502" s="153"/>
      <c r="L502" s="153"/>
      <c r="M502" s="153"/>
      <c r="N502" s="153"/>
      <c r="O502" s="153"/>
      <c r="P502" s="153"/>
      <c r="Q502" s="153"/>
      <c r="R502" s="153"/>
      <c r="S502" s="153"/>
      <c r="T502" s="153"/>
      <c r="U502" s="153"/>
      <c r="V502" s="153"/>
      <c r="W502" s="153"/>
      <c r="X502" s="153"/>
      <c r="Y502" s="153"/>
      <c r="Z502" s="153"/>
    </row>
    <row r="503" ht="14.25" customHeight="1">
      <c r="A503" s="153"/>
      <c r="B503" s="153"/>
      <c r="C503" s="153"/>
      <c r="D503" s="153"/>
      <c r="E503" s="153"/>
      <c r="F503" s="153"/>
      <c r="G503" s="153"/>
      <c r="H503" s="153"/>
      <c r="I503" s="153"/>
      <c r="J503" s="153"/>
      <c r="K503" s="153"/>
      <c r="L503" s="153"/>
      <c r="M503" s="153"/>
      <c r="N503" s="153"/>
      <c r="O503" s="153"/>
      <c r="P503" s="153"/>
      <c r="Q503" s="153"/>
      <c r="R503" s="153"/>
      <c r="S503" s="153"/>
      <c r="T503" s="153"/>
      <c r="U503" s="153"/>
      <c r="V503" s="153"/>
      <c r="W503" s="153"/>
      <c r="X503" s="153"/>
      <c r="Y503" s="153"/>
      <c r="Z503" s="153"/>
    </row>
    <row r="504" ht="14.25" customHeight="1">
      <c r="A504" s="153"/>
      <c r="B504" s="153"/>
      <c r="C504" s="153"/>
      <c r="D504" s="153"/>
      <c r="E504" s="153"/>
      <c r="F504" s="153"/>
      <c r="G504" s="153"/>
      <c r="H504" s="153"/>
      <c r="I504" s="153"/>
      <c r="J504" s="153"/>
      <c r="K504" s="153"/>
      <c r="L504" s="153"/>
      <c r="M504" s="153"/>
      <c r="N504" s="153"/>
      <c r="O504" s="153"/>
      <c r="P504" s="153"/>
      <c r="Q504" s="153"/>
      <c r="R504" s="153"/>
      <c r="S504" s="153"/>
      <c r="T504" s="153"/>
      <c r="U504" s="153"/>
      <c r="V504" s="153"/>
      <c r="W504" s="153"/>
      <c r="X504" s="153"/>
      <c r="Y504" s="153"/>
      <c r="Z504" s="153"/>
    </row>
    <row r="505" ht="14.25" customHeight="1">
      <c r="A505" s="153"/>
      <c r="B505" s="153"/>
      <c r="C505" s="153"/>
      <c r="D505" s="153"/>
      <c r="E505" s="153"/>
      <c r="F505" s="153"/>
      <c r="G505" s="153"/>
      <c r="H505" s="153"/>
      <c r="I505" s="153"/>
      <c r="J505" s="153"/>
      <c r="K505" s="153"/>
      <c r="L505" s="153"/>
      <c r="M505" s="153"/>
      <c r="N505" s="153"/>
      <c r="O505" s="153"/>
      <c r="P505" s="153"/>
      <c r="Q505" s="153"/>
      <c r="R505" s="153"/>
      <c r="S505" s="153"/>
      <c r="T505" s="153"/>
      <c r="U505" s="153"/>
      <c r="V505" s="153"/>
      <c r="W505" s="153"/>
      <c r="X505" s="153"/>
      <c r="Y505" s="153"/>
      <c r="Z505" s="153"/>
    </row>
    <row r="506" ht="14.25" customHeight="1">
      <c r="A506" s="153"/>
      <c r="B506" s="153"/>
      <c r="C506" s="153"/>
      <c r="D506" s="153"/>
      <c r="E506" s="153"/>
      <c r="F506" s="153"/>
      <c r="G506" s="153"/>
      <c r="H506" s="153"/>
      <c r="I506" s="153"/>
      <c r="J506" s="153"/>
      <c r="K506" s="153"/>
      <c r="L506" s="153"/>
      <c r="M506" s="153"/>
      <c r="N506" s="153"/>
      <c r="O506" s="153"/>
      <c r="P506" s="153"/>
      <c r="Q506" s="153"/>
      <c r="R506" s="153"/>
      <c r="S506" s="153"/>
      <c r="T506" s="153"/>
      <c r="U506" s="153"/>
      <c r="V506" s="153"/>
      <c r="W506" s="153"/>
      <c r="X506" s="153"/>
      <c r="Y506" s="153"/>
      <c r="Z506" s="153"/>
    </row>
    <row r="507" ht="14.25" customHeight="1">
      <c r="A507" s="153"/>
      <c r="B507" s="153"/>
      <c r="C507" s="153"/>
      <c r="D507" s="153"/>
      <c r="E507" s="153"/>
      <c r="F507" s="153"/>
      <c r="G507" s="153"/>
      <c r="H507" s="153"/>
      <c r="I507" s="153"/>
      <c r="J507" s="153"/>
      <c r="K507" s="153"/>
      <c r="L507" s="153"/>
      <c r="M507" s="153"/>
      <c r="N507" s="153"/>
      <c r="O507" s="153"/>
      <c r="P507" s="153"/>
      <c r="Q507" s="153"/>
      <c r="R507" s="153"/>
      <c r="S507" s="153"/>
      <c r="T507" s="153"/>
      <c r="U507" s="153"/>
      <c r="V507" s="153"/>
      <c r="W507" s="153"/>
      <c r="X507" s="153"/>
      <c r="Y507" s="153"/>
      <c r="Z507" s="153"/>
    </row>
    <row r="508" ht="14.25" customHeight="1">
      <c r="A508" s="153"/>
      <c r="B508" s="153"/>
      <c r="C508" s="153"/>
      <c r="D508" s="153"/>
      <c r="E508" s="153"/>
      <c r="F508" s="153"/>
      <c r="G508" s="153"/>
      <c r="H508" s="153"/>
      <c r="I508" s="153"/>
      <c r="J508" s="153"/>
      <c r="K508" s="153"/>
      <c r="L508" s="153"/>
      <c r="M508" s="153"/>
      <c r="N508" s="153"/>
      <c r="O508" s="153"/>
      <c r="P508" s="153"/>
      <c r="Q508" s="153"/>
      <c r="R508" s="153"/>
      <c r="S508" s="153"/>
      <c r="T508" s="153"/>
      <c r="U508" s="153"/>
      <c r="V508" s="153"/>
      <c r="W508" s="153"/>
      <c r="X508" s="153"/>
      <c r="Y508" s="153"/>
      <c r="Z508" s="153"/>
    </row>
    <row r="509" ht="14.25" customHeight="1">
      <c r="A509" s="153"/>
      <c r="B509" s="153"/>
      <c r="C509" s="153"/>
      <c r="D509" s="153"/>
      <c r="E509" s="153"/>
      <c r="F509" s="153"/>
      <c r="G509" s="153"/>
      <c r="H509" s="153"/>
      <c r="I509" s="153"/>
      <c r="J509" s="153"/>
      <c r="K509" s="153"/>
      <c r="L509" s="153"/>
      <c r="M509" s="153"/>
      <c r="N509" s="153"/>
      <c r="O509" s="153"/>
      <c r="P509" s="153"/>
      <c r="Q509" s="153"/>
      <c r="R509" s="153"/>
      <c r="S509" s="153"/>
      <c r="T509" s="153"/>
      <c r="U509" s="153"/>
      <c r="V509" s="153"/>
      <c r="W509" s="153"/>
      <c r="X509" s="153"/>
      <c r="Y509" s="153"/>
      <c r="Z509" s="153"/>
    </row>
    <row r="510" ht="14.25" customHeight="1">
      <c r="A510" s="153"/>
      <c r="B510" s="153"/>
      <c r="C510" s="153"/>
      <c r="D510" s="153"/>
      <c r="E510" s="153"/>
      <c r="F510" s="153"/>
      <c r="G510" s="153"/>
      <c r="H510" s="153"/>
      <c r="I510" s="153"/>
      <c r="J510" s="153"/>
      <c r="K510" s="153"/>
      <c r="L510" s="153"/>
      <c r="M510" s="153"/>
      <c r="N510" s="153"/>
      <c r="O510" s="153"/>
      <c r="P510" s="153"/>
      <c r="Q510" s="153"/>
      <c r="R510" s="153"/>
      <c r="S510" s="153"/>
      <c r="T510" s="153"/>
      <c r="U510" s="153"/>
      <c r="V510" s="153"/>
      <c r="W510" s="153"/>
      <c r="X510" s="153"/>
      <c r="Y510" s="153"/>
      <c r="Z510" s="153"/>
    </row>
    <row r="511" ht="14.25" customHeight="1">
      <c r="A511" s="153"/>
      <c r="B511" s="153"/>
      <c r="C511" s="153"/>
      <c r="D511" s="153"/>
      <c r="E511" s="153"/>
      <c r="F511" s="153"/>
      <c r="G511" s="153"/>
      <c r="H511" s="153"/>
      <c r="I511" s="153"/>
      <c r="J511" s="153"/>
      <c r="K511" s="153"/>
      <c r="L511" s="153"/>
      <c r="M511" s="153"/>
      <c r="N511" s="153"/>
      <c r="O511" s="153"/>
      <c r="P511" s="153"/>
      <c r="Q511" s="153"/>
      <c r="R511" s="153"/>
      <c r="S511" s="153"/>
      <c r="T511" s="153"/>
      <c r="U511" s="153"/>
      <c r="V511" s="153"/>
      <c r="W511" s="153"/>
      <c r="X511" s="153"/>
      <c r="Y511" s="153"/>
      <c r="Z511" s="153"/>
    </row>
    <row r="512" ht="14.25" customHeight="1">
      <c r="A512" s="153"/>
      <c r="B512" s="153"/>
      <c r="C512" s="153"/>
      <c r="D512" s="153"/>
      <c r="E512" s="153"/>
      <c r="F512" s="153"/>
      <c r="G512" s="153"/>
      <c r="H512" s="153"/>
      <c r="I512" s="153"/>
      <c r="J512" s="153"/>
      <c r="K512" s="153"/>
      <c r="L512" s="153"/>
      <c r="M512" s="153"/>
      <c r="N512" s="153"/>
      <c r="O512" s="153"/>
      <c r="P512" s="153"/>
      <c r="Q512" s="153"/>
      <c r="R512" s="153"/>
      <c r="S512" s="153"/>
      <c r="T512" s="153"/>
      <c r="U512" s="153"/>
      <c r="V512" s="153"/>
      <c r="W512" s="153"/>
      <c r="X512" s="153"/>
      <c r="Y512" s="153"/>
      <c r="Z512" s="153"/>
    </row>
    <row r="513" ht="14.25" customHeight="1">
      <c r="A513" s="153"/>
      <c r="B513" s="153"/>
      <c r="C513" s="153"/>
      <c r="D513" s="153"/>
      <c r="E513" s="153"/>
      <c r="F513" s="153"/>
      <c r="G513" s="153"/>
      <c r="H513" s="153"/>
      <c r="I513" s="153"/>
      <c r="J513" s="153"/>
      <c r="K513" s="153"/>
      <c r="L513" s="153"/>
      <c r="M513" s="153"/>
      <c r="N513" s="153"/>
      <c r="O513" s="153"/>
      <c r="P513" s="153"/>
      <c r="Q513" s="153"/>
      <c r="R513" s="153"/>
      <c r="S513" s="153"/>
      <c r="T513" s="153"/>
      <c r="U513" s="153"/>
      <c r="V513" s="153"/>
      <c r="W513" s="153"/>
      <c r="X513" s="153"/>
      <c r="Y513" s="153"/>
      <c r="Z513" s="153"/>
    </row>
    <row r="514" ht="14.25" customHeight="1">
      <c r="A514" s="153"/>
      <c r="B514" s="153"/>
      <c r="C514" s="153"/>
      <c r="D514" s="153"/>
      <c r="E514" s="153"/>
      <c r="F514" s="153"/>
      <c r="G514" s="153"/>
      <c r="H514" s="153"/>
      <c r="I514" s="153"/>
      <c r="J514" s="153"/>
      <c r="K514" s="153"/>
      <c r="L514" s="153"/>
      <c r="M514" s="153"/>
      <c r="N514" s="153"/>
      <c r="O514" s="153"/>
      <c r="P514" s="153"/>
      <c r="Q514" s="153"/>
      <c r="R514" s="153"/>
      <c r="S514" s="153"/>
      <c r="T514" s="153"/>
      <c r="U514" s="153"/>
      <c r="V514" s="153"/>
      <c r="W514" s="153"/>
      <c r="X514" s="153"/>
      <c r="Y514" s="153"/>
      <c r="Z514" s="153"/>
    </row>
    <row r="515" ht="14.25" customHeight="1">
      <c r="A515" s="153"/>
      <c r="B515" s="153"/>
      <c r="C515" s="153"/>
      <c r="D515" s="153"/>
      <c r="E515" s="153"/>
      <c r="F515" s="153"/>
      <c r="G515" s="153"/>
      <c r="H515" s="153"/>
      <c r="I515" s="153"/>
      <c r="J515" s="153"/>
      <c r="K515" s="153"/>
      <c r="L515" s="153"/>
      <c r="M515" s="153"/>
      <c r="N515" s="153"/>
      <c r="O515" s="153"/>
      <c r="P515" s="153"/>
      <c r="Q515" s="153"/>
      <c r="R515" s="153"/>
      <c r="S515" s="153"/>
      <c r="T515" s="153"/>
      <c r="U515" s="153"/>
      <c r="V515" s="153"/>
      <c r="W515" s="153"/>
      <c r="X515" s="153"/>
      <c r="Y515" s="153"/>
      <c r="Z515" s="153"/>
    </row>
    <row r="516" ht="14.25" customHeight="1">
      <c r="A516" s="153"/>
      <c r="B516" s="153"/>
      <c r="C516" s="153"/>
      <c r="D516" s="153"/>
      <c r="E516" s="153"/>
      <c r="F516" s="153"/>
      <c r="G516" s="153"/>
      <c r="H516" s="153"/>
      <c r="I516" s="153"/>
      <c r="J516" s="153"/>
      <c r="K516" s="153"/>
      <c r="L516" s="153"/>
      <c r="M516" s="153"/>
      <c r="N516" s="153"/>
      <c r="O516" s="153"/>
      <c r="P516" s="153"/>
      <c r="Q516" s="153"/>
      <c r="R516" s="153"/>
      <c r="S516" s="153"/>
      <c r="T516" s="153"/>
      <c r="U516" s="153"/>
      <c r="V516" s="153"/>
      <c r="W516" s="153"/>
      <c r="X516" s="153"/>
      <c r="Y516" s="153"/>
      <c r="Z516" s="153"/>
    </row>
    <row r="517" ht="14.25" customHeight="1">
      <c r="A517" s="153"/>
      <c r="B517" s="153"/>
      <c r="C517" s="153"/>
      <c r="D517" s="153"/>
      <c r="E517" s="153"/>
      <c r="F517" s="153"/>
      <c r="G517" s="153"/>
      <c r="H517" s="153"/>
      <c r="I517" s="153"/>
      <c r="J517" s="153"/>
      <c r="K517" s="153"/>
      <c r="L517" s="153"/>
      <c r="M517" s="153"/>
      <c r="N517" s="153"/>
      <c r="O517" s="153"/>
      <c r="P517" s="153"/>
      <c r="Q517" s="153"/>
      <c r="R517" s="153"/>
      <c r="S517" s="153"/>
      <c r="T517" s="153"/>
      <c r="U517" s="153"/>
      <c r="V517" s="153"/>
      <c r="W517" s="153"/>
      <c r="X517" s="153"/>
      <c r="Y517" s="153"/>
      <c r="Z517" s="153"/>
    </row>
    <row r="518" ht="14.25" customHeight="1">
      <c r="A518" s="153"/>
      <c r="B518" s="153"/>
      <c r="C518" s="153"/>
      <c r="D518" s="153"/>
      <c r="E518" s="153"/>
      <c r="F518" s="153"/>
      <c r="G518" s="153"/>
      <c r="H518" s="153"/>
      <c r="I518" s="153"/>
      <c r="J518" s="153"/>
      <c r="K518" s="153"/>
      <c r="L518" s="153"/>
      <c r="M518" s="153"/>
      <c r="N518" s="153"/>
      <c r="O518" s="153"/>
      <c r="P518" s="153"/>
      <c r="Q518" s="153"/>
      <c r="R518" s="153"/>
      <c r="S518" s="153"/>
      <c r="T518" s="153"/>
      <c r="U518" s="153"/>
      <c r="V518" s="153"/>
      <c r="W518" s="153"/>
      <c r="X518" s="153"/>
      <c r="Y518" s="153"/>
      <c r="Z518" s="153"/>
    </row>
    <row r="519" ht="14.25" customHeight="1">
      <c r="A519" s="153"/>
      <c r="B519" s="153"/>
      <c r="C519" s="153"/>
      <c r="D519" s="153"/>
      <c r="E519" s="153"/>
      <c r="F519" s="153"/>
      <c r="G519" s="153"/>
      <c r="H519" s="153"/>
      <c r="I519" s="153"/>
      <c r="J519" s="153"/>
      <c r="K519" s="153"/>
      <c r="L519" s="153"/>
      <c r="M519" s="153"/>
      <c r="N519" s="153"/>
      <c r="O519" s="153"/>
      <c r="P519" s="153"/>
      <c r="Q519" s="153"/>
      <c r="R519" s="153"/>
      <c r="S519" s="153"/>
      <c r="T519" s="153"/>
      <c r="U519" s="153"/>
      <c r="V519" s="153"/>
      <c r="W519" s="153"/>
      <c r="X519" s="153"/>
      <c r="Y519" s="153"/>
      <c r="Z519" s="153"/>
    </row>
    <row r="520" ht="14.25" customHeight="1">
      <c r="A520" s="153"/>
      <c r="B520" s="153"/>
      <c r="C520" s="153"/>
      <c r="D520" s="153"/>
      <c r="E520" s="153"/>
      <c r="F520" s="153"/>
      <c r="G520" s="153"/>
      <c r="H520" s="153"/>
      <c r="I520" s="153"/>
      <c r="J520" s="153"/>
      <c r="K520" s="153"/>
      <c r="L520" s="153"/>
      <c r="M520" s="153"/>
      <c r="N520" s="153"/>
      <c r="O520" s="153"/>
      <c r="P520" s="153"/>
      <c r="Q520" s="153"/>
      <c r="R520" s="153"/>
      <c r="S520" s="153"/>
      <c r="T520" s="153"/>
      <c r="U520" s="153"/>
      <c r="V520" s="153"/>
      <c r="W520" s="153"/>
      <c r="X520" s="153"/>
      <c r="Y520" s="153"/>
      <c r="Z520" s="153"/>
    </row>
    <row r="521" ht="14.25" customHeight="1">
      <c r="A521" s="153"/>
      <c r="B521" s="153"/>
      <c r="C521" s="153"/>
      <c r="D521" s="153"/>
      <c r="E521" s="153"/>
      <c r="F521" s="153"/>
      <c r="G521" s="153"/>
      <c r="H521" s="153"/>
      <c r="I521" s="153"/>
      <c r="J521" s="153"/>
      <c r="K521" s="153"/>
      <c r="L521" s="153"/>
      <c r="M521" s="153"/>
      <c r="N521" s="153"/>
      <c r="O521" s="153"/>
      <c r="P521" s="153"/>
      <c r="Q521" s="153"/>
      <c r="R521" s="153"/>
      <c r="S521" s="153"/>
      <c r="T521" s="153"/>
      <c r="U521" s="153"/>
      <c r="V521" s="153"/>
      <c r="W521" s="153"/>
      <c r="X521" s="153"/>
      <c r="Y521" s="153"/>
      <c r="Z521" s="153"/>
    </row>
    <row r="522" ht="14.25" customHeight="1">
      <c r="A522" s="153"/>
      <c r="B522" s="153"/>
      <c r="C522" s="153"/>
      <c r="D522" s="153"/>
      <c r="E522" s="153"/>
      <c r="F522" s="153"/>
      <c r="G522" s="153"/>
      <c r="H522" s="153"/>
      <c r="I522" s="153"/>
      <c r="J522" s="153"/>
      <c r="K522" s="153"/>
      <c r="L522" s="153"/>
      <c r="M522" s="153"/>
      <c r="N522" s="153"/>
      <c r="O522" s="153"/>
      <c r="P522" s="153"/>
      <c r="Q522" s="153"/>
      <c r="R522" s="153"/>
      <c r="S522" s="153"/>
      <c r="T522" s="153"/>
      <c r="U522" s="153"/>
      <c r="V522" s="153"/>
      <c r="W522" s="153"/>
      <c r="X522" s="153"/>
      <c r="Y522" s="153"/>
      <c r="Z522" s="153"/>
    </row>
    <row r="523" ht="14.25" customHeight="1">
      <c r="A523" s="153"/>
      <c r="B523" s="153"/>
      <c r="C523" s="153"/>
      <c r="D523" s="153"/>
      <c r="E523" s="153"/>
      <c r="F523" s="153"/>
      <c r="G523" s="153"/>
      <c r="H523" s="153"/>
      <c r="I523" s="153"/>
      <c r="J523" s="153"/>
      <c r="K523" s="153"/>
      <c r="L523" s="153"/>
      <c r="M523" s="153"/>
      <c r="N523" s="153"/>
      <c r="O523" s="153"/>
      <c r="P523" s="153"/>
      <c r="Q523" s="153"/>
      <c r="R523" s="153"/>
      <c r="S523" s="153"/>
      <c r="T523" s="153"/>
      <c r="U523" s="153"/>
      <c r="V523" s="153"/>
      <c r="W523" s="153"/>
      <c r="X523" s="153"/>
      <c r="Y523" s="153"/>
      <c r="Z523" s="153"/>
    </row>
    <row r="524" ht="14.25" customHeight="1">
      <c r="A524" s="153"/>
      <c r="B524" s="153"/>
      <c r="C524" s="153"/>
      <c r="D524" s="153"/>
      <c r="E524" s="153"/>
      <c r="F524" s="153"/>
      <c r="G524" s="153"/>
      <c r="H524" s="153"/>
      <c r="I524" s="153"/>
      <c r="J524" s="153"/>
      <c r="K524" s="153"/>
      <c r="L524" s="153"/>
      <c r="M524" s="153"/>
      <c r="N524" s="153"/>
      <c r="O524" s="153"/>
      <c r="P524" s="153"/>
      <c r="Q524" s="153"/>
      <c r="R524" s="153"/>
      <c r="S524" s="153"/>
      <c r="T524" s="153"/>
      <c r="U524" s="153"/>
      <c r="V524" s="153"/>
      <c r="W524" s="153"/>
      <c r="X524" s="153"/>
      <c r="Y524" s="153"/>
      <c r="Z524" s="153"/>
    </row>
    <row r="525" ht="14.25" customHeight="1">
      <c r="A525" s="153"/>
      <c r="B525" s="153"/>
      <c r="C525" s="153"/>
      <c r="D525" s="153"/>
      <c r="E525" s="153"/>
      <c r="F525" s="153"/>
      <c r="G525" s="153"/>
      <c r="H525" s="153"/>
      <c r="I525" s="153"/>
      <c r="J525" s="153"/>
      <c r="K525" s="153"/>
      <c r="L525" s="153"/>
      <c r="M525" s="153"/>
      <c r="N525" s="153"/>
      <c r="O525" s="153"/>
      <c r="P525" s="153"/>
      <c r="Q525" s="153"/>
      <c r="R525" s="153"/>
      <c r="S525" s="153"/>
      <c r="T525" s="153"/>
      <c r="U525" s="153"/>
      <c r="V525" s="153"/>
      <c r="W525" s="153"/>
      <c r="X525" s="153"/>
      <c r="Y525" s="153"/>
      <c r="Z525" s="153"/>
    </row>
    <row r="526" ht="14.25" customHeight="1">
      <c r="A526" s="153"/>
      <c r="B526" s="153"/>
      <c r="C526" s="153"/>
      <c r="D526" s="153"/>
      <c r="E526" s="153"/>
      <c r="F526" s="153"/>
      <c r="G526" s="153"/>
      <c r="H526" s="153"/>
      <c r="I526" s="153"/>
      <c r="J526" s="153"/>
      <c r="K526" s="153"/>
      <c r="L526" s="153"/>
      <c r="M526" s="153"/>
      <c r="N526" s="153"/>
      <c r="O526" s="153"/>
      <c r="P526" s="153"/>
      <c r="Q526" s="153"/>
      <c r="R526" s="153"/>
      <c r="S526" s="153"/>
      <c r="T526" s="153"/>
      <c r="U526" s="153"/>
      <c r="V526" s="153"/>
      <c r="W526" s="153"/>
      <c r="X526" s="153"/>
      <c r="Y526" s="153"/>
      <c r="Z526" s="153"/>
    </row>
    <row r="527" ht="14.25" customHeight="1">
      <c r="A527" s="153"/>
      <c r="B527" s="153"/>
      <c r="C527" s="153"/>
      <c r="D527" s="153"/>
      <c r="E527" s="153"/>
      <c r="F527" s="153"/>
      <c r="G527" s="153"/>
      <c r="H527" s="153"/>
      <c r="I527" s="153"/>
      <c r="J527" s="153"/>
      <c r="K527" s="153"/>
      <c r="L527" s="153"/>
      <c r="M527" s="153"/>
      <c r="N527" s="153"/>
      <c r="O527" s="153"/>
      <c r="P527" s="153"/>
      <c r="Q527" s="153"/>
      <c r="R527" s="153"/>
      <c r="S527" s="153"/>
      <c r="T527" s="153"/>
      <c r="U527" s="153"/>
      <c r="V527" s="153"/>
      <c r="W527" s="153"/>
      <c r="X527" s="153"/>
      <c r="Y527" s="153"/>
      <c r="Z527" s="153"/>
    </row>
    <row r="528" ht="14.25" customHeight="1">
      <c r="A528" s="153"/>
      <c r="B528" s="153"/>
      <c r="C528" s="153"/>
      <c r="D528" s="153"/>
      <c r="E528" s="153"/>
      <c r="F528" s="153"/>
      <c r="G528" s="153"/>
      <c r="H528" s="153"/>
      <c r="I528" s="153"/>
      <c r="J528" s="153"/>
      <c r="K528" s="153"/>
      <c r="L528" s="153"/>
      <c r="M528" s="153"/>
      <c r="N528" s="153"/>
      <c r="O528" s="153"/>
      <c r="P528" s="153"/>
      <c r="Q528" s="153"/>
      <c r="R528" s="153"/>
      <c r="S528" s="153"/>
      <c r="T528" s="153"/>
      <c r="U528" s="153"/>
      <c r="V528" s="153"/>
      <c r="W528" s="153"/>
      <c r="X528" s="153"/>
      <c r="Y528" s="153"/>
      <c r="Z528" s="153"/>
    </row>
    <row r="529" ht="14.25" customHeight="1">
      <c r="A529" s="153"/>
      <c r="B529" s="153"/>
      <c r="C529" s="153"/>
      <c r="D529" s="153"/>
      <c r="E529" s="153"/>
      <c r="F529" s="153"/>
      <c r="G529" s="153"/>
      <c r="H529" s="153"/>
      <c r="I529" s="153"/>
      <c r="J529" s="153"/>
      <c r="K529" s="153"/>
      <c r="L529" s="153"/>
      <c r="M529" s="153"/>
      <c r="N529" s="153"/>
      <c r="O529" s="153"/>
      <c r="P529" s="153"/>
      <c r="Q529" s="153"/>
      <c r="R529" s="153"/>
      <c r="S529" s="153"/>
      <c r="T529" s="153"/>
      <c r="U529" s="153"/>
      <c r="V529" s="153"/>
      <c r="W529" s="153"/>
      <c r="X529" s="153"/>
      <c r="Y529" s="153"/>
      <c r="Z529" s="153"/>
    </row>
    <row r="530" ht="14.25" customHeight="1">
      <c r="A530" s="153"/>
      <c r="B530" s="153"/>
      <c r="C530" s="153"/>
      <c r="D530" s="153"/>
      <c r="E530" s="153"/>
      <c r="F530" s="153"/>
      <c r="G530" s="153"/>
      <c r="H530" s="153"/>
      <c r="I530" s="153"/>
      <c r="J530" s="153"/>
      <c r="K530" s="153"/>
      <c r="L530" s="153"/>
      <c r="M530" s="153"/>
      <c r="N530" s="153"/>
      <c r="O530" s="153"/>
      <c r="P530" s="153"/>
      <c r="Q530" s="153"/>
      <c r="R530" s="153"/>
      <c r="S530" s="153"/>
      <c r="T530" s="153"/>
      <c r="U530" s="153"/>
      <c r="V530" s="153"/>
      <c r="W530" s="153"/>
      <c r="X530" s="153"/>
      <c r="Y530" s="153"/>
      <c r="Z530" s="153"/>
    </row>
    <row r="531" ht="14.25" customHeight="1">
      <c r="A531" s="153"/>
      <c r="B531" s="153"/>
      <c r="C531" s="153"/>
      <c r="D531" s="153"/>
      <c r="E531" s="153"/>
      <c r="F531" s="153"/>
      <c r="G531" s="153"/>
      <c r="H531" s="153"/>
      <c r="I531" s="153"/>
      <c r="J531" s="153"/>
      <c r="K531" s="153"/>
      <c r="L531" s="153"/>
      <c r="M531" s="153"/>
      <c r="N531" s="153"/>
      <c r="O531" s="153"/>
      <c r="P531" s="153"/>
      <c r="Q531" s="153"/>
      <c r="R531" s="153"/>
      <c r="S531" s="153"/>
      <c r="T531" s="153"/>
      <c r="U531" s="153"/>
      <c r="V531" s="153"/>
      <c r="W531" s="153"/>
      <c r="X531" s="153"/>
      <c r="Y531" s="153"/>
      <c r="Z531" s="153"/>
    </row>
    <row r="532" ht="14.25" customHeight="1">
      <c r="A532" s="153"/>
      <c r="B532" s="153"/>
      <c r="C532" s="153"/>
      <c r="D532" s="153"/>
      <c r="E532" s="153"/>
      <c r="F532" s="153"/>
      <c r="G532" s="153"/>
      <c r="H532" s="153"/>
      <c r="I532" s="153"/>
      <c r="J532" s="153"/>
      <c r="K532" s="153"/>
      <c r="L532" s="153"/>
      <c r="M532" s="153"/>
      <c r="N532" s="153"/>
      <c r="O532" s="153"/>
      <c r="P532" s="153"/>
      <c r="Q532" s="153"/>
      <c r="R532" s="153"/>
      <c r="S532" s="153"/>
      <c r="T532" s="153"/>
      <c r="U532" s="153"/>
      <c r="V532" s="153"/>
      <c r="W532" s="153"/>
      <c r="X532" s="153"/>
      <c r="Y532" s="153"/>
      <c r="Z532" s="153"/>
    </row>
    <row r="533" ht="14.25" customHeight="1">
      <c r="A533" s="153"/>
      <c r="B533" s="153"/>
      <c r="C533" s="153"/>
      <c r="D533" s="153"/>
      <c r="E533" s="153"/>
      <c r="F533" s="153"/>
      <c r="G533" s="153"/>
      <c r="H533" s="153"/>
      <c r="I533" s="153"/>
      <c r="J533" s="153"/>
      <c r="K533" s="153"/>
      <c r="L533" s="153"/>
      <c r="M533" s="153"/>
      <c r="N533" s="153"/>
      <c r="O533" s="153"/>
      <c r="P533" s="153"/>
      <c r="Q533" s="153"/>
      <c r="R533" s="153"/>
      <c r="S533" s="153"/>
      <c r="T533" s="153"/>
      <c r="U533" s="153"/>
      <c r="V533" s="153"/>
      <c r="W533" s="153"/>
      <c r="X533" s="153"/>
      <c r="Y533" s="153"/>
      <c r="Z533" s="153"/>
    </row>
    <row r="534" ht="14.25" customHeight="1">
      <c r="A534" s="153"/>
      <c r="B534" s="153"/>
      <c r="C534" s="153"/>
      <c r="D534" s="153"/>
      <c r="E534" s="153"/>
      <c r="F534" s="153"/>
      <c r="G534" s="153"/>
      <c r="H534" s="153"/>
      <c r="I534" s="153"/>
      <c r="J534" s="153"/>
      <c r="K534" s="153"/>
      <c r="L534" s="153"/>
      <c r="M534" s="153"/>
      <c r="N534" s="153"/>
      <c r="O534" s="153"/>
      <c r="P534" s="153"/>
      <c r="Q534" s="153"/>
      <c r="R534" s="153"/>
      <c r="S534" s="153"/>
      <c r="T534" s="153"/>
      <c r="U534" s="153"/>
      <c r="V534" s="153"/>
      <c r="W534" s="153"/>
      <c r="X534" s="153"/>
      <c r="Y534" s="153"/>
      <c r="Z534" s="153"/>
    </row>
    <row r="535" ht="14.25" customHeight="1">
      <c r="A535" s="153"/>
      <c r="B535" s="153"/>
      <c r="C535" s="153"/>
      <c r="D535" s="153"/>
      <c r="E535" s="153"/>
      <c r="F535" s="153"/>
      <c r="G535" s="153"/>
      <c r="H535" s="153"/>
      <c r="I535" s="153"/>
      <c r="J535" s="153"/>
      <c r="K535" s="153"/>
      <c r="L535" s="153"/>
      <c r="M535" s="153"/>
      <c r="N535" s="153"/>
      <c r="O535" s="153"/>
      <c r="P535" s="153"/>
      <c r="Q535" s="153"/>
      <c r="R535" s="153"/>
      <c r="S535" s="153"/>
      <c r="T535" s="153"/>
      <c r="U535" s="153"/>
      <c r="V535" s="153"/>
      <c r="W535" s="153"/>
      <c r="X535" s="153"/>
      <c r="Y535" s="153"/>
      <c r="Z535" s="153"/>
    </row>
    <row r="536" ht="14.25" customHeight="1">
      <c r="A536" s="153"/>
      <c r="B536" s="153"/>
      <c r="C536" s="153"/>
      <c r="D536" s="153"/>
      <c r="E536" s="153"/>
      <c r="F536" s="153"/>
      <c r="G536" s="153"/>
      <c r="H536" s="153"/>
      <c r="I536" s="153"/>
      <c r="J536" s="153"/>
      <c r="K536" s="153"/>
      <c r="L536" s="153"/>
      <c r="M536" s="153"/>
      <c r="N536" s="153"/>
      <c r="O536" s="153"/>
      <c r="P536" s="153"/>
      <c r="Q536" s="153"/>
      <c r="R536" s="153"/>
      <c r="S536" s="153"/>
      <c r="T536" s="153"/>
      <c r="U536" s="153"/>
      <c r="V536" s="153"/>
      <c r="W536" s="153"/>
      <c r="X536" s="153"/>
      <c r="Y536" s="153"/>
      <c r="Z536" s="153"/>
    </row>
    <row r="537" ht="14.25" customHeight="1">
      <c r="A537" s="153"/>
      <c r="B537" s="153"/>
      <c r="C537" s="153"/>
      <c r="D537" s="153"/>
      <c r="E537" s="153"/>
      <c r="F537" s="153"/>
      <c r="G537" s="153"/>
      <c r="H537" s="153"/>
      <c r="I537" s="153"/>
      <c r="J537" s="153"/>
      <c r="K537" s="153"/>
      <c r="L537" s="153"/>
      <c r="M537" s="153"/>
      <c r="N537" s="153"/>
      <c r="O537" s="153"/>
      <c r="P537" s="153"/>
      <c r="Q537" s="153"/>
      <c r="R537" s="153"/>
      <c r="S537" s="153"/>
      <c r="T537" s="153"/>
      <c r="U537" s="153"/>
      <c r="V537" s="153"/>
      <c r="W537" s="153"/>
      <c r="X537" s="153"/>
      <c r="Y537" s="153"/>
      <c r="Z537" s="153"/>
    </row>
    <row r="538" ht="14.25" customHeight="1">
      <c r="A538" s="153"/>
      <c r="B538" s="153"/>
      <c r="C538" s="153"/>
      <c r="D538" s="153"/>
      <c r="E538" s="153"/>
      <c r="F538" s="153"/>
      <c r="G538" s="153"/>
      <c r="H538" s="153"/>
      <c r="I538" s="153"/>
      <c r="J538" s="153"/>
      <c r="K538" s="153"/>
      <c r="L538" s="153"/>
      <c r="M538" s="153"/>
      <c r="N538" s="153"/>
      <c r="O538" s="153"/>
      <c r="P538" s="153"/>
      <c r="Q538" s="153"/>
      <c r="R538" s="153"/>
      <c r="S538" s="153"/>
      <c r="T538" s="153"/>
      <c r="U538" s="153"/>
      <c r="V538" s="153"/>
      <c r="W538" s="153"/>
      <c r="X538" s="153"/>
      <c r="Y538" s="153"/>
      <c r="Z538" s="153"/>
    </row>
    <row r="539" ht="14.25" customHeight="1">
      <c r="A539" s="153"/>
      <c r="B539" s="153"/>
      <c r="C539" s="153"/>
      <c r="D539" s="153"/>
      <c r="E539" s="153"/>
      <c r="F539" s="153"/>
      <c r="G539" s="153"/>
      <c r="H539" s="153"/>
      <c r="I539" s="153"/>
      <c r="J539" s="153"/>
      <c r="K539" s="153"/>
      <c r="L539" s="153"/>
      <c r="M539" s="153"/>
      <c r="N539" s="153"/>
      <c r="O539" s="153"/>
      <c r="P539" s="153"/>
      <c r="Q539" s="153"/>
      <c r="R539" s="153"/>
      <c r="S539" s="153"/>
      <c r="T539" s="153"/>
      <c r="U539" s="153"/>
      <c r="V539" s="153"/>
      <c r="W539" s="153"/>
      <c r="X539" s="153"/>
      <c r="Y539" s="153"/>
      <c r="Z539" s="153"/>
    </row>
    <row r="540" ht="14.25" customHeight="1">
      <c r="A540" s="153"/>
      <c r="B540" s="153"/>
      <c r="C540" s="153"/>
      <c r="D540" s="153"/>
      <c r="E540" s="153"/>
      <c r="F540" s="153"/>
      <c r="G540" s="153"/>
      <c r="H540" s="153"/>
      <c r="I540" s="153"/>
      <c r="J540" s="153"/>
      <c r="K540" s="153"/>
      <c r="L540" s="153"/>
      <c r="M540" s="153"/>
      <c r="N540" s="153"/>
      <c r="O540" s="153"/>
      <c r="P540" s="153"/>
      <c r="Q540" s="153"/>
      <c r="R540" s="153"/>
      <c r="S540" s="153"/>
      <c r="T540" s="153"/>
      <c r="U540" s="153"/>
      <c r="V540" s="153"/>
      <c r="W540" s="153"/>
      <c r="X540" s="153"/>
      <c r="Y540" s="153"/>
      <c r="Z540" s="153"/>
    </row>
    <row r="541" ht="14.25" customHeight="1">
      <c r="A541" s="153"/>
      <c r="B541" s="153"/>
      <c r="C541" s="153"/>
      <c r="D541" s="153"/>
      <c r="E541" s="153"/>
      <c r="F541" s="153"/>
      <c r="G541" s="153"/>
      <c r="H541" s="153"/>
      <c r="I541" s="153"/>
      <c r="J541" s="153"/>
      <c r="K541" s="153"/>
      <c r="L541" s="153"/>
      <c r="M541" s="153"/>
      <c r="N541" s="153"/>
      <c r="O541" s="153"/>
      <c r="P541" s="153"/>
      <c r="Q541" s="153"/>
      <c r="R541" s="153"/>
      <c r="S541" s="153"/>
      <c r="T541" s="153"/>
      <c r="U541" s="153"/>
      <c r="V541" s="153"/>
      <c r="W541" s="153"/>
      <c r="X541" s="153"/>
      <c r="Y541" s="153"/>
      <c r="Z541" s="153"/>
    </row>
    <row r="542" ht="14.25" customHeight="1">
      <c r="A542" s="153"/>
      <c r="B542" s="153"/>
      <c r="C542" s="153"/>
      <c r="D542" s="153"/>
      <c r="E542" s="153"/>
      <c r="F542" s="153"/>
      <c r="G542" s="153"/>
      <c r="H542" s="153"/>
      <c r="I542" s="153"/>
      <c r="J542" s="153"/>
      <c r="K542" s="153"/>
      <c r="L542" s="153"/>
      <c r="M542" s="153"/>
      <c r="N542" s="153"/>
      <c r="O542" s="153"/>
      <c r="P542" s="153"/>
      <c r="Q542" s="153"/>
      <c r="R542" s="153"/>
      <c r="S542" s="153"/>
      <c r="T542" s="153"/>
      <c r="U542" s="153"/>
      <c r="V542" s="153"/>
      <c r="W542" s="153"/>
      <c r="X542" s="153"/>
      <c r="Y542" s="153"/>
      <c r="Z542" s="153"/>
    </row>
    <row r="543" ht="14.25" customHeight="1">
      <c r="A543" s="153"/>
      <c r="B543" s="153"/>
      <c r="C543" s="153"/>
      <c r="D543" s="153"/>
      <c r="E543" s="153"/>
      <c r="F543" s="153"/>
      <c r="G543" s="153"/>
      <c r="H543" s="153"/>
      <c r="I543" s="153"/>
      <c r="J543" s="153"/>
      <c r="K543" s="153"/>
      <c r="L543" s="153"/>
      <c r="M543" s="153"/>
      <c r="N543" s="153"/>
      <c r="O543" s="153"/>
      <c r="P543" s="153"/>
      <c r="Q543" s="153"/>
      <c r="R543" s="153"/>
      <c r="S543" s="153"/>
      <c r="T543" s="153"/>
      <c r="U543" s="153"/>
      <c r="V543" s="153"/>
      <c r="W543" s="153"/>
      <c r="X543" s="153"/>
      <c r="Y543" s="153"/>
      <c r="Z543" s="153"/>
    </row>
    <row r="544" ht="14.25" customHeight="1">
      <c r="A544" s="153"/>
      <c r="B544" s="153"/>
      <c r="C544" s="153"/>
      <c r="D544" s="153"/>
      <c r="E544" s="153"/>
      <c r="F544" s="153"/>
      <c r="G544" s="153"/>
      <c r="H544" s="153"/>
      <c r="I544" s="153"/>
      <c r="J544" s="153"/>
      <c r="K544" s="153"/>
      <c r="L544" s="153"/>
      <c r="M544" s="153"/>
      <c r="N544" s="153"/>
      <c r="O544" s="153"/>
      <c r="P544" s="153"/>
      <c r="Q544" s="153"/>
      <c r="R544" s="153"/>
      <c r="S544" s="153"/>
      <c r="T544" s="153"/>
      <c r="U544" s="153"/>
      <c r="V544" s="153"/>
      <c r="W544" s="153"/>
      <c r="X544" s="153"/>
      <c r="Y544" s="153"/>
      <c r="Z544" s="153"/>
    </row>
    <row r="545" ht="14.25" customHeight="1">
      <c r="A545" s="153"/>
      <c r="B545" s="153"/>
      <c r="C545" s="153"/>
      <c r="D545" s="153"/>
      <c r="E545" s="153"/>
      <c r="F545" s="153"/>
      <c r="G545" s="153"/>
      <c r="H545" s="153"/>
      <c r="I545" s="153"/>
      <c r="J545" s="153"/>
      <c r="K545" s="153"/>
      <c r="L545" s="153"/>
      <c r="M545" s="153"/>
      <c r="N545" s="153"/>
      <c r="O545" s="153"/>
      <c r="P545" s="153"/>
      <c r="Q545" s="153"/>
      <c r="R545" s="153"/>
      <c r="S545" s="153"/>
      <c r="T545" s="153"/>
      <c r="U545" s="153"/>
      <c r="V545" s="153"/>
      <c r="W545" s="153"/>
      <c r="X545" s="153"/>
      <c r="Y545" s="153"/>
      <c r="Z545" s="153"/>
    </row>
    <row r="546" ht="14.25" customHeight="1">
      <c r="A546" s="153"/>
      <c r="B546" s="153"/>
      <c r="C546" s="153"/>
      <c r="D546" s="153"/>
      <c r="E546" s="153"/>
      <c r="F546" s="153"/>
      <c r="G546" s="153"/>
      <c r="H546" s="153"/>
      <c r="I546" s="153"/>
      <c r="J546" s="153"/>
      <c r="K546" s="153"/>
      <c r="L546" s="153"/>
      <c r="M546" s="153"/>
      <c r="N546" s="153"/>
      <c r="O546" s="153"/>
      <c r="P546" s="153"/>
      <c r="Q546" s="153"/>
      <c r="R546" s="153"/>
      <c r="S546" s="153"/>
      <c r="T546" s="153"/>
      <c r="U546" s="153"/>
      <c r="V546" s="153"/>
      <c r="W546" s="153"/>
      <c r="X546" s="153"/>
      <c r="Y546" s="153"/>
      <c r="Z546" s="153"/>
    </row>
    <row r="547" ht="14.25" customHeight="1">
      <c r="A547" s="153"/>
      <c r="B547" s="153"/>
      <c r="C547" s="153"/>
      <c r="D547" s="153"/>
      <c r="E547" s="153"/>
      <c r="F547" s="153"/>
      <c r="G547" s="153"/>
      <c r="H547" s="153"/>
      <c r="I547" s="153"/>
      <c r="J547" s="153"/>
      <c r="K547" s="153"/>
      <c r="L547" s="153"/>
      <c r="M547" s="153"/>
      <c r="N547" s="153"/>
      <c r="O547" s="153"/>
      <c r="P547" s="153"/>
      <c r="Q547" s="153"/>
      <c r="R547" s="153"/>
      <c r="S547" s="153"/>
      <c r="T547" s="153"/>
      <c r="U547" s="153"/>
      <c r="V547" s="153"/>
      <c r="W547" s="153"/>
      <c r="X547" s="153"/>
      <c r="Y547" s="153"/>
      <c r="Z547" s="153"/>
    </row>
    <row r="548" ht="14.25" customHeight="1">
      <c r="A548" s="153"/>
      <c r="B548" s="153"/>
      <c r="C548" s="153"/>
      <c r="D548" s="153"/>
      <c r="E548" s="153"/>
      <c r="F548" s="153"/>
      <c r="G548" s="153"/>
      <c r="H548" s="153"/>
      <c r="I548" s="153"/>
      <c r="J548" s="153"/>
      <c r="K548" s="153"/>
      <c r="L548" s="153"/>
      <c r="M548" s="153"/>
      <c r="N548" s="153"/>
      <c r="O548" s="153"/>
      <c r="P548" s="153"/>
      <c r="Q548" s="153"/>
      <c r="R548" s="153"/>
      <c r="S548" s="153"/>
      <c r="T548" s="153"/>
      <c r="U548" s="153"/>
      <c r="V548" s="153"/>
      <c r="W548" s="153"/>
      <c r="X548" s="153"/>
      <c r="Y548" s="153"/>
      <c r="Z548" s="153"/>
    </row>
    <row r="549" ht="14.25" customHeight="1">
      <c r="A549" s="153"/>
      <c r="B549" s="153"/>
      <c r="C549" s="153"/>
      <c r="D549" s="153"/>
      <c r="E549" s="153"/>
      <c r="F549" s="153"/>
      <c r="G549" s="153"/>
      <c r="H549" s="153"/>
      <c r="I549" s="153"/>
      <c r="J549" s="153"/>
      <c r="K549" s="153"/>
      <c r="L549" s="153"/>
      <c r="M549" s="153"/>
      <c r="N549" s="153"/>
      <c r="O549" s="153"/>
      <c r="P549" s="153"/>
      <c r="Q549" s="153"/>
      <c r="R549" s="153"/>
      <c r="S549" s="153"/>
      <c r="T549" s="153"/>
      <c r="U549" s="153"/>
      <c r="V549" s="153"/>
      <c r="W549" s="153"/>
      <c r="X549" s="153"/>
      <c r="Y549" s="153"/>
      <c r="Z549" s="153"/>
    </row>
    <row r="550" ht="14.25" customHeight="1">
      <c r="A550" s="153"/>
      <c r="B550" s="153"/>
      <c r="C550" s="153"/>
      <c r="D550" s="153"/>
      <c r="E550" s="153"/>
      <c r="F550" s="153"/>
      <c r="G550" s="153"/>
      <c r="H550" s="153"/>
      <c r="I550" s="153"/>
      <c r="J550" s="153"/>
      <c r="K550" s="153"/>
      <c r="L550" s="153"/>
      <c r="M550" s="153"/>
      <c r="N550" s="153"/>
      <c r="O550" s="153"/>
      <c r="P550" s="153"/>
      <c r="Q550" s="153"/>
      <c r="R550" s="153"/>
      <c r="S550" s="153"/>
      <c r="T550" s="153"/>
      <c r="U550" s="153"/>
      <c r="V550" s="153"/>
      <c r="W550" s="153"/>
      <c r="X550" s="153"/>
      <c r="Y550" s="153"/>
      <c r="Z550" s="153"/>
    </row>
    <row r="551" ht="14.25" customHeight="1">
      <c r="A551" s="153"/>
      <c r="B551" s="153"/>
      <c r="C551" s="153"/>
      <c r="D551" s="153"/>
      <c r="E551" s="153"/>
      <c r="F551" s="153"/>
      <c r="G551" s="153"/>
      <c r="H551" s="153"/>
      <c r="I551" s="153"/>
      <c r="J551" s="153"/>
      <c r="K551" s="153"/>
      <c r="L551" s="153"/>
      <c r="M551" s="153"/>
      <c r="N551" s="153"/>
      <c r="O551" s="153"/>
      <c r="P551" s="153"/>
      <c r="Q551" s="153"/>
      <c r="R551" s="153"/>
      <c r="S551" s="153"/>
      <c r="T551" s="153"/>
      <c r="U551" s="153"/>
      <c r="V551" s="153"/>
      <c r="W551" s="153"/>
      <c r="X551" s="153"/>
      <c r="Y551" s="153"/>
      <c r="Z551" s="153"/>
    </row>
    <row r="552" ht="14.25" customHeight="1">
      <c r="A552" s="153"/>
      <c r="B552" s="153"/>
      <c r="C552" s="153"/>
      <c r="D552" s="153"/>
      <c r="E552" s="153"/>
      <c r="F552" s="153"/>
      <c r="G552" s="153"/>
      <c r="H552" s="153"/>
      <c r="I552" s="153"/>
      <c r="J552" s="153"/>
      <c r="K552" s="153"/>
      <c r="L552" s="153"/>
      <c r="M552" s="153"/>
      <c r="N552" s="153"/>
      <c r="O552" s="153"/>
      <c r="P552" s="153"/>
      <c r="Q552" s="153"/>
      <c r="R552" s="153"/>
      <c r="S552" s="153"/>
      <c r="T552" s="153"/>
      <c r="U552" s="153"/>
      <c r="V552" s="153"/>
      <c r="W552" s="153"/>
      <c r="X552" s="153"/>
      <c r="Y552" s="153"/>
      <c r="Z552" s="153"/>
    </row>
    <row r="553" ht="14.25" customHeight="1">
      <c r="A553" s="153"/>
      <c r="B553" s="153"/>
      <c r="C553" s="153"/>
      <c r="D553" s="153"/>
      <c r="E553" s="153"/>
      <c r="F553" s="153"/>
      <c r="G553" s="153"/>
      <c r="H553" s="153"/>
      <c r="I553" s="153"/>
      <c r="J553" s="153"/>
      <c r="K553" s="153"/>
      <c r="L553" s="153"/>
      <c r="M553" s="153"/>
      <c r="N553" s="153"/>
      <c r="O553" s="153"/>
      <c r="P553" s="153"/>
      <c r="Q553" s="153"/>
      <c r="R553" s="153"/>
      <c r="S553" s="153"/>
      <c r="T553" s="153"/>
      <c r="U553" s="153"/>
      <c r="V553" s="153"/>
      <c r="W553" s="153"/>
      <c r="X553" s="153"/>
      <c r="Y553" s="153"/>
      <c r="Z553" s="153"/>
    </row>
    <row r="554" ht="14.25" customHeight="1">
      <c r="A554" s="153"/>
      <c r="B554" s="153"/>
      <c r="C554" s="153"/>
      <c r="D554" s="153"/>
      <c r="E554" s="153"/>
      <c r="F554" s="153"/>
      <c r="G554" s="153"/>
      <c r="H554" s="153"/>
      <c r="I554" s="153"/>
      <c r="J554" s="153"/>
      <c r="K554" s="153"/>
      <c r="L554" s="153"/>
      <c r="M554" s="153"/>
      <c r="N554" s="153"/>
      <c r="O554" s="153"/>
      <c r="P554" s="153"/>
      <c r="Q554" s="153"/>
      <c r="R554" s="153"/>
      <c r="S554" s="153"/>
      <c r="T554" s="153"/>
      <c r="U554" s="153"/>
      <c r="V554" s="153"/>
      <c r="W554" s="153"/>
      <c r="X554" s="153"/>
      <c r="Y554" s="153"/>
      <c r="Z554" s="153"/>
    </row>
    <row r="555" ht="14.25" customHeight="1">
      <c r="A555" s="153"/>
      <c r="B555" s="153"/>
      <c r="C555" s="153"/>
      <c r="D555" s="153"/>
      <c r="E555" s="153"/>
      <c r="F555" s="153"/>
      <c r="G555" s="153"/>
      <c r="H555" s="153"/>
      <c r="I555" s="153"/>
      <c r="J555" s="153"/>
      <c r="K555" s="153"/>
      <c r="L555" s="153"/>
      <c r="M555" s="153"/>
      <c r="N555" s="153"/>
      <c r="O555" s="153"/>
      <c r="P555" s="153"/>
      <c r="Q555" s="153"/>
      <c r="R555" s="153"/>
      <c r="S555" s="153"/>
      <c r="T555" s="153"/>
      <c r="U555" s="153"/>
      <c r="V555" s="153"/>
      <c r="W555" s="153"/>
      <c r="X555" s="153"/>
      <c r="Y555" s="153"/>
      <c r="Z555" s="153"/>
    </row>
    <row r="556" ht="14.25" customHeight="1">
      <c r="A556" s="153"/>
      <c r="B556" s="153"/>
      <c r="C556" s="153"/>
      <c r="D556" s="153"/>
      <c r="E556" s="153"/>
      <c r="F556" s="153"/>
      <c r="G556" s="153"/>
      <c r="H556" s="153"/>
      <c r="I556" s="153"/>
      <c r="J556" s="153"/>
      <c r="K556" s="153"/>
      <c r="L556" s="153"/>
      <c r="M556" s="153"/>
      <c r="N556" s="153"/>
      <c r="O556" s="153"/>
      <c r="P556" s="153"/>
      <c r="Q556" s="153"/>
      <c r="R556" s="153"/>
      <c r="S556" s="153"/>
      <c r="T556" s="153"/>
      <c r="U556" s="153"/>
      <c r="V556" s="153"/>
      <c r="W556" s="153"/>
      <c r="X556" s="153"/>
      <c r="Y556" s="153"/>
      <c r="Z556" s="153"/>
    </row>
    <row r="557" ht="14.25" customHeight="1">
      <c r="A557" s="153"/>
      <c r="B557" s="153"/>
      <c r="C557" s="153"/>
      <c r="D557" s="153"/>
      <c r="E557" s="153"/>
      <c r="F557" s="153"/>
      <c r="G557" s="153"/>
      <c r="H557" s="153"/>
      <c r="I557" s="153"/>
      <c r="J557" s="153"/>
      <c r="K557" s="153"/>
      <c r="L557" s="153"/>
      <c r="M557" s="153"/>
      <c r="N557" s="153"/>
      <c r="O557" s="153"/>
      <c r="P557" s="153"/>
      <c r="Q557" s="153"/>
      <c r="R557" s="153"/>
      <c r="S557" s="153"/>
      <c r="T557" s="153"/>
      <c r="U557" s="153"/>
      <c r="V557" s="153"/>
      <c r="W557" s="153"/>
      <c r="X557" s="153"/>
      <c r="Y557" s="153"/>
      <c r="Z557" s="153"/>
    </row>
    <row r="558" ht="14.25" customHeight="1">
      <c r="A558" s="153"/>
      <c r="B558" s="153"/>
      <c r="C558" s="153"/>
      <c r="D558" s="153"/>
      <c r="E558" s="153"/>
      <c r="F558" s="153"/>
      <c r="G558" s="153"/>
      <c r="H558" s="153"/>
      <c r="I558" s="153"/>
      <c r="J558" s="153"/>
      <c r="K558" s="153"/>
      <c r="L558" s="153"/>
      <c r="M558" s="153"/>
      <c r="N558" s="153"/>
      <c r="O558" s="153"/>
      <c r="P558" s="153"/>
      <c r="Q558" s="153"/>
      <c r="R558" s="153"/>
      <c r="S558" s="153"/>
      <c r="T558" s="153"/>
      <c r="U558" s="153"/>
      <c r="V558" s="153"/>
      <c r="W558" s="153"/>
      <c r="X558" s="153"/>
      <c r="Y558" s="153"/>
      <c r="Z558" s="153"/>
    </row>
    <row r="559" ht="14.25" customHeight="1">
      <c r="A559" s="153"/>
      <c r="B559" s="153"/>
      <c r="C559" s="153"/>
      <c r="D559" s="153"/>
      <c r="E559" s="153"/>
      <c r="F559" s="153"/>
      <c r="G559" s="153"/>
      <c r="H559" s="153"/>
      <c r="I559" s="153"/>
      <c r="J559" s="153"/>
      <c r="K559" s="153"/>
      <c r="L559" s="153"/>
      <c r="M559" s="153"/>
      <c r="N559" s="153"/>
      <c r="O559" s="153"/>
      <c r="P559" s="153"/>
      <c r="Q559" s="153"/>
      <c r="R559" s="153"/>
      <c r="S559" s="153"/>
      <c r="T559" s="153"/>
      <c r="U559" s="153"/>
      <c r="V559" s="153"/>
      <c r="W559" s="153"/>
      <c r="X559" s="153"/>
      <c r="Y559" s="153"/>
      <c r="Z559" s="153"/>
    </row>
    <row r="560" ht="14.25" customHeight="1">
      <c r="A560" s="153"/>
      <c r="B560" s="153"/>
      <c r="C560" s="153"/>
      <c r="D560" s="153"/>
      <c r="E560" s="153"/>
      <c r="F560" s="153"/>
      <c r="G560" s="153"/>
      <c r="H560" s="153"/>
      <c r="I560" s="153"/>
      <c r="J560" s="153"/>
      <c r="K560" s="153"/>
      <c r="L560" s="153"/>
      <c r="M560" s="153"/>
      <c r="N560" s="153"/>
      <c r="O560" s="153"/>
      <c r="P560" s="153"/>
      <c r="Q560" s="153"/>
      <c r="R560" s="153"/>
      <c r="S560" s="153"/>
      <c r="T560" s="153"/>
      <c r="U560" s="153"/>
      <c r="V560" s="153"/>
      <c r="W560" s="153"/>
      <c r="X560" s="153"/>
      <c r="Y560" s="153"/>
      <c r="Z560" s="153"/>
    </row>
    <row r="561" ht="14.25" customHeight="1">
      <c r="A561" s="153"/>
      <c r="B561" s="153"/>
      <c r="C561" s="153"/>
      <c r="D561" s="153"/>
      <c r="E561" s="153"/>
      <c r="F561" s="153"/>
      <c r="G561" s="153"/>
      <c r="H561" s="153"/>
      <c r="I561" s="153"/>
      <c r="J561" s="153"/>
      <c r="K561" s="153"/>
      <c r="L561" s="153"/>
      <c r="M561" s="153"/>
      <c r="N561" s="153"/>
      <c r="O561" s="153"/>
      <c r="P561" s="153"/>
      <c r="Q561" s="153"/>
      <c r="R561" s="153"/>
      <c r="S561" s="153"/>
      <c r="T561" s="153"/>
      <c r="U561" s="153"/>
      <c r="V561" s="153"/>
      <c r="W561" s="153"/>
      <c r="X561" s="153"/>
      <c r="Y561" s="153"/>
      <c r="Z561" s="153"/>
    </row>
    <row r="562" ht="14.25" customHeight="1">
      <c r="A562" s="153"/>
      <c r="B562" s="153"/>
      <c r="C562" s="153"/>
      <c r="D562" s="153"/>
      <c r="E562" s="153"/>
      <c r="F562" s="153"/>
      <c r="G562" s="153"/>
      <c r="H562" s="153"/>
      <c r="I562" s="153"/>
      <c r="J562" s="153"/>
      <c r="K562" s="153"/>
      <c r="L562" s="153"/>
      <c r="M562" s="153"/>
      <c r="N562" s="153"/>
      <c r="O562" s="153"/>
      <c r="P562" s="153"/>
      <c r="Q562" s="153"/>
      <c r="R562" s="153"/>
      <c r="S562" s="153"/>
      <c r="T562" s="153"/>
      <c r="U562" s="153"/>
      <c r="V562" s="153"/>
      <c r="W562" s="153"/>
      <c r="X562" s="153"/>
      <c r="Y562" s="153"/>
      <c r="Z562" s="153"/>
    </row>
    <row r="563" ht="14.25" customHeight="1">
      <c r="A563" s="153"/>
      <c r="B563" s="153"/>
      <c r="C563" s="153"/>
      <c r="D563" s="153"/>
      <c r="E563" s="153"/>
      <c r="F563" s="153"/>
      <c r="G563" s="153"/>
      <c r="H563" s="153"/>
      <c r="I563" s="153"/>
      <c r="J563" s="153"/>
      <c r="K563" s="153"/>
      <c r="L563" s="153"/>
      <c r="M563" s="153"/>
      <c r="N563" s="153"/>
      <c r="O563" s="153"/>
      <c r="P563" s="153"/>
      <c r="Q563" s="153"/>
      <c r="R563" s="153"/>
      <c r="S563" s="153"/>
      <c r="T563" s="153"/>
      <c r="U563" s="153"/>
      <c r="V563" s="153"/>
      <c r="W563" s="153"/>
      <c r="X563" s="153"/>
      <c r="Y563" s="153"/>
      <c r="Z563" s="153"/>
    </row>
    <row r="564" ht="14.25" customHeight="1">
      <c r="A564" s="153"/>
      <c r="B564" s="153"/>
      <c r="C564" s="153"/>
      <c r="D564" s="153"/>
      <c r="E564" s="153"/>
      <c r="F564" s="153"/>
      <c r="G564" s="153"/>
      <c r="H564" s="153"/>
      <c r="I564" s="153"/>
      <c r="J564" s="153"/>
      <c r="K564" s="153"/>
      <c r="L564" s="153"/>
      <c r="M564" s="153"/>
      <c r="N564" s="153"/>
      <c r="O564" s="153"/>
      <c r="P564" s="153"/>
      <c r="Q564" s="153"/>
      <c r="R564" s="153"/>
      <c r="S564" s="153"/>
      <c r="T564" s="153"/>
      <c r="U564" s="153"/>
      <c r="V564" s="153"/>
      <c r="W564" s="153"/>
      <c r="X564" s="153"/>
      <c r="Y564" s="153"/>
      <c r="Z564" s="153"/>
    </row>
    <row r="565" ht="14.25" customHeight="1">
      <c r="A565" s="153"/>
      <c r="B565" s="153"/>
      <c r="C565" s="153"/>
      <c r="D565" s="153"/>
      <c r="E565" s="153"/>
      <c r="F565" s="153"/>
      <c r="G565" s="153"/>
      <c r="H565" s="153"/>
      <c r="I565" s="153"/>
      <c r="J565" s="153"/>
      <c r="K565" s="153"/>
      <c r="L565" s="153"/>
      <c r="M565" s="153"/>
      <c r="N565" s="153"/>
      <c r="O565" s="153"/>
      <c r="P565" s="153"/>
      <c r="Q565" s="153"/>
      <c r="R565" s="153"/>
      <c r="S565" s="153"/>
      <c r="T565" s="153"/>
      <c r="U565" s="153"/>
      <c r="V565" s="153"/>
      <c r="W565" s="153"/>
      <c r="X565" s="153"/>
      <c r="Y565" s="153"/>
      <c r="Z565" s="153"/>
    </row>
    <row r="566" ht="14.25" customHeight="1">
      <c r="A566" s="153"/>
      <c r="B566" s="153"/>
      <c r="C566" s="153"/>
      <c r="D566" s="153"/>
      <c r="E566" s="153"/>
      <c r="F566" s="153"/>
      <c r="G566" s="153"/>
      <c r="H566" s="153"/>
      <c r="I566" s="153"/>
      <c r="J566" s="153"/>
      <c r="K566" s="153"/>
      <c r="L566" s="153"/>
      <c r="M566" s="153"/>
      <c r="N566" s="153"/>
      <c r="O566" s="153"/>
      <c r="P566" s="153"/>
      <c r="Q566" s="153"/>
      <c r="R566" s="153"/>
      <c r="S566" s="153"/>
      <c r="T566" s="153"/>
      <c r="U566" s="153"/>
      <c r="V566" s="153"/>
      <c r="W566" s="153"/>
      <c r="X566" s="153"/>
      <c r="Y566" s="153"/>
      <c r="Z566" s="153"/>
    </row>
    <row r="567" ht="14.25" customHeight="1">
      <c r="A567" s="153"/>
      <c r="B567" s="153"/>
      <c r="C567" s="153"/>
      <c r="D567" s="153"/>
      <c r="E567" s="153"/>
      <c r="F567" s="153"/>
      <c r="G567" s="153"/>
      <c r="H567" s="153"/>
      <c r="I567" s="153"/>
      <c r="J567" s="153"/>
      <c r="K567" s="153"/>
      <c r="L567" s="153"/>
      <c r="M567" s="153"/>
      <c r="N567" s="153"/>
      <c r="O567" s="153"/>
      <c r="P567" s="153"/>
      <c r="Q567" s="153"/>
      <c r="R567" s="153"/>
      <c r="S567" s="153"/>
      <c r="T567" s="153"/>
      <c r="U567" s="153"/>
      <c r="V567" s="153"/>
      <c r="W567" s="153"/>
      <c r="X567" s="153"/>
      <c r="Y567" s="153"/>
      <c r="Z567" s="153"/>
    </row>
    <row r="568" ht="14.25" customHeight="1">
      <c r="A568" s="153"/>
      <c r="B568" s="153"/>
      <c r="C568" s="153"/>
      <c r="D568" s="153"/>
      <c r="E568" s="153"/>
      <c r="F568" s="153"/>
      <c r="G568" s="153"/>
      <c r="H568" s="153"/>
      <c r="I568" s="153"/>
      <c r="J568" s="153"/>
      <c r="K568" s="153"/>
      <c r="L568" s="153"/>
      <c r="M568" s="153"/>
      <c r="N568" s="153"/>
      <c r="O568" s="153"/>
      <c r="P568" s="153"/>
      <c r="Q568" s="153"/>
      <c r="R568" s="153"/>
      <c r="S568" s="153"/>
      <c r="T568" s="153"/>
      <c r="U568" s="153"/>
      <c r="V568" s="153"/>
      <c r="W568" s="153"/>
      <c r="X568" s="153"/>
      <c r="Y568" s="153"/>
      <c r="Z568" s="153"/>
    </row>
    <row r="569" ht="14.25" customHeight="1">
      <c r="A569" s="153"/>
      <c r="B569" s="153"/>
      <c r="C569" s="153"/>
      <c r="D569" s="153"/>
      <c r="E569" s="153"/>
      <c r="F569" s="153"/>
      <c r="G569" s="153"/>
      <c r="H569" s="153"/>
      <c r="I569" s="153"/>
      <c r="J569" s="153"/>
      <c r="K569" s="153"/>
      <c r="L569" s="153"/>
      <c r="M569" s="153"/>
      <c r="N569" s="153"/>
      <c r="O569" s="153"/>
      <c r="P569" s="153"/>
      <c r="Q569" s="153"/>
      <c r="R569" s="153"/>
      <c r="S569" s="153"/>
      <c r="T569" s="153"/>
      <c r="U569" s="153"/>
      <c r="V569" s="153"/>
      <c r="W569" s="153"/>
      <c r="X569" s="153"/>
      <c r="Y569" s="153"/>
      <c r="Z569" s="153"/>
    </row>
    <row r="570" ht="14.25" customHeight="1">
      <c r="A570" s="153"/>
      <c r="B570" s="153"/>
      <c r="C570" s="153"/>
      <c r="D570" s="153"/>
      <c r="E570" s="153"/>
      <c r="F570" s="153"/>
      <c r="G570" s="153"/>
      <c r="H570" s="153"/>
      <c r="I570" s="153"/>
      <c r="J570" s="153"/>
      <c r="K570" s="153"/>
      <c r="L570" s="153"/>
      <c r="M570" s="153"/>
      <c r="N570" s="153"/>
      <c r="O570" s="153"/>
      <c r="P570" s="153"/>
      <c r="Q570" s="153"/>
      <c r="R570" s="153"/>
      <c r="S570" s="153"/>
      <c r="T570" s="153"/>
      <c r="U570" s="153"/>
      <c r="V570" s="153"/>
      <c r="W570" s="153"/>
      <c r="X570" s="153"/>
      <c r="Y570" s="153"/>
      <c r="Z570" s="153"/>
    </row>
    <row r="571" ht="14.25" customHeight="1">
      <c r="A571" s="153"/>
      <c r="B571" s="153"/>
      <c r="C571" s="153"/>
      <c r="D571" s="153"/>
      <c r="E571" s="153"/>
      <c r="F571" s="153"/>
      <c r="G571" s="153"/>
      <c r="H571" s="153"/>
      <c r="I571" s="153"/>
      <c r="J571" s="153"/>
      <c r="K571" s="153"/>
      <c r="L571" s="153"/>
      <c r="M571" s="153"/>
      <c r="N571" s="153"/>
      <c r="O571" s="153"/>
      <c r="P571" s="153"/>
      <c r="Q571" s="153"/>
      <c r="R571" s="153"/>
      <c r="S571" s="153"/>
      <c r="T571" s="153"/>
      <c r="U571" s="153"/>
      <c r="V571" s="153"/>
      <c r="W571" s="153"/>
      <c r="X571" s="153"/>
      <c r="Y571" s="153"/>
      <c r="Z571" s="153"/>
    </row>
    <row r="572" ht="14.25" customHeight="1">
      <c r="A572" s="153"/>
      <c r="B572" s="153"/>
      <c r="C572" s="153"/>
      <c r="D572" s="153"/>
      <c r="E572" s="153"/>
      <c r="F572" s="153"/>
      <c r="G572" s="153"/>
      <c r="H572" s="153"/>
      <c r="I572" s="153"/>
      <c r="J572" s="153"/>
      <c r="K572" s="153"/>
      <c r="L572" s="153"/>
      <c r="M572" s="153"/>
      <c r="N572" s="153"/>
      <c r="O572" s="153"/>
      <c r="P572" s="153"/>
      <c r="Q572" s="153"/>
      <c r="R572" s="153"/>
      <c r="S572" s="153"/>
      <c r="T572" s="153"/>
      <c r="U572" s="153"/>
      <c r="V572" s="153"/>
      <c r="W572" s="153"/>
      <c r="X572" s="153"/>
      <c r="Y572" s="153"/>
      <c r="Z572" s="153"/>
    </row>
    <row r="573" ht="14.25" customHeight="1">
      <c r="A573" s="153"/>
      <c r="B573" s="153"/>
      <c r="C573" s="153"/>
      <c r="D573" s="153"/>
      <c r="E573" s="153"/>
      <c r="F573" s="153"/>
      <c r="G573" s="153"/>
      <c r="H573" s="153"/>
      <c r="I573" s="153"/>
      <c r="J573" s="153"/>
      <c r="K573" s="153"/>
      <c r="L573" s="153"/>
      <c r="M573" s="153"/>
      <c r="N573" s="153"/>
      <c r="O573" s="153"/>
      <c r="P573" s="153"/>
      <c r="Q573" s="153"/>
      <c r="R573" s="153"/>
      <c r="S573" s="153"/>
      <c r="T573" s="153"/>
      <c r="U573" s="153"/>
      <c r="V573" s="153"/>
      <c r="W573" s="153"/>
      <c r="X573" s="153"/>
      <c r="Y573" s="153"/>
      <c r="Z573" s="153"/>
    </row>
    <row r="574" ht="14.25" customHeight="1">
      <c r="A574" s="153"/>
      <c r="B574" s="153"/>
      <c r="C574" s="153"/>
      <c r="D574" s="153"/>
      <c r="E574" s="153"/>
      <c r="F574" s="153"/>
      <c r="G574" s="153"/>
      <c r="H574" s="153"/>
      <c r="I574" s="153"/>
      <c r="J574" s="153"/>
      <c r="K574" s="153"/>
      <c r="L574" s="153"/>
      <c r="M574" s="153"/>
      <c r="N574" s="153"/>
      <c r="O574" s="153"/>
      <c r="P574" s="153"/>
      <c r="Q574" s="153"/>
      <c r="R574" s="153"/>
      <c r="S574" s="153"/>
      <c r="T574" s="153"/>
      <c r="U574" s="153"/>
      <c r="V574" s="153"/>
      <c r="W574" s="153"/>
      <c r="X574" s="153"/>
      <c r="Y574" s="153"/>
      <c r="Z574" s="153"/>
    </row>
    <row r="575" ht="14.25" customHeight="1">
      <c r="A575" s="153"/>
      <c r="B575" s="153"/>
      <c r="C575" s="153"/>
      <c r="D575" s="153"/>
      <c r="E575" s="153"/>
      <c r="F575" s="153"/>
      <c r="G575" s="153"/>
      <c r="H575" s="153"/>
      <c r="I575" s="153"/>
      <c r="J575" s="153"/>
      <c r="K575" s="153"/>
      <c r="L575" s="153"/>
      <c r="M575" s="153"/>
      <c r="N575" s="153"/>
      <c r="O575" s="153"/>
      <c r="P575" s="153"/>
      <c r="Q575" s="153"/>
      <c r="R575" s="153"/>
      <c r="S575" s="153"/>
      <c r="T575" s="153"/>
      <c r="U575" s="153"/>
      <c r="V575" s="153"/>
      <c r="W575" s="153"/>
      <c r="X575" s="153"/>
      <c r="Y575" s="153"/>
      <c r="Z575" s="153"/>
    </row>
    <row r="576" ht="14.25" customHeight="1">
      <c r="A576" s="153"/>
      <c r="B576" s="153"/>
      <c r="C576" s="153"/>
      <c r="D576" s="153"/>
      <c r="E576" s="153"/>
      <c r="F576" s="153"/>
      <c r="G576" s="153"/>
      <c r="H576" s="153"/>
      <c r="I576" s="153"/>
      <c r="J576" s="153"/>
      <c r="K576" s="153"/>
      <c r="L576" s="153"/>
      <c r="M576" s="153"/>
      <c r="N576" s="153"/>
      <c r="O576" s="153"/>
      <c r="P576" s="153"/>
      <c r="Q576" s="153"/>
      <c r="R576" s="153"/>
      <c r="S576" s="153"/>
      <c r="T576" s="153"/>
      <c r="U576" s="153"/>
      <c r="V576" s="153"/>
      <c r="W576" s="153"/>
      <c r="X576" s="153"/>
      <c r="Y576" s="153"/>
      <c r="Z576" s="153"/>
    </row>
    <row r="577" ht="14.25" customHeight="1">
      <c r="A577" s="153"/>
      <c r="B577" s="153"/>
      <c r="C577" s="153"/>
      <c r="D577" s="153"/>
      <c r="E577" s="153"/>
      <c r="F577" s="153"/>
      <c r="G577" s="153"/>
      <c r="H577" s="153"/>
      <c r="I577" s="153"/>
      <c r="J577" s="153"/>
      <c r="K577" s="153"/>
      <c r="L577" s="153"/>
      <c r="M577" s="153"/>
      <c r="N577" s="153"/>
      <c r="O577" s="153"/>
      <c r="P577" s="153"/>
      <c r="Q577" s="153"/>
      <c r="R577" s="153"/>
      <c r="S577" s="153"/>
      <c r="T577" s="153"/>
      <c r="U577" s="153"/>
      <c r="V577" s="153"/>
      <c r="W577" s="153"/>
      <c r="X577" s="153"/>
      <c r="Y577" s="153"/>
      <c r="Z577" s="153"/>
    </row>
    <row r="578" ht="14.25" customHeight="1">
      <c r="A578" s="153"/>
      <c r="B578" s="153"/>
      <c r="C578" s="153"/>
      <c r="D578" s="153"/>
      <c r="E578" s="153"/>
      <c r="F578" s="153"/>
      <c r="G578" s="153"/>
      <c r="H578" s="153"/>
      <c r="I578" s="153"/>
      <c r="J578" s="153"/>
      <c r="K578" s="153"/>
      <c r="L578" s="153"/>
      <c r="M578" s="153"/>
      <c r="N578" s="153"/>
      <c r="O578" s="153"/>
      <c r="P578" s="153"/>
      <c r="Q578" s="153"/>
      <c r="R578" s="153"/>
      <c r="S578" s="153"/>
      <c r="T578" s="153"/>
      <c r="U578" s="153"/>
      <c r="V578" s="153"/>
      <c r="W578" s="153"/>
      <c r="X578" s="153"/>
      <c r="Y578" s="153"/>
      <c r="Z578" s="153"/>
    </row>
    <row r="579" ht="14.25" customHeight="1">
      <c r="A579" s="153"/>
      <c r="B579" s="153"/>
      <c r="C579" s="153"/>
      <c r="D579" s="153"/>
      <c r="E579" s="153"/>
      <c r="F579" s="153"/>
      <c r="G579" s="153"/>
      <c r="H579" s="153"/>
      <c r="I579" s="153"/>
      <c r="J579" s="153"/>
      <c r="K579" s="153"/>
      <c r="L579" s="153"/>
      <c r="M579" s="153"/>
      <c r="N579" s="153"/>
      <c r="O579" s="153"/>
      <c r="P579" s="153"/>
      <c r="Q579" s="153"/>
      <c r="R579" s="153"/>
      <c r="S579" s="153"/>
      <c r="T579" s="153"/>
      <c r="U579" s="153"/>
      <c r="V579" s="153"/>
      <c r="W579" s="153"/>
      <c r="X579" s="153"/>
      <c r="Y579" s="153"/>
      <c r="Z579" s="153"/>
    </row>
    <row r="580" ht="14.25" customHeight="1">
      <c r="A580" s="153"/>
      <c r="B580" s="153"/>
      <c r="C580" s="153"/>
      <c r="D580" s="153"/>
      <c r="E580" s="153"/>
      <c r="F580" s="153"/>
      <c r="G580" s="153"/>
      <c r="H580" s="153"/>
      <c r="I580" s="153"/>
      <c r="J580" s="153"/>
      <c r="K580" s="153"/>
      <c r="L580" s="153"/>
      <c r="M580" s="153"/>
      <c r="N580" s="153"/>
      <c r="O580" s="153"/>
      <c r="P580" s="153"/>
      <c r="Q580" s="153"/>
      <c r="R580" s="153"/>
      <c r="S580" s="153"/>
      <c r="T580" s="153"/>
      <c r="U580" s="153"/>
      <c r="V580" s="153"/>
      <c r="W580" s="153"/>
      <c r="X580" s="153"/>
      <c r="Y580" s="153"/>
      <c r="Z580" s="153"/>
    </row>
    <row r="581" ht="14.25" customHeight="1">
      <c r="A581" s="153"/>
      <c r="B581" s="153"/>
      <c r="C581" s="153"/>
      <c r="D581" s="153"/>
      <c r="E581" s="153"/>
      <c r="F581" s="153"/>
      <c r="G581" s="153"/>
      <c r="H581" s="153"/>
      <c r="I581" s="153"/>
      <c r="J581" s="153"/>
      <c r="K581" s="153"/>
      <c r="L581" s="153"/>
      <c r="M581" s="153"/>
      <c r="N581" s="153"/>
      <c r="O581" s="153"/>
      <c r="P581" s="153"/>
      <c r="Q581" s="153"/>
      <c r="R581" s="153"/>
      <c r="S581" s="153"/>
      <c r="T581" s="153"/>
      <c r="U581" s="153"/>
      <c r="V581" s="153"/>
      <c r="W581" s="153"/>
      <c r="X581" s="153"/>
      <c r="Y581" s="153"/>
      <c r="Z581" s="153"/>
    </row>
    <row r="582" ht="14.25" customHeight="1">
      <c r="A582" s="153"/>
      <c r="B582" s="153"/>
      <c r="C582" s="153"/>
      <c r="D582" s="153"/>
      <c r="E582" s="153"/>
      <c r="F582" s="153"/>
      <c r="G582" s="153"/>
      <c r="H582" s="153"/>
      <c r="I582" s="153"/>
      <c r="J582" s="153"/>
      <c r="K582" s="153"/>
      <c r="L582" s="153"/>
      <c r="M582" s="153"/>
      <c r="N582" s="153"/>
      <c r="O582" s="153"/>
      <c r="P582" s="153"/>
      <c r="Q582" s="153"/>
      <c r="R582" s="153"/>
      <c r="S582" s="153"/>
      <c r="T582" s="153"/>
      <c r="U582" s="153"/>
      <c r="V582" s="153"/>
      <c r="W582" s="153"/>
      <c r="X582" s="153"/>
      <c r="Y582" s="153"/>
      <c r="Z582" s="153"/>
    </row>
    <row r="583" ht="14.25" customHeight="1">
      <c r="A583" s="153"/>
      <c r="B583" s="153"/>
      <c r="C583" s="153"/>
      <c r="D583" s="153"/>
      <c r="E583" s="153"/>
      <c r="F583" s="153"/>
      <c r="G583" s="153"/>
      <c r="H583" s="153"/>
      <c r="I583" s="153"/>
      <c r="J583" s="153"/>
      <c r="K583" s="153"/>
      <c r="L583" s="153"/>
      <c r="M583" s="153"/>
      <c r="N583" s="153"/>
      <c r="O583" s="153"/>
      <c r="P583" s="153"/>
      <c r="Q583" s="153"/>
      <c r="R583" s="153"/>
      <c r="S583" s="153"/>
      <c r="T583" s="153"/>
      <c r="U583" s="153"/>
      <c r="V583" s="153"/>
      <c r="W583" s="153"/>
      <c r="X583" s="153"/>
      <c r="Y583" s="153"/>
      <c r="Z583" s="153"/>
    </row>
    <row r="584" ht="14.25" customHeight="1">
      <c r="A584" s="153"/>
      <c r="B584" s="153"/>
      <c r="C584" s="153"/>
      <c r="D584" s="153"/>
      <c r="E584" s="153"/>
      <c r="F584" s="153"/>
      <c r="G584" s="153"/>
      <c r="H584" s="153"/>
      <c r="I584" s="153"/>
      <c r="J584" s="153"/>
      <c r="K584" s="153"/>
      <c r="L584" s="153"/>
      <c r="M584" s="153"/>
      <c r="N584" s="153"/>
      <c r="O584" s="153"/>
      <c r="P584" s="153"/>
      <c r="Q584" s="153"/>
      <c r="R584" s="153"/>
      <c r="S584" s="153"/>
      <c r="T584" s="153"/>
      <c r="U584" s="153"/>
      <c r="V584" s="153"/>
      <c r="W584" s="153"/>
      <c r="X584" s="153"/>
      <c r="Y584" s="153"/>
      <c r="Z584" s="153"/>
    </row>
    <row r="585" ht="14.25" customHeight="1">
      <c r="A585" s="153"/>
      <c r="B585" s="153"/>
      <c r="C585" s="153"/>
      <c r="D585" s="153"/>
      <c r="E585" s="153"/>
      <c r="F585" s="153"/>
      <c r="G585" s="153"/>
      <c r="H585" s="153"/>
      <c r="I585" s="153"/>
      <c r="J585" s="153"/>
      <c r="K585" s="153"/>
      <c r="L585" s="153"/>
      <c r="M585" s="153"/>
      <c r="N585" s="153"/>
      <c r="O585" s="153"/>
      <c r="P585" s="153"/>
      <c r="Q585" s="153"/>
      <c r="R585" s="153"/>
      <c r="S585" s="153"/>
      <c r="T585" s="153"/>
      <c r="U585" s="153"/>
      <c r="V585" s="153"/>
      <c r="W585" s="153"/>
      <c r="X585" s="153"/>
      <c r="Y585" s="153"/>
      <c r="Z585" s="153"/>
    </row>
    <row r="586" ht="14.25" customHeight="1">
      <c r="A586" s="153"/>
      <c r="B586" s="153"/>
      <c r="C586" s="153"/>
      <c r="D586" s="153"/>
      <c r="E586" s="153"/>
      <c r="F586" s="153"/>
      <c r="G586" s="153"/>
      <c r="H586" s="153"/>
      <c r="I586" s="153"/>
      <c r="J586" s="153"/>
      <c r="K586" s="153"/>
      <c r="L586" s="153"/>
      <c r="M586" s="153"/>
      <c r="N586" s="153"/>
      <c r="O586" s="153"/>
      <c r="P586" s="153"/>
      <c r="Q586" s="153"/>
      <c r="R586" s="153"/>
      <c r="S586" s="153"/>
      <c r="T586" s="153"/>
      <c r="U586" s="153"/>
      <c r="V586" s="153"/>
      <c r="W586" s="153"/>
      <c r="X586" s="153"/>
      <c r="Y586" s="153"/>
      <c r="Z586" s="153"/>
    </row>
    <row r="587" ht="14.25" customHeight="1">
      <c r="A587" s="153"/>
      <c r="B587" s="153"/>
      <c r="C587" s="153"/>
      <c r="D587" s="153"/>
      <c r="E587" s="153"/>
      <c r="F587" s="153"/>
      <c r="G587" s="153"/>
      <c r="H587" s="153"/>
      <c r="I587" s="153"/>
      <c r="J587" s="153"/>
      <c r="K587" s="153"/>
      <c r="L587" s="153"/>
      <c r="M587" s="153"/>
      <c r="N587" s="153"/>
      <c r="O587" s="153"/>
      <c r="P587" s="153"/>
      <c r="Q587" s="153"/>
      <c r="R587" s="153"/>
      <c r="S587" s="153"/>
      <c r="T587" s="153"/>
      <c r="U587" s="153"/>
      <c r="V587" s="153"/>
      <c r="W587" s="153"/>
      <c r="X587" s="153"/>
      <c r="Y587" s="153"/>
      <c r="Z587" s="153"/>
    </row>
    <row r="588" ht="14.25" customHeight="1">
      <c r="A588" s="153"/>
      <c r="B588" s="153"/>
      <c r="C588" s="153"/>
      <c r="D588" s="153"/>
      <c r="E588" s="153"/>
      <c r="F588" s="153"/>
      <c r="G588" s="153"/>
      <c r="H588" s="153"/>
      <c r="I588" s="153"/>
      <c r="J588" s="153"/>
      <c r="K588" s="153"/>
      <c r="L588" s="153"/>
      <c r="M588" s="153"/>
      <c r="N588" s="153"/>
      <c r="O588" s="153"/>
      <c r="P588" s="153"/>
      <c r="Q588" s="153"/>
      <c r="R588" s="153"/>
      <c r="S588" s="153"/>
      <c r="T588" s="153"/>
      <c r="U588" s="153"/>
      <c r="V588" s="153"/>
      <c r="W588" s="153"/>
      <c r="X588" s="153"/>
      <c r="Y588" s="153"/>
      <c r="Z588" s="153"/>
    </row>
    <row r="589" ht="14.25" customHeight="1">
      <c r="A589" s="153"/>
      <c r="B589" s="153"/>
      <c r="C589" s="153"/>
      <c r="D589" s="153"/>
      <c r="E589" s="153"/>
      <c r="F589" s="153"/>
      <c r="G589" s="153"/>
      <c r="H589" s="153"/>
      <c r="I589" s="153"/>
      <c r="J589" s="153"/>
      <c r="K589" s="153"/>
      <c r="L589" s="153"/>
      <c r="M589" s="153"/>
      <c r="N589" s="153"/>
      <c r="O589" s="153"/>
      <c r="P589" s="153"/>
      <c r="Q589" s="153"/>
      <c r="R589" s="153"/>
      <c r="S589" s="153"/>
      <c r="T589" s="153"/>
      <c r="U589" s="153"/>
      <c r="V589" s="153"/>
      <c r="W589" s="153"/>
      <c r="X589" s="153"/>
      <c r="Y589" s="153"/>
      <c r="Z589" s="153"/>
    </row>
    <row r="590" ht="14.25" customHeight="1">
      <c r="A590" s="153"/>
      <c r="B590" s="153"/>
      <c r="C590" s="153"/>
      <c r="D590" s="153"/>
      <c r="E590" s="153"/>
      <c r="F590" s="153"/>
      <c r="G590" s="153"/>
      <c r="H590" s="153"/>
      <c r="I590" s="153"/>
      <c r="J590" s="153"/>
      <c r="K590" s="153"/>
      <c r="L590" s="153"/>
      <c r="M590" s="153"/>
      <c r="N590" s="153"/>
      <c r="O590" s="153"/>
      <c r="P590" s="153"/>
      <c r="Q590" s="153"/>
      <c r="R590" s="153"/>
      <c r="S590" s="153"/>
      <c r="T590" s="153"/>
      <c r="U590" s="153"/>
      <c r="V590" s="153"/>
      <c r="W590" s="153"/>
      <c r="X590" s="153"/>
      <c r="Y590" s="153"/>
      <c r="Z590" s="153"/>
    </row>
    <row r="591" ht="14.25" customHeight="1">
      <c r="A591" s="153"/>
      <c r="B591" s="153"/>
      <c r="C591" s="153"/>
      <c r="D591" s="153"/>
      <c r="E591" s="153"/>
      <c r="F591" s="153"/>
      <c r="G591" s="153"/>
      <c r="H591" s="153"/>
      <c r="I591" s="153"/>
      <c r="J591" s="153"/>
      <c r="K591" s="153"/>
      <c r="L591" s="153"/>
      <c r="M591" s="153"/>
      <c r="N591" s="153"/>
      <c r="O591" s="153"/>
      <c r="P591" s="153"/>
      <c r="Q591" s="153"/>
      <c r="R591" s="153"/>
      <c r="S591" s="153"/>
      <c r="T591" s="153"/>
      <c r="U591" s="153"/>
      <c r="V591" s="153"/>
      <c r="W591" s="153"/>
      <c r="X591" s="153"/>
      <c r="Y591" s="153"/>
      <c r="Z591" s="153"/>
    </row>
    <row r="592" ht="14.25" customHeight="1">
      <c r="A592" s="153"/>
      <c r="B592" s="153"/>
      <c r="C592" s="153"/>
      <c r="D592" s="153"/>
      <c r="E592" s="153"/>
      <c r="F592" s="153"/>
      <c r="G592" s="153"/>
      <c r="H592" s="153"/>
      <c r="I592" s="153"/>
      <c r="J592" s="153"/>
      <c r="K592" s="153"/>
      <c r="L592" s="153"/>
      <c r="M592" s="153"/>
      <c r="N592" s="153"/>
      <c r="O592" s="153"/>
      <c r="P592" s="153"/>
      <c r="Q592" s="153"/>
      <c r="R592" s="153"/>
      <c r="S592" s="153"/>
      <c r="T592" s="153"/>
      <c r="U592" s="153"/>
      <c r="V592" s="153"/>
      <c r="W592" s="153"/>
      <c r="X592" s="153"/>
      <c r="Y592" s="153"/>
      <c r="Z592" s="153"/>
    </row>
    <row r="593" ht="14.25" customHeight="1">
      <c r="A593" s="153"/>
      <c r="B593" s="153"/>
      <c r="C593" s="153"/>
      <c r="D593" s="153"/>
      <c r="E593" s="153"/>
      <c r="F593" s="153"/>
      <c r="G593" s="153"/>
      <c r="H593" s="153"/>
      <c r="I593" s="153"/>
      <c r="J593" s="153"/>
      <c r="K593" s="153"/>
      <c r="L593" s="153"/>
      <c r="M593" s="153"/>
      <c r="N593" s="153"/>
      <c r="O593" s="153"/>
      <c r="P593" s="153"/>
      <c r="Q593" s="153"/>
      <c r="R593" s="153"/>
      <c r="S593" s="153"/>
      <c r="T593" s="153"/>
      <c r="U593" s="153"/>
      <c r="V593" s="153"/>
      <c r="W593" s="153"/>
      <c r="X593" s="153"/>
      <c r="Y593" s="153"/>
      <c r="Z593" s="153"/>
    </row>
    <row r="594" ht="14.25" customHeight="1">
      <c r="A594" s="153"/>
      <c r="B594" s="153"/>
      <c r="C594" s="153"/>
      <c r="D594" s="153"/>
      <c r="E594" s="153"/>
      <c r="F594" s="153"/>
      <c r="G594" s="153"/>
      <c r="H594" s="153"/>
      <c r="I594" s="153"/>
      <c r="J594" s="153"/>
      <c r="K594" s="153"/>
      <c r="L594" s="153"/>
      <c r="M594" s="153"/>
      <c r="N594" s="153"/>
      <c r="O594" s="153"/>
      <c r="P594" s="153"/>
      <c r="Q594" s="153"/>
      <c r="R594" s="153"/>
      <c r="S594" s="153"/>
      <c r="T594" s="153"/>
      <c r="U594" s="153"/>
      <c r="V594" s="153"/>
      <c r="W594" s="153"/>
      <c r="X594" s="153"/>
      <c r="Y594" s="153"/>
      <c r="Z594" s="153"/>
    </row>
    <row r="595" ht="14.25" customHeight="1">
      <c r="A595" s="153"/>
      <c r="B595" s="153"/>
      <c r="C595" s="153"/>
      <c r="D595" s="153"/>
      <c r="E595" s="153"/>
      <c r="F595" s="153"/>
      <c r="G595" s="153"/>
      <c r="H595" s="153"/>
      <c r="I595" s="153"/>
      <c r="J595" s="153"/>
      <c r="K595" s="153"/>
      <c r="L595" s="153"/>
      <c r="M595" s="153"/>
      <c r="N595" s="153"/>
      <c r="O595" s="153"/>
      <c r="P595" s="153"/>
      <c r="Q595" s="153"/>
      <c r="R595" s="153"/>
      <c r="S595" s="153"/>
      <c r="T595" s="153"/>
      <c r="U595" s="153"/>
      <c r="V595" s="153"/>
      <c r="W595" s="153"/>
      <c r="X595" s="153"/>
      <c r="Y595" s="153"/>
      <c r="Z595" s="153"/>
    </row>
    <row r="596" ht="14.25" customHeight="1">
      <c r="A596" s="153"/>
      <c r="B596" s="153"/>
      <c r="C596" s="153"/>
      <c r="D596" s="153"/>
      <c r="E596" s="153"/>
      <c r="F596" s="153"/>
      <c r="G596" s="153"/>
      <c r="H596" s="153"/>
      <c r="I596" s="153"/>
      <c r="J596" s="153"/>
      <c r="K596" s="153"/>
      <c r="L596" s="153"/>
      <c r="M596" s="153"/>
      <c r="N596" s="153"/>
      <c r="O596" s="153"/>
      <c r="P596" s="153"/>
      <c r="Q596" s="153"/>
      <c r="R596" s="153"/>
      <c r="S596" s="153"/>
      <c r="T596" s="153"/>
      <c r="U596" s="153"/>
      <c r="V596" s="153"/>
      <c r="W596" s="153"/>
      <c r="X596" s="153"/>
      <c r="Y596" s="153"/>
      <c r="Z596" s="153"/>
    </row>
    <row r="597" ht="14.25" customHeight="1">
      <c r="A597" s="153"/>
      <c r="B597" s="153"/>
      <c r="C597" s="153"/>
      <c r="D597" s="153"/>
      <c r="E597" s="153"/>
      <c r="F597" s="153"/>
      <c r="G597" s="153"/>
      <c r="H597" s="153"/>
      <c r="I597" s="153"/>
      <c r="J597" s="153"/>
      <c r="K597" s="153"/>
      <c r="L597" s="153"/>
      <c r="M597" s="153"/>
      <c r="N597" s="153"/>
      <c r="O597" s="153"/>
      <c r="P597" s="153"/>
      <c r="Q597" s="153"/>
      <c r="R597" s="153"/>
      <c r="S597" s="153"/>
      <c r="T597" s="153"/>
      <c r="U597" s="153"/>
      <c r="V597" s="153"/>
      <c r="W597" s="153"/>
      <c r="X597" s="153"/>
      <c r="Y597" s="153"/>
      <c r="Z597" s="153"/>
    </row>
    <row r="598" ht="14.25" customHeight="1">
      <c r="A598" s="153"/>
      <c r="B598" s="153"/>
      <c r="C598" s="153"/>
      <c r="D598" s="153"/>
      <c r="E598" s="153"/>
      <c r="F598" s="153"/>
      <c r="G598" s="153"/>
      <c r="H598" s="153"/>
      <c r="I598" s="153"/>
      <c r="J598" s="153"/>
      <c r="K598" s="153"/>
      <c r="L598" s="153"/>
      <c r="M598" s="153"/>
      <c r="N598" s="153"/>
      <c r="O598" s="153"/>
      <c r="P598" s="153"/>
      <c r="Q598" s="153"/>
      <c r="R598" s="153"/>
      <c r="S598" s="153"/>
      <c r="T598" s="153"/>
      <c r="U598" s="153"/>
      <c r="V598" s="153"/>
      <c r="W598" s="153"/>
      <c r="X598" s="153"/>
      <c r="Y598" s="153"/>
      <c r="Z598" s="153"/>
    </row>
    <row r="599" ht="14.25" customHeight="1">
      <c r="A599" s="153"/>
      <c r="B599" s="153"/>
      <c r="C599" s="153"/>
      <c r="D599" s="153"/>
      <c r="E599" s="153"/>
      <c r="F599" s="153"/>
      <c r="G599" s="153"/>
      <c r="H599" s="153"/>
      <c r="I599" s="153"/>
      <c r="J599" s="153"/>
      <c r="K599" s="153"/>
      <c r="L599" s="153"/>
      <c r="M599" s="153"/>
      <c r="N599" s="153"/>
      <c r="O599" s="153"/>
      <c r="P599" s="153"/>
      <c r="Q599" s="153"/>
      <c r="R599" s="153"/>
      <c r="S599" s="153"/>
      <c r="T599" s="153"/>
      <c r="U599" s="153"/>
      <c r="V599" s="153"/>
      <c r="W599" s="153"/>
      <c r="X599" s="153"/>
      <c r="Y599" s="153"/>
      <c r="Z599" s="153"/>
    </row>
    <row r="600" ht="14.25" customHeight="1">
      <c r="A600" s="153"/>
      <c r="B600" s="153"/>
      <c r="C600" s="153"/>
      <c r="D600" s="153"/>
      <c r="E600" s="153"/>
      <c r="F600" s="153"/>
      <c r="G600" s="153"/>
      <c r="H600" s="153"/>
      <c r="I600" s="153"/>
      <c r="J600" s="153"/>
      <c r="K600" s="153"/>
      <c r="L600" s="153"/>
      <c r="M600" s="153"/>
      <c r="N600" s="153"/>
      <c r="O600" s="153"/>
      <c r="P600" s="153"/>
      <c r="Q600" s="153"/>
      <c r="R600" s="153"/>
      <c r="S600" s="153"/>
      <c r="T600" s="153"/>
      <c r="U600" s="153"/>
      <c r="V600" s="153"/>
      <c r="W600" s="153"/>
      <c r="X600" s="153"/>
      <c r="Y600" s="153"/>
      <c r="Z600" s="153"/>
    </row>
    <row r="601" ht="14.25" customHeight="1">
      <c r="A601" s="153"/>
      <c r="B601" s="153"/>
      <c r="C601" s="153"/>
      <c r="D601" s="153"/>
      <c r="E601" s="153"/>
      <c r="F601" s="153"/>
      <c r="G601" s="153"/>
      <c r="H601" s="153"/>
      <c r="I601" s="153"/>
      <c r="J601" s="153"/>
      <c r="K601" s="153"/>
      <c r="L601" s="153"/>
      <c r="M601" s="153"/>
      <c r="N601" s="153"/>
      <c r="O601" s="153"/>
      <c r="P601" s="153"/>
      <c r="Q601" s="153"/>
      <c r="R601" s="153"/>
      <c r="S601" s="153"/>
      <c r="T601" s="153"/>
      <c r="U601" s="153"/>
      <c r="V601" s="153"/>
      <c r="W601" s="153"/>
      <c r="X601" s="153"/>
      <c r="Y601" s="153"/>
      <c r="Z601" s="153"/>
    </row>
    <row r="602" ht="14.25" customHeight="1">
      <c r="A602" s="153"/>
      <c r="B602" s="153"/>
      <c r="C602" s="153"/>
      <c r="D602" s="153"/>
      <c r="E602" s="153"/>
      <c r="F602" s="153"/>
      <c r="G602" s="153"/>
      <c r="H602" s="153"/>
      <c r="I602" s="153"/>
      <c r="J602" s="153"/>
      <c r="K602" s="153"/>
      <c r="L602" s="153"/>
      <c r="M602" s="153"/>
      <c r="N602" s="153"/>
      <c r="O602" s="153"/>
      <c r="P602" s="153"/>
      <c r="Q602" s="153"/>
      <c r="R602" s="153"/>
      <c r="S602" s="153"/>
      <c r="T602" s="153"/>
      <c r="U602" s="153"/>
      <c r="V602" s="153"/>
      <c r="W602" s="153"/>
      <c r="X602" s="153"/>
      <c r="Y602" s="153"/>
      <c r="Z602" s="153"/>
    </row>
    <row r="603" ht="14.25" customHeight="1">
      <c r="A603" s="153"/>
      <c r="B603" s="153"/>
      <c r="C603" s="153"/>
      <c r="D603" s="153"/>
      <c r="E603" s="153"/>
      <c r="F603" s="153"/>
      <c r="G603" s="153"/>
      <c r="H603" s="153"/>
      <c r="I603" s="153"/>
      <c r="J603" s="153"/>
      <c r="K603" s="153"/>
      <c r="L603" s="153"/>
      <c r="M603" s="153"/>
      <c r="N603" s="153"/>
      <c r="O603" s="153"/>
      <c r="P603" s="153"/>
      <c r="Q603" s="153"/>
      <c r="R603" s="153"/>
      <c r="S603" s="153"/>
      <c r="T603" s="153"/>
      <c r="U603" s="153"/>
      <c r="V603" s="153"/>
      <c r="W603" s="153"/>
      <c r="X603" s="153"/>
      <c r="Y603" s="153"/>
      <c r="Z603" s="153"/>
    </row>
    <row r="604" ht="14.25" customHeight="1">
      <c r="A604" s="153"/>
      <c r="B604" s="153"/>
      <c r="C604" s="153"/>
      <c r="D604" s="153"/>
      <c r="E604" s="153"/>
      <c r="F604" s="153"/>
      <c r="G604" s="153"/>
      <c r="H604" s="153"/>
      <c r="I604" s="153"/>
      <c r="J604" s="153"/>
      <c r="K604" s="153"/>
      <c r="L604" s="153"/>
      <c r="M604" s="153"/>
      <c r="N604" s="153"/>
      <c r="O604" s="153"/>
      <c r="P604" s="153"/>
      <c r="Q604" s="153"/>
      <c r="R604" s="153"/>
      <c r="S604" s="153"/>
      <c r="T604" s="153"/>
      <c r="U604" s="153"/>
      <c r="V604" s="153"/>
      <c r="W604" s="153"/>
      <c r="X604" s="153"/>
      <c r="Y604" s="153"/>
      <c r="Z604" s="153"/>
    </row>
    <row r="605" ht="14.25" customHeight="1">
      <c r="A605" s="153"/>
      <c r="B605" s="153"/>
      <c r="C605" s="153"/>
      <c r="D605" s="153"/>
      <c r="E605" s="153"/>
      <c r="F605" s="153"/>
      <c r="G605" s="153"/>
      <c r="H605" s="153"/>
      <c r="I605" s="153"/>
      <c r="J605" s="153"/>
      <c r="K605" s="153"/>
      <c r="L605" s="153"/>
      <c r="M605" s="153"/>
      <c r="N605" s="153"/>
      <c r="O605" s="153"/>
      <c r="P605" s="153"/>
      <c r="Q605" s="153"/>
      <c r="R605" s="153"/>
      <c r="S605" s="153"/>
      <c r="T605" s="153"/>
      <c r="U605" s="153"/>
      <c r="V605" s="153"/>
      <c r="W605" s="153"/>
      <c r="X605" s="153"/>
      <c r="Y605" s="153"/>
      <c r="Z605" s="153"/>
    </row>
    <row r="606" ht="14.25" customHeight="1">
      <c r="A606" s="153"/>
      <c r="B606" s="153"/>
      <c r="C606" s="153"/>
      <c r="D606" s="153"/>
      <c r="E606" s="153"/>
      <c r="F606" s="153"/>
      <c r="G606" s="153"/>
      <c r="H606" s="153"/>
      <c r="I606" s="153"/>
      <c r="J606" s="153"/>
      <c r="K606" s="153"/>
      <c r="L606" s="153"/>
      <c r="M606" s="153"/>
      <c r="N606" s="153"/>
      <c r="O606" s="153"/>
      <c r="P606" s="153"/>
      <c r="Q606" s="153"/>
      <c r="R606" s="153"/>
      <c r="S606" s="153"/>
      <c r="T606" s="153"/>
      <c r="U606" s="153"/>
      <c r="V606" s="153"/>
      <c r="W606" s="153"/>
      <c r="X606" s="153"/>
      <c r="Y606" s="153"/>
      <c r="Z606" s="153"/>
    </row>
    <row r="607" ht="14.25" customHeight="1">
      <c r="A607" s="153"/>
      <c r="B607" s="153"/>
      <c r="C607" s="153"/>
      <c r="D607" s="153"/>
      <c r="E607" s="153"/>
      <c r="F607" s="153"/>
      <c r="G607" s="153"/>
      <c r="H607" s="153"/>
      <c r="I607" s="153"/>
      <c r="J607" s="153"/>
      <c r="K607" s="153"/>
      <c r="L607" s="153"/>
      <c r="M607" s="153"/>
      <c r="N607" s="153"/>
      <c r="O607" s="153"/>
      <c r="P607" s="153"/>
      <c r="Q607" s="153"/>
      <c r="R607" s="153"/>
      <c r="S607" s="153"/>
      <c r="T607" s="153"/>
      <c r="U607" s="153"/>
      <c r="V607" s="153"/>
      <c r="W607" s="153"/>
      <c r="X607" s="153"/>
      <c r="Y607" s="153"/>
      <c r="Z607" s="153"/>
    </row>
    <row r="608" ht="14.25" customHeight="1">
      <c r="A608" s="153"/>
      <c r="B608" s="153"/>
      <c r="C608" s="153"/>
      <c r="D608" s="153"/>
      <c r="E608" s="153"/>
      <c r="F608" s="153"/>
      <c r="G608" s="153"/>
      <c r="H608" s="153"/>
      <c r="I608" s="153"/>
      <c r="J608" s="153"/>
      <c r="K608" s="153"/>
      <c r="L608" s="153"/>
      <c r="M608" s="153"/>
      <c r="N608" s="153"/>
      <c r="O608" s="153"/>
      <c r="P608" s="153"/>
      <c r="Q608" s="153"/>
      <c r="R608" s="153"/>
      <c r="S608" s="153"/>
      <c r="T608" s="153"/>
      <c r="U608" s="153"/>
      <c r="V608" s="153"/>
      <c r="W608" s="153"/>
      <c r="X608" s="153"/>
      <c r="Y608" s="153"/>
      <c r="Z608" s="153"/>
    </row>
    <row r="609" ht="14.25" customHeight="1">
      <c r="A609" s="153"/>
      <c r="B609" s="153"/>
      <c r="C609" s="153"/>
      <c r="D609" s="153"/>
      <c r="E609" s="153"/>
      <c r="F609" s="153"/>
      <c r="G609" s="153"/>
      <c r="H609" s="153"/>
      <c r="I609" s="153"/>
      <c r="J609" s="153"/>
      <c r="K609" s="153"/>
      <c r="L609" s="153"/>
      <c r="M609" s="153"/>
      <c r="N609" s="153"/>
      <c r="O609" s="153"/>
      <c r="P609" s="153"/>
      <c r="Q609" s="153"/>
      <c r="R609" s="153"/>
      <c r="S609" s="153"/>
      <c r="T609" s="153"/>
      <c r="U609" s="153"/>
      <c r="V609" s="153"/>
      <c r="W609" s="153"/>
      <c r="X609" s="153"/>
      <c r="Y609" s="153"/>
      <c r="Z609" s="153"/>
    </row>
    <row r="610" ht="14.25" customHeight="1">
      <c r="A610" s="153"/>
      <c r="B610" s="153"/>
      <c r="C610" s="153"/>
      <c r="D610" s="153"/>
      <c r="E610" s="153"/>
      <c r="F610" s="153"/>
      <c r="G610" s="153"/>
      <c r="H610" s="153"/>
      <c r="I610" s="153"/>
      <c r="J610" s="153"/>
      <c r="K610" s="153"/>
      <c r="L610" s="153"/>
      <c r="M610" s="153"/>
      <c r="N610" s="153"/>
      <c r="O610" s="153"/>
      <c r="P610" s="153"/>
      <c r="Q610" s="153"/>
      <c r="R610" s="153"/>
      <c r="S610" s="153"/>
      <c r="T610" s="153"/>
      <c r="U610" s="153"/>
      <c r="V610" s="153"/>
      <c r="W610" s="153"/>
      <c r="X610" s="153"/>
      <c r="Y610" s="153"/>
      <c r="Z610" s="153"/>
    </row>
    <row r="611" ht="14.25" customHeight="1">
      <c r="A611" s="153"/>
      <c r="B611" s="153"/>
      <c r="C611" s="153"/>
      <c r="D611" s="153"/>
      <c r="E611" s="153"/>
      <c r="F611" s="153"/>
      <c r="G611" s="153"/>
      <c r="H611" s="153"/>
      <c r="I611" s="153"/>
      <c r="J611" s="153"/>
      <c r="K611" s="153"/>
      <c r="L611" s="153"/>
      <c r="M611" s="153"/>
      <c r="N611" s="153"/>
      <c r="O611" s="153"/>
      <c r="P611" s="153"/>
      <c r="Q611" s="153"/>
      <c r="R611" s="153"/>
      <c r="S611" s="153"/>
      <c r="T611" s="153"/>
      <c r="U611" s="153"/>
      <c r="V611" s="153"/>
      <c r="W611" s="153"/>
      <c r="X611" s="153"/>
      <c r="Y611" s="153"/>
      <c r="Z611" s="153"/>
    </row>
    <row r="612" ht="14.25" customHeight="1">
      <c r="A612" s="153"/>
      <c r="B612" s="153"/>
      <c r="C612" s="153"/>
      <c r="D612" s="153"/>
      <c r="E612" s="153"/>
      <c r="F612" s="153"/>
      <c r="G612" s="153"/>
      <c r="H612" s="153"/>
      <c r="I612" s="153"/>
      <c r="J612" s="153"/>
      <c r="K612" s="153"/>
      <c r="L612" s="153"/>
      <c r="M612" s="153"/>
      <c r="N612" s="153"/>
      <c r="O612" s="153"/>
      <c r="P612" s="153"/>
      <c r="Q612" s="153"/>
      <c r="R612" s="153"/>
      <c r="S612" s="153"/>
      <c r="T612" s="153"/>
      <c r="U612" s="153"/>
      <c r="V612" s="153"/>
      <c r="W612" s="153"/>
      <c r="X612" s="153"/>
      <c r="Y612" s="153"/>
      <c r="Z612" s="153"/>
    </row>
    <row r="613" ht="14.25" customHeight="1">
      <c r="A613" s="153"/>
      <c r="B613" s="153"/>
      <c r="C613" s="153"/>
      <c r="D613" s="153"/>
      <c r="E613" s="153"/>
      <c r="F613" s="153"/>
      <c r="G613" s="153"/>
      <c r="H613" s="153"/>
      <c r="I613" s="153"/>
      <c r="J613" s="153"/>
      <c r="K613" s="153"/>
      <c r="L613" s="153"/>
      <c r="M613" s="153"/>
      <c r="N613" s="153"/>
      <c r="O613" s="153"/>
      <c r="P613" s="153"/>
      <c r="Q613" s="153"/>
      <c r="R613" s="153"/>
      <c r="S613" s="153"/>
      <c r="T613" s="153"/>
      <c r="U613" s="153"/>
      <c r="V613" s="153"/>
      <c r="W613" s="153"/>
      <c r="X613" s="153"/>
      <c r="Y613" s="153"/>
      <c r="Z613" s="153"/>
    </row>
    <row r="614" ht="14.25" customHeight="1">
      <c r="A614" s="153"/>
      <c r="B614" s="153"/>
      <c r="C614" s="153"/>
      <c r="D614" s="153"/>
      <c r="E614" s="153"/>
      <c r="F614" s="153"/>
      <c r="G614" s="153"/>
      <c r="H614" s="153"/>
      <c r="I614" s="153"/>
      <c r="J614" s="153"/>
      <c r="K614" s="153"/>
      <c r="L614" s="153"/>
      <c r="M614" s="153"/>
      <c r="N614" s="153"/>
      <c r="O614" s="153"/>
      <c r="P614" s="153"/>
      <c r="Q614" s="153"/>
      <c r="R614" s="153"/>
      <c r="S614" s="153"/>
      <c r="T614" s="153"/>
      <c r="U614" s="153"/>
      <c r="V614" s="153"/>
      <c r="W614" s="153"/>
      <c r="X614" s="153"/>
      <c r="Y614" s="153"/>
      <c r="Z614" s="153"/>
    </row>
    <row r="615" ht="14.25" customHeight="1">
      <c r="A615" s="153"/>
      <c r="B615" s="153"/>
      <c r="C615" s="153"/>
      <c r="D615" s="153"/>
      <c r="E615" s="153"/>
      <c r="F615" s="153"/>
      <c r="G615" s="153"/>
      <c r="H615" s="153"/>
      <c r="I615" s="153"/>
      <c r="J615" s="153"/>
      <c r="K615" s="153"/>
      <c r="L615" s="153"/>
      <c r="M615" s="153"/>
      <c r="N615" s="153"/>
      <c r="O615" s="153"/>
      <c r="P615" s="153"/>
      <c r="Q615" s="153"/>
      <c r="R615" s="153"/>
      <c r="S615" s="153"/>
      <c r="T615" s="153"/>
      <c r="U615" s="153"/>
      <c r="V615" s="153"/>
      <c r="W615" s="153"/>
      <c r="X615" s="153"/>
      <c r="Y615" s="153"/>
      <c r="Z615" s="153"/>
    </row>
    <row r="616" ht="14.25" customHeight="1">
      <c r="A616" s="153"/>
      <c r="B616" s="153"/>
      <c r="C616" s="153"/>
      <c r="D616" s="153"/>
      <c r="E616" s="153"/>
      <c r="F616" s="153"/>
      <c r="G616" s="153"/>
      <c r="H616" s="153"/>
      <c r="I616" s="153"/>
      <c r="J616" s="153"/>
      <c r="K616" s="153"/>
      <c r="L616" s="153"/>
      <c r="M616" s="153"/>
      <c r="N616" s="153"/>
      <c r="O616" s="153"/>
      <c r="P616" s="153"/>
      <c r="Q616" s="153"/>
      <c r="R616" s="153"/>
      <c r="S616" s="153"/>
      <c r="T616" s="153"/>
      <c r="U616" s="153"/>
      <c r="V616" s="153"/>
      <c r="W616" s="153"/>
      <c r="X616" s="153"/>
      <c r="Y616" s="153"/>
      <c r="Z616" s="153"/>
    </row>
    <row r="617" ht="14.25" customHeight="1">
      <c r="A617" s="153"/>
      <c r="B617" s="153"/>
      <c r="C617" s="153"/>
      <c r="D617" s="153"/>
      <c r="E617" s="153"/>
      <c r="F617" s="153"/>
      <c r="G617" s="153"/>
      <c r="H617" s="153"/>
      <c r="I617" s="153"/>
      <c r="J617" s="153"/>
      <c r="K617" s="153"/>
      <c r="L617" s="153"/>
      <c r="M617" s="153"/>
      <c r="N617" s="153"/>
      <c r="O617" s="153"/>
      <c r="P617" s="153"/>
      <c r="Q617" s="153"/>
      <c r="R617" s="153"/>
      <c r="S617" s="153"/>
      <c r="T617" s="153"/>
      <c r="U617" s="153"/>
      <c r="V617" s="153"/>
      <c r="W617" s="153"/>
      <c r="X617" s="153"/>
      <c r="Y617" s="153"/>
      <c r="Z617" s="153"/>
    </row>
    <row r="618" ht="14.25" customHeight="1">
      <c r="A618" s="153"/>
      <c r="B618" s="153"/>
      <c r="C618" s="153"/>
      <c r="D618" s="153"/>
      <c r="E618" s="153"/>
      <c r="F618" s="153"/>
      <c r="G618" s="153"/>
      <c r="H618" s="153"/>
      <c r="I618" s="153"/>
      <c r="J618" s="153"/>
      <c r="K618" s="153"/>
      <c r="L618" s="153"/>
      <c r="M618" s="153"/>
      <c r="N618" s="153"/>
      <c r="O618" s="153"/>
      <c r="P618" s="153"/>
      <c r="Q618" s="153"/>
      <c r="R618" s="153"/>
      <c r="S618" s="153"/>
      <c r="T618" s="153"/>
      <c r="U618" s="153"/>
      <c r="V618" s="153"/>
      <c r="W618" s="153"/>
      <c r="X618" s="153"/>
      <c r="Y618" s="153"/>
      <c r="Z618" s="153"/>
    </row>
    <row r="619" ht="14.25" customHeight="1">
      <c r="A619" s="153"/>
      <c r="B619" s="153"/>
      <c r="C619" s="153"/>
      <c r="D619" s="153"/>
      <c r="E619" s="153"/>
      <c r="F619" s="153"/>
      <c r="G619" s="153"/>
      <c r="H619" s="153"/>
      <c r="I619" s="153"/>
      <c r="J619" s="153"/>
      <c r="K619" s="153"/>
      <c r="L619" s="153"/>
      <c r="M619" s="153"/>
      <c r="N619" s="153"/>
      <c r="O619" s="153"/>
      <c r="P619" s="153"/>
      <c r="Q619" s="153"/>
      <c r="R619" s="153"/>
      <c r="S619" s="153"/>
      <c r="T619" s="153"/>
      <c r="U619" s="153"/>
      <c r="V619" s="153"/>
      <c r="W619" s="153"/>
      <c r="X619" s="153"/>
      <c r="Y619" s="153"/>
      <c r="Z619" s="153"/>
    </row>
    <row r="620" ht="14.25" customHeight="1">
      <c r="A620" s="153"/>
      <c r="B620" s="153"/>
      <c r="C620" s="153"/>
      <c r="D620" s="153"/>
      <c r="E620" s="153"/>
      <c r="F620" s="153"/>
      <c r="G620" s="153"/>
      <c r="H620" s="153"/>
      <c r="I620" s="153"/>
      <c r="J620" s="153"/>
      <c r="K620" s="153"/>
      <c r="L620" s="153"/>
      <c r="M620" s="153"/>
      <c r="N620" s="153"/>
      <c r="O620" s="153"/>
      <c r="P620" s="153"/>
      <c r="Q620" s="153"/>
      <c r="R620" s="153"/>
      <c r="S620" s="153"/>
      <c r="T620" s="153"/>
      <c r="U620" s="153"/>
      <c r="V620" s="153"/>
      <c r="W620" s="153"/>
      <c r="X620" s="153"/>
      <c r="Y620" s="153"/>
      <c r="Z620" s="153"/>
    </row>
    <row r="621" ht="14.25" customHeight="1">
      <c r="A621" s="153"/>
      <c r="B621" s="153"/>
      <c r="C621" s="153"/>
      <c r="D621" s="153"/>
      <c r="E621" s="153"/>
      <c r="F621" s="153"/>
      <c r="G621" s="153"/>
      <c r="H621" s="153"/>
      <c r="I621" s="153"/>
      <c r="J621" s="153"/>
      <c r="K621" s="153"/>
      <c r="L621" s="153"/>
      <c r="M621" s="153"/>
      <c r="N621" s="153"/>
      <c r="O621" s="153"/>
      <c r="P621" s="153"/>
      <c r="Q621" s="153"/>
      <c r="R621" s="153"/>
      <c r="S621" s="153"/>
      <c r="T621" s="153"/>
      <c r="U621" s="153"/>
      <c r="V621" s="153"/>
      <c r="W621" s="153"/>
      <c r="X621" s="153"/>
      <c r="Y621" s="153"/>
      <c r="Z621" s="153"/>
    </row>
    <row r="622" ht="14.25" customHeight="1">
      <c r="A622" s="153"/>
      <c r="B622" s="153"/>
      <c r="C622" s="153"/>
      <c r="D622" s="153"/>
      <c r="E622" s="153"/>
      <c r="F622" s="153"/>
      <c r="G622" s="153"/>
      <c r="H622" s="153"/>
      <c r="I622" s="153"/>
      <c r="J622" s="153"/>
      <c r="K622" s="153"/>
      <c r="L622" s="153"/>
      <c r="M622" s="153"/>
      <c r="N622" s="153"/>
      <c r="O622" s="153"/>
      <c r="P622" s="153"/>
      <c r="Q622" s="153"/>
      <c r="R622" s="153"/>
      <c r="S622" s="153"/>
      <c r="T622" s="153"/>
      <c r="U622" s="153"/>
      <c r="V622" s="153"/>
      <c r="W622" s="153"/>
      <c r="X622" s="153"/>
      <c r="Y622" s="153"/>
      <c r="Z622" s="153"/>
    </row>
    <row r="623" ht="14.25" customHeight="1">
      <c r="A623" s="153"/>
      <c r="B623" s="153"/>
      <c r="C623" s="153"/>
      <c r="D623" s="153"/>
      <c r="E623" s="153"/>
      <c r="F623" s="153"/>
      <c r="G623" s="153"/>
      <c r="H623" s="153"/>
      <c r="I623" s="153"/>
      <c r="J623" s="153"/>
      <c r="K623" s="153"/>
      <c r="L623" s="153"/>
      <c r="M623" s="153"/>
      <c r="N623" s="153"/>
      <c r="O623" s="153"/>
      <c r="P623" s="153"/>
      <c r="Q623" s="153"/>
      <c r="R623" s="153"/>
      <c r="S623" s="153"/>
      <c r="T623" s="153"/>
      <c r="U623" s="153"/>
      <c r="V623" s="153"/>
      <c r="W623" s="153"/>
      <c r="X623" s="153"/>
      <c r="Y623" s="153"/>
      <c r="Z623" s="153"/>
    </row>
    <row r="624" ht="14.25" customHeight="1">
      <c r="A624" s="153"/>
      <c r="B624" s="153"/>
      <c r="C624" s="153"/>
      <c r="D624" s="153"/>
      <c r="E624" s="153"/>
      <c r="F624" s="153"/>
      <c r="G624" s="153"/>
      <c r="H624" s="153"/>
      <c r="I624" s="153"/>
      <c r="J624" s="153"/>
      <c r="K624" s="153"/>
      <c r="L624" s="153"/>
      <c r="M624" s="153"/>
      <c r="N624" s="153"/>
      <c r="O624" s="153"/>
      <c r="P624" s="153"/>
      <c r="Q624" s="153"/>
      <c r="R624" s="153"/>
      <c r="S624" s="153"/>
      <c r="T624" s="153"/>
      <c r="U624" s="153"/>
      <c r="V624" s="153"/>
      <c r="W624" s="153"/>
      <c r="X624" s="153"/>
      <c r="Y624" s="153"/>
      <c r="Z624" s="153"/>
    </row>
    <row r="625" ht="14.25" customHeight="1">
      <c r="A625" s="153"/>
      <c r="B625" s="153"/>
      <c r="C625" s="153"/>
      <c r="D625" s="153"/>
      <c r="E625" s="153"/>
      <c r="F625" s="153"/>
      <c r="G625" s="153"/>
      <c r="H625" s="153"/>
      <c r="I625" s="153"/>
      <c r="J625" s="153"/>
      <c r="K625" s="153"/>
      <c r="L625" s="153"/>
      <c r="M625" s="153"/>
      <c r="N625" s="153"/>
      <c r="O625" s="153"/>
      <c r="P625" s="153"/>
      <c r="Q625" s="153"/>
      <c r="R625" s="153"/>
      <c r="S625" s="153"/>
      <c r="T625" s="153"/>
      <c r="U625" s="153"/>
      <c r="V625" s="153"/>
      <c r="W625" s="153"/>
      <c r="X625" s="153"/>
      <c r="Y625" s="153"/>
      <c r="Z625" s="153"/>
    </row>
    <row r="626" ht="14.25" customHeight="1">
      <c r="A626" s="153"/>
      <c r="B626" s="153"/>
      <c r="C626" s="153"/>
      <c r="D626" s="153"/>
      <c r="E626" s="153"/>
      <c r="F626" s="153"/>
      <c r="G626" s="153"/>
      <c r="H626" s="153"/>
      <c r="I626" s="153"/>
      <c r="J626" s="153"/>
      <c r="K626" s="153"/>
      <c r="L626" s="153"/>
      <c r="M626" s="153"/>
      <c r="N626" s="153"/>
      <c r="O626" s="153"/>
      <c r="P626" s="153"/>
      <c r="Q626" s="153"/>
      <c r="R626" s="153"/>
      <c r="S626" s="153"/>
      <c r="T626" s="153"/>
      <c r="U626" s="153"/>
      <c r="V626" s="153"/>
      <c r="W626" s="153"/>
      <c r="X626" s="153"/>
      <c r="Y626" s="153"/>
      <c r="Z626" s="153"/>
    </row>
    <row r="627" ht="14.25" customHeight="1">
      <c r="A627" s="153"/>
      <c r="B627" s="153"/>
      <c r="C627" s="153"/>
      <c r="D627" s="153"/>
      <c r="E627" s="153"/>
      <c r="F627" s="153"/>
      <c r="G627" s="153"/>
      <c r="H627" s="153"/>
      <c r="I627" s="153"/>
      <c r="J627" s="153"/>
      <c r="K627" s="153"/>
      <c r="L627" s="153"/>
      <c r="M627" s="153"/>
      <c r="N627" s="153"/>
      <c r="O627" s="153"/>
      <c r="P627" s="153"/>
      <c r="Q627" s="153"/>
      <c r="R627" s="153"/>
      <c r="S627" s="153"/>
      <c r="T627" s="153"/>
      <c r="U627" s="153"/>
      <c r="V627" s="153"/>
      <c r="W627" s="153"/>
      <c r="X627" s="153"/>
      <c r="Y627" s="153"/>
      <c r="Z627" s="153"/>
    </row>
    <row r="628" ht="14.25" customHeight="1">
      <c r="A628" s="153"/>
      <c r="B628" s="153"/>
      <c r="C628" s="153"/>
      <c r="D628" s="153"/>
      <c r="E628" s="153"/>
      <c r="F628" s="153"/>
      <c r="G628" s="153"/>
      <c r="H628" s="153"/>
      <c r="I628" s="153"/>
      <c r="J628" s="153"/>
      <c r="K628" s="153"/>
      <c r="L628" s="153"/>
      <c r="M628" s="153"/>
      <c r="N628" s="153"/>
      <c r="O628" s="153"/>
      <c r="P628" s="153"/>
      <c r="Q628" s="153"/>
      <c r="R628" s="153"/>
      <c r="S628" s="153"/>
      <c r="T628" s="153"/>
      <c r="U628" s="153"/>
      <c r="V628" s="153"/>
      <c r="W628" s="153"/>
      <c r="X628" s="153"/>
      <c r="Y628" s="153"/>
      <c r="Z628" s="153"/>
    </row>
    <row r="629" ht="14.25" customHeight="1">
      <c r="A629" s="153"/>
      <c r="B629" s="153"/>
      <c r="C629" s="153"/>
      <c r="D629" s="153"/>
      <c r="E629" s="153"/>
      <c r="F629" s="153"/>
      <c r="G629" s="153"/>
      <c r="H629" s="153"/>
      <c r="I629" s="153"/>
      <c r="J629" s="153"/>
      <c r="K629" s="153"/>
      <c r="L629" s="153"/>
      <c r="M629" s="153"/>
      <c r="N629" s="153"/>
      <c r="O629" s="153"/>
      <c r="P629" s="153"/>
      <c r="Q629" s="153"/>
      <c r="R629" s="153"/>
      <c r="S629" s="153"/>
      <c r="T629" s="153"/>
      <c r="U629" s="153"/>
      <c r="V629" s="153"/>
      <c r="W629" s="153"/>
      <c r="X629" s="153"/>
      <c r="Y629" s="153"/>
      <c r="Z629" s="153"/>
    </row>
    <row r="630" ht="14.25" customHeight="1">
      <c r="A630" s="153"/>
      <c r="B630" s="153"/>
      <c r="C630" s="153"/>
      <c r="D630" s="153"/>
      <c r="E630" s="153"/>
      <c r="F630" s="153"/>
      <c r="G630" s="153"/>
      <c r="H630" s="153"/>
      <c r="I630" s="153"/>
      <c r="J630" s="153"/>
      <c r="K630" s="153"/>
      <c r="L630" s="153"/>
      <c r="M630" s="153"/>
      <c r="N630" s="153"/>
      <c r="O630" s="153"/>
      <c r="P630" s="153"/>
      <c r="Q630" s="153"/>
      <c r="R630" s="153"/>
      <c r="S630" s="153"/>
      <c r="T630" s="153"/>
      <c r="U630" s="153"/>
      <c r="V630" s="153"/>
      <c r="W630" s="153"/>
      <c r="X630" s="153"/>
      <c r="Y630" s="153"/>
      <c r="Z630" s="153"/>
    </row>
    <row r="631" ht="14.25" customHeight="1">
      <c r="A631" s="153"/>
      <c r="B631" s="153"/>
      <c r="C631" s="153"/>
      <c r="D631" s="153"/>
      <c r="E631" s="153"/>
      <c r="F631" s="153"/>
      <c r="G631" s="153"/>
      <c r="H631" s="153"/>
      <c r="I631" s="153"/>
      <c r="J631" s="153"/>
      <c r="K631" s="153"/>
      <c r="L631" s="153"/>
      <c r="M631" s="153"/>
      <c r="N631" s="153"/>
      <c r="O631" s="153"/>
      <c r="P631" s="153"/>
      <c r="Q631" s="153"/>
      <c r="R631" s="153"/>
      <c r="S631" s="153"/>
      <c r="T631" s="153"/>
      <c r="U631" s="153"/>
      <c r="V631" s="153"/>
      <c r="W631" s="153"/>
      <c r="X631" s="153"/>
      <c r="Y631" s="153"/>
      <c r="Z631" s="153"/>
    </row>
    <row r="632" ht="14.25" customHeight="1">
      <c r="A632" s="153"/>
      <c r="B632" s="153"/>
      <c r="C632" s="153"/>
      <c r="D632" s="153"/>
      <c r="E632" s="153"/>
      <c r="F632" s="153"/>
      <c r="G632" s="153"/>
      <c r="H632" s="153"/>
      <c r="I632" s="153"/>
      <c r="J632" s="153"/>
      <c r="K632" s="153"/>
      <c r="L632" s="153"/>
      <c r="M632" s="153"/>
      <c r="N632" s="153"/>
      <c r="O632" s="153"/>
      <c r="P632" s="153"/>
      <c r="Q632" s="153"/>
      <c r="R632" s="153"/>
      <c r="S632" s="153"/>
      <c r="T632" s="153"/>
      <c r="U632" s="153"/>
      <c r="V632" s="153"/>
      <c r="W632" s="153"/>
      <c r="X632" s="153"/>
      <c r="Y632" s="153"/>
      <c r="Z632" s="153"/>
    </row>
    <row r="633" ht="14.25" customHeight="1">
      <c r="A633" s="153"/>
      <c r="B633" s="153"/>
      <c r="C633" s="153"/>
      <c r="D633" s="153"/>
      <c r="E633" s="153"/>
      <c r="F633" s="153"/>
      <c r="G633" s="153"/>
      <c r="H633" s="153"/>
      <c r="I633" s="153"/>
      <c r="J633" s="153"/>
      <c r="K633" s="153"/>
      <c r="L633" s="153"/>
      <c r="M633" s="153"/>
      <c r="N633" s="153"/>
      <c r="O633" s="153"/>
      <c r="P633" s="153"/>
      <c r="Q633" s="153"/>
      <c r="R633" s="153"/>
      <c r="S633" s="153"/>
      <c r="T633" s="153"/>
      <c r="U633" s="153"/>
      <c r="V633" s="153"/>
      <c r="W633" s="153"/>
      <c r="X633" s="153"/>
      <c r="Y633" s="153"/>
      <c r="Z633" s="153"/>
    </row>
    <row r="634" ht="14.25" customHeight="1">
      <c r="A634" s="153"/>
      <c r="B634" s="153"/>
      <c r="C634" s="153"/>
      <c r="D634" s="153"/>
      <c r="E634" s="153"/>
      <c r="F634" s="153"/>
      <c r="G634" s="153"/>
      <c r="H634" s="153"/>
      <c r="I634" s="153"/>
      <c r="J634" s="153"/>
      <c r="K634" s="153"/>
      <c r="L634" s="153"/>
      <c r="M634" s="153"/>
      <c r="N634" s="153"/>
      <c r="O634" s="153"/>
      <c r="P634" s="153"/>
      <c r="Q634" s="153"/>
      <c r="R634" s="153"/>
      <c r="S634" s="153"/>
      <c r="T634" s="153"/>
      <c r="U634" s="153"/>
      <c r="V634" s="153"/>
      <c r="W634" s="153"/>
      <c r="X634" s="153"/>
      <c r="Y634" s="153"/>
      <c r="Z634" s="153"/>
    </row>
    <row r="635" ht="14.25" customHeight="1">
      <c r="A635" s="153"/>
      <c r="B635" s="153"/>
      <c r="C635" s="153"/>
      <c r="D635" s="153"/>
      <c r="E635" s="153"/>
      <c r="F635" s="153"/>
      <c r="G635" s="153"/>
      <c r="H635" s="153"/>
      <c r="I635" s="153"/>
      <c r="J635" s="153"/>
      <c r="K635" s="153"/>
      <c r="L635" s="153"/>
      <c r="M635" s="153"/>
      <c r="N635" s="153"/>
      <c r="O635" s="153"/>
      <c r="P635" s="153"/>
      <c r="Q635" s="153"/>
      <c r="R635" s="153"/>
      <c r="S635" s="153"/>
      <c r="T635" s="153"/>
      <c r="U635" s="153"/>
      <c r="V635" s="153"/>
      <c r="W635" s="153"/>
      <c r="X635" s="153"/>
      <c r="Y635" s="153"/>
      <c r="Z635" s="153"/>
    </row>
    <row r="636" ht="14.25" customHeight="1">
      <c r="A636" s="153"/>
      <c r="B636" s="153"/>
      <c r="C636" s="153"/>
      <c r="D636" s="153"/>
      <c r="E636" s="153"/>
      <c r="F636" s="153"/>
      <c r="G636" s="153"/>
      <c r="H636" s="153"/>
      <c r="I636" s="153"/>
      <c r="J636" s="153"/>
      <c r="K636" s="153"/>
      <c r="L636" s="153"/>
      <c r="M636" s="153"/>
      <c r="N636" s="153"/>
      <c r="O636" s="153"/>
      <c r="P636" s="153"/>
      <c r="Q636" s="153"/>
      <c r="R636" s="153"/>
      <c r="S636" s="153"/>
      <c r="T636" s="153"/>
      <c r="U636" s="153"/>
      <c r="V636" s="153"/>
      <c r="W636" s="153"/>
      <c r="X636" s="153"/>
      <c r="Y636" s="153"/>
      <c r="Z636" s="153"/>
    </row>
    <row r="637" ht="14.25" customHeight="1">
      <c r="A637" s="153"/>
      <c r="B637" s="153"/>
      <c r="C637" s="153"/>
      <c r="D637" s="153"/>
      <c r="E637" s="153"/>
      <c r="F637" s="153"/>
      <c r="G637" s="153"/>
      <c r="H637" s="153"/>
      <c r="I637" s="153"/>
      <c r="J637" s="153"/>
      <c r="K637" s="153"/>
      <c r="L637" s="153"/>
      <c r="M637" s="153"/>
      <c r="N637" s="153"/>
      <c r="O637" s="153"/>
      <c r="P637" s="153"/>
      <c r="Q637" s="153"/>
      <c r="R637" s="153"/>
      <c r="S637" s="153"/>
      <c r="T637" s="153"/>
      <c r="U637" s="153"/>
      <c r="V637" s="153"/>
      <c r="W637" s="153"/>
      <c r="X637" s="153"/>
      <c r="Y637" s="153"/>
      <c r="Z637" s="153"/>
    </row>
    <row r="638" ht="14.25" customHeight="1">
      <c r="A638" s="153"/>
      <c r="B638" s="153"/>
      <c r="C638" s="153"/>
      <c r="D638" s="153"/>
      <c r="E638" s="153"/>
      <c r="F638" s="153"/>
      <c r="G638" s="153"/>
      <c r="H638" s="153"/>
      <c r="I638" s="153"/>
      <c r="J638" s="153"/>
      <c r="K638" s="153"/>
      <c r="L638" s="153"/>
      <c r="M638" s="153"/>
      <c r="N638" s="153"/>
      <c r="O638" s="153"/>
      <c r="P638" s="153"/>
      <c r="Q638" s="153"/>
      <c r="R638" s="153"/>
      <c r="S638" s="153"/>
      <c r="T638" s="153"/>
      <c r="U638" s="153"/>
      <c r="V638" s="153"/>
      <c r="W638" s="153"/>
      <c r="X638" s="153"/>
      <c r="Y638" s="153"/>
      <c r="Z638" s="153"/>
    </row>
    <row r="639" ht="14.25" customHeight="1">
      <c r="A639" s="153"/>
      <c r="B639" s="153"/>
      <c r="C639" s="153"/>
      <c r="D639" s="153"/>
      <c r="E639" s="153"/>
      <c r="F639" s="153"/>
      <c r="G639" s="153"/>
      <c r="H639" s="153"/>
      <c r="I639" s="153"/>
      <c r="J639" s="153"/>
      <c r="K639" s="153"/>
      <c r="L639" s="153"/>
      <c r="M639" s="153"/>
      <c r="N639" s="153"/>
      <c r="O639" s="153"/>
      <c r="P639" s="153"/>
      <c r="Q639" s="153"/>
      <c r="R639" s="153"/>
      <c r="S639" s="153"/>
      <c r="T639" s="153"/>
      <c r="U639" s="153"/>
      <c r="V639" s="153"/>
      <c r="W639" s="153"/>
      <c r="X639" s="153"/>
      <c r="Y639" s="153"/>
      <c r="Z639" s="153"/>
    </row>
    <row r="640" ht="14.25" customHeight="1">
      <c r="A640" s="153"/>
      <c r="B640" s="153"/>
      <c r="C640" s="153"/>
      <c r="D640" s="153"/>
      <c r="E640" s="153"/>
      <c r="F640" s="153"/>
      <c r="G640" s="153"/>
      <c r="H640" s="153"/>
      <c r="I640" s="153"/>
      <c r="J640" s="153"/>
      <c r="K640" s="153"/>
      <c r="L640" s="153"/>
      <c r="M640" s="153"/>
      <c r="N640" s="153"/>
      <c r="O640" s="153"/>
      <c r="P640" s="153"/>
      <c r="Q640" s="153"/>
      <c r="R640" s="153"/>
      <c r="S640" s="153"/>
      <c r="T640" s="153"/>
      <c r="U640" s="153"/>
      <c r="V640" s="153"/>
      <c r="W640" s="153"/>
      <c r="X640" s="153"/>
      <c r="Y640" s="153"/>
      <c r="Z640" s="153"/>
    </row>
    <row r="641" ht="14.25" customHeight="1">
      <c r="A641" s="153"/>
      <c r="B641" s="153"/>
      <c r="C641" s="153"/>
      <c r="D641" s="153"/>
      <c r="E641" s="153"/>
      <c r="F641" s="153"/>
      <c r="G641" s="153"/>
      <c r="H641" s="153"/>
      <c r="I641" s="153"/>
      <c r="J641" s="153"/>
      <c r="K641" s="153"/>
      <c r="L641" s="153"/>
      <c r="M641" s="153"/>
      <c r="N641" s="153"/>
      <c r="O641" s="153"/>
      <c r="P641" s="153"/>
      <c r="Q641" s="153"/>
      <c r="R641" s="153"/>
      <c r="S641" s="153"/>
      <c r="T641" s="153"/>
      <c r="U641" s="153"/>
      <c r="V641" s="153"/>
      <c r="W641" s="153"/>
      <c r="X641" s="153"/>
      <c r="Y641" s="153"/>
      <c r="Z641" s="153"/>
    </row>
    <row r="642" ht="14.25" customHeight="1">
      <c r="A642" s="153"/>
      <c r="B642" s="153"/>
      <c r="C642" s="153"/>
      <c r="D642" s="153"/>
      <c r="E642" s="153"/>
      <c r="F642" s="153"/>
      <c r="G642" s="153"/>
      <c r="H642" s="153"/>
      <c r="I642" s="153"/>
      <c r="J642" s="153"/>
      <c r="K642" s="153"/>
      <c r="L642" s="153"/>
      <c r="M642" s="153"/>
      <c r="N642" s="153"/>
      <c r="O642" s="153"/>
      <c r="P642" s="153"/>
      <c r="Q642" s="153"/>
      <c r="R642" s="153"/>
      <c r="S642" s="153"/>
      <c r="T642" s="153"/>
      <c r="U642" s="153"/>
      <c r="V642" s="153"/>
      <c r="W642" s="153"/>
      <c r="X642" s="153"/>
      <c r="Y642" s="153"/>
      <c r="Z642" s="153"/>
    </row>
    <row r="643" ht="14.25" customHeight="1">
      <c r="A643" s="153"/>
      <c r="B643" s="153"/>
      <c r="C643" s="153"/>
      <c r="D643" s="153"/>
      <c r="E643" s="153"/>
      <c r="F643" s="153"/>
      <c r="G643" s="153"/>
      <c r="H643" s="153"/>
      <c r="I643" s="153"/>
      <c r="J643" s="153"/>
      <c r="K643" s="153"/>
      <c r="L643" s="153"/>
      <c r="M643" s="153"/>
      <c r="N643" s="153"/>
      <c r="O643" s="153"/>
      <c r="P643" s="153"/>
      <c r="Q643" s="153"/>
      <c r="R643" s="153"/>
      <c r="S643" s="153"/>
      <c r="T643" s="153"/>
      <c r="U643" s="153"/>
      <c r="V643" s="153"/>
      <c r="W643" s="153"/>
      <c r="X643" s="153"/>
      <c r="Y643" s="153"/>
      <c r="Z643" s="153"/>
    </row>
    <row r="644" ht="14.25" customHeight="1">
      <c r="A644" s="153"/>
      <c r="B644" s="153"/>
      <c r="C644" s="153"/>
      <c r="D644" s="153"/>
      <c r="E644" s="153"/>
      <c r="F644" s="153"/>
      <c r="G644" s="153"/>
      <c r="H644" s="153"/>
      <c r="I644" s="153"/>
      <c r="J644" s="153"/>
      <c r="K644" s="153"/>
      <c r="L644" s="153"/>
      <c r="M644" s="153"/>
      <c r="N644" s="153"/>
      <c r="O644" s="153"/>
      <c r="P644" s="153"/>
      <c r="Q644" s="153"/>
      <c r="R644" s="153"/>
      <c r="S644" s="153"/>
      <c r="T644" s="153"/>
      <c r="U644" s="153"/>
      <c r="V644" s="153"/>
      <c r="W644" s="153"/>
      <c r="X644" s="153"/>
      <c r="Y644" s="153"/>
      <c r="Z644" s="153"/>
    </row>
    <row r="645" ht="14.25" customHeight="1">
      <c r="A645" s="153"/>
      <c r="B645" s="153"/>
      <c r="C645" s="153"/>
      <c r="D645" s="153"/>
      <c r="E645" s="153"/>
      <c r="F645" s="153"/>
      <c r="G645" s="153"/>
      <c r="H645" s="153"/>
      <c r="I645" s="153"/>
      <c r="J645" s="153"/>
      <c r="K645" s="153"/>
      <c r="L645" s="153"/>
      <c r="M645" s="153"/>
      <c r="N645" s="153"/>
      <c r="O645" s="153"/>
      <c r="P645" s="153"/>
      <c r="Q645" s="153"/>
      <c r="R645" s="153"/>
      <c r="S645" s="153"/>
      <c r="T645" s="153"/>
      <c r="U645" s="153"/>
      <c r="V645" s="153"/>
      <c r="W645" s="153"/>
      <c r="X645" s="153"/>
      <c r="Y645" s="153"/>
      <c r="Z645" s="153"/>
    </row>
    <row r="646" ht="14.25" customHeight="1">
      <c r="A646" s="153"/>
      <c r="B646" s="153"/>
      <c r="C646" s="153"/>
      <c r="D646" s="153"/>
      <c r="E646" s="153"/>
      <c r="F646" s="153"/>
      <c r="G646" s="153"/>
      <c r="H646" s="153"/>
      <c r="I646" s="153"/>
      <c r="J646" s="153"/>
      <c r="K646" s="153"/>
      <c r="L646" s="153"/>
      <c r="M646" s="153"/>
      <c r="N646" s="153"/>
      <c r="O646" s="153"/>
      <c r="P646" s="153"/>
      <c r="Q646" s="153"/>
      <c r="R646" s="153"/>
      <c r="S646" s="153"/>
      <c r="T646" s="153"/>
      <c r="U646" s="153"/>
      <c r="V646" s="153"/>
      <c r="W646" s="153"/>
      <c r="X646" s="153"/>
      <c r="Y646" s="153"/>
      <c r="Z646" s="153"/>
    </row>
    <row r="647" ht="14.25" customHeight="1">
      <c r="A647" s="153"/>
      <c r="B647" s="153"/>
      <c r="C647" s="153"/>
      <c r="D647" s="153"/>
      <c r="E647" s="153"/>
      <c r="F647" s="153"/>
      <c r="G647" s="153"/>
      <c r="H647" s="153"/>
      <c r="I647" s="153"/>
      <c r="J647" s="153"/>
      <c r="K647" s="153"/>
      <c r="L647" s="153"/>
      <c r="M647" s="153"/>
      <c r="N647" s="153"/>
      <c r="O647" s="153"/>
      <c r="P647" s="153"/>
      <c r="Q647" s="153"/>
      <c r="R647" s="153"/>
      <c r="S647" s="153"/>
      <c r="T647" s="153"/>
      <c r="U647" s="153"/>
      <c r="V647" s="153"/>
      <c r="W647" s="153"/>
      <c r="X647" s="153"/>
      <c r="Y647" s="153"/>
      <c r="Z647" s="153"/>
    </row>
    <row r="648" ht="14.25" customHeight="1">
      <c r="A648" s="153"/>
      <c r="B648" s="153"/>
      <c r="C648" s="153"/>
      <c r="D648" s="153"/>
      <c r="E648" s="153"/>
      <c r="F648" s="153"/>
      <c r="G648" s="153"/>
      <c r="H648" s="153"/>
      <c r="I648" s="153"/>
      <c r="J648" s="153"/>
      <c r="K648" s="153"/>
      <c r="L648" s="153"/>
      <c r="M648" s="153"/>
      <c r="N648" s="153"/>
      <c r="O648" s="153"/>
      <c r="P648" s="153"/>
      <c r="Q648" s="153"/>
      <c r="R648" s="153"/>
      <c r="S648" s="153"/>
      <c r="T648" s="153"/>
      <c r="U648" s="153"/>
      <c r="V648" s="153"/>
      <c r="W648" s="153"/>
      <c r="X648" s="153"/>
      <c r="Y648" s="153"/>
      <c r="Z648" s="153"/>
    </row>
    <row r="649" ht="14.25" customHeight="1">
      <c r="A649" s="153"/>
      <c r="B649" s="153"/>
      <c r="C649" s="153"/>
      <c r="D649" s="153"/>
      <c r="E649" s="153"/>
      <c r="F649" s="153"/>
      <c r="G649" s="153"/>
      <c r="H649" s="153"/>
      <c r="I649" s="153"/>
      <c r="J649" s="153"/>
      <c r="K649" s="153"/>
      <c r="L649" s="153"/>
      <c r="M649" s="153"/>
      <c r="N649" s="153"/>
      <c r="O649" s="153"/>
      <c r="P649" s="153"/>
      <c r="Q649" s="153"/>
      <c r="R649" s="153"/>
      <c r="S649" s="153"/>
      <c r="T649" s="153"/>
      <c r="U649" s="153"/>
      <c r="V649" s="153"/>
      <c r="W649" s="153"/>
      <c r="X649" s="153"/>
      <c r="Y649" s="153"/>
      <c r="Z649" s="153"/>
    </row>
    <row r="650" ht="14.25" customHeight="1">
      <c r="A650" s="153"/>
      <c r="B650" s="153"/>
      <c r="C650" s="153"/>
      <c r="D650" s="153"/>
      <c r="E650" s="153"/>
      <c r="F650" s="153"/>
      <c r="G650" s="153"/>
      <c r="H650" s="153"/>
      <c r="I650" s="153"/>
      <c r="J650" s="153"/>
      <c r="K650" s="153"/>
      <c r="L650" s="153"/>
      <c r="M650" s="153"/>
      <c r="N650" s="153"/>
      <c r="O650" s="153"/>
      <c r="P650" s="153"/>
      <c r="Q650" s="153"/>
      <c r="R650" s="153"/>
      <c r="S650" s="153"/>
      <c r="T650" s="153"/>
      <c r="U650" s="153"/>
      <c r="V650" s="153"/>
      <c r="W650" s="153"/>
      <c r="X650" s="153"/>
      <c r="Y650" s="153"/>
      <c r="Z650" s="153"/>
    </row>
    <row r="651" ht="14.25" customHeight="1">
      <c r="A651" s="153"/>
      <c r="B651" s="153"/>
      <c r="C651" s="153"/>
      <c r="D651" s="153"/>
      <c r="E651" s="153"/>
      <c r="F651" s="153"/>
      <c r="G651" s="153"/>
      <c r="H651" s="153"/>
      <c r="I651" s="153"/>
      <c r="J651" s="153"/>
      <c r="K651" s="153"/>
      <c r="L651" s="153"/>
      <c r="M651" s="153"/>
      <c r="N651" s="153"/>
      <c r="O651" s="153"/>
      <c r="P651" s="153"/>
      <c r="Q651" s="153"/>
      <c r="R651" s="153"/>
      <c r="S651" s="153"/>
      <c r="T651" s="153"/>
      <c r="U651" s="153"/>
      <c r="V651" s="153"/>
      <c r="W651" s="153"/>
      <c r="X651" s="153"/>
      <c r="Y651" s="153"/>
      <c r="Z651" s="153"/>
    </row>
    <row r="652" ht="14.25" customHeight="1">
      <c r="A652" s="153"/>
      <c r="B652" s="153"/>
      <c r="C652" s="153"/>
      <c r="D652" s="153"/>
      <c r="E652" s="153"/>
      <c r="F652" s="153"/>
      <c r="G652" s="153"/>
      <c r="H652" s="153"/>
      <c r="I652" s="153"/>
      <c r="J652" s="153"/>
      <c r="K652" s="153"/>
      <c r="L652" s="153"/>
      <c r="M652" s="153"/>
      <c r="N652" s="153"/>
      <c r="O652" s="153"/>
      <c r="P652" s="153"/>
      <c r="Q652" s="153"/>
      <c r="R652" s="153"/>
      <c r="S652" s="153"/>
      <c r="T652" s="153"/>
      <c r="U652" s="153"/>
      <c r="V652" s="153"/>
      <c r="W652" s="153"/>
      <c r="X652" s="153"/>
      <c r="Y652" s="153"/>
      <c r="Z652" s="153"/>
    </row>
    <row r="653" ht="14.25" customHeight="1">
      <c r="A653" s="153"/>
      <c r="B653" s="153"/>
      <c r="C653" s="153"/>
      <c r="D653" s="153"/>
      <c r="E653" s="153"/>
      <c r="F653" s="153"/>
      <c r="G653" s="153"/>
      <c r="H653" s="153"/>
      <c r="I653" s="153"/>
      <c r="J653" s="153"/>
      <c r="K653" s="153"/>
      <c r="L653" s="153"/>
      <c r="M653" s="153"/>
      <c r="N653" s="153"/>
      <c r="O653" s="153"/>
      <c r="P653" s="153"/>
      <c r="Q653" s="153"/>
      <c r="R653" s="153"/>
      <c r="S653" s="153"/>
      <c r="T653" s="153"/>
      <c r="U653" s="153"/>
      <c r="V653" s="153"/>
      <c r="W653" s="153"/>
      <c r="X653" s="153"/>
      <c r="Y653" s="153"/>
      <c r="Z653" s="153"/>
    </row>
    <row r="654" ht="14.25" customHeight="1">
      <c r="A654" s="153"/>
      <c r="B654" s="153"/>
      <c r="C654" s="153"/>
      <c r="D654" s="153"/>
      <c r="E654" s="153"/>
      <c r="F654" s="153"/>
      <c r="G654" s="153"/>
      <c r="H654" s="153"/>
      <c r="I654" s="153"/>
      <c r="J654" s="153"/>
      <c r="K654" s="153"/>
      <c r="L654" s="153"/>
      <c r="M654" s="153"/>
      <c r="N654" s="153"/>
      <c r="O654" s="153"/>
      <c r="P654" s="153"/>
      <c r="Q654" s="153"/>
      <c r="R654" s="153"/>
      <c r="S654" s="153"/>
      <c r="T654" s="153"/>
      <c r="U654" s="153"/>
      <c r="V654" s="153"/>
      <c r="W654" s="153"/>
      <c r="X654" s="153"/>
      <c r="Y654" s="153"/>
      <c r="Z654" s="153"/>
    </row>
    <row r="655" ht="14.25" customHeight="1">
      <c r="A655" s="153"/>
      <c r="B655" s="153"/>
      <c r="C655" s="153"/>
      <c r="D655" s="153"/>
      <c r="E655" s="153"/>
      <c r="F655" s="153"/>
      <c r="G655" s="153"/>
      <c r="H655" s="153"/>
      <c r="I655" s="153"/>
      <c r="J655" s="153"/>
      <c r="K655" s="153"/>
      <c r="L655" s="153"/>
      <c r="M655" s="153"/>
      <c r="N655" s="153"/>
      <c r="O655" s="153"/>
      <c r="P655" s="153"/>
      <c r="Q655" s="153"/>
      <c r="R655" s="153"/>
      <c r="S655" s="153"/>
      <c r="T655" s="153"/>
      <c r="U655" s="153"/>
      <c r="V655" s="153"/>
      <c r="W655" s="153"/>
      <c r="X655" s="153"/>
      <c r="Y655" s="153"/>
      <c r="Z655" s="153"/>
    </row>
    <row r="656" ht="14.25" customHeight="1">
      <c r="A656" s="153"/>
      <c r="B656" s="153"/>
      <c r="C656" s="153"/>
      <c r="D656" s="153"/>
      <c r="E656" s="153"/>
      <c r="F656" s="153"/>
      <c r="G656" s="153"/>
      <c r="H656" s="153"/>
      <c r="I656" s="153"/>
      <c r="J656" s="153"/>
      <c r="K656" s="153"/>
      <c r="L656" s="153"/>
      <c r="M656" s="153"/>
      <c r="N656" s="153"/>
      <c r="O656" s="153"/>
      <c r="P656" s="153"/>
      <c r="Q656" s="153"/>
      <c r="R656" s="153"/>
      <c r="S656" s="153"/>
      <c r="T656" s="153"/>
      <c r="U656" s="153"/>
      <c r="V656" s="153"/>
      <c r="W656" s="153"/>
      <c r="X656" s="153"/>
      <c r="Y656" s="153"/>
      <c r="Z656" s="153"/>
    </row>
    <row r="657" ht="14.25" customHeight="1">
      <c r="A657" s="153"/>
      <c r="B657" s="153"/>
      <c r="C657" s="153"/>
      <c r="D657" s="153"/>
      <c r="E657" s="153"/>
      <c r="F657" s="153"/>
      <c r="G657" s="153"/>
      <c r="H657" s="153"/>
      <c r="I657" s="153"/>
      <c r="J657" s="153"/>
      <c r="K657" s="153"/>
      <c r="L657" s="153"/>
      <c r="M657" s="153"/>
      <c r="N657" s="153"/>
      <c r="O657" s="153"/>
      <c r="P657" s="153"/>
      <c r="Q657" s="153"/>
      <c r="R657" s="153"/>
      <c r="S657" s="153"/>
      <c r="T657" s="153"/>
      <c r="U657" s="153"/>
      <c r="V657" s="153"/>
      <c r="W657" s="153"/>
      <c r="X657" s="153"/>
      <c r="Y657" s="153"/>
      <c r="Z657" s="153"/>
    </row>
    <row r="658" ht="14.25" customHeight="1">
      <c r="A658" s="153"/>
      <c r="B658" s="153"/>
      <c r="C658" s="153"/>
      <c r="D658" s="153"/>
      <c r="E658" s="153"/>
      <c r="F658" s="153"/>
      <c r="G658" s="153"/>
      <c r="H658" s="153"/>
      <c r="I658" s="153"/>
      <c r="J658" s="153"/>
      <c r="K658" s="153"/>
      <c r="L658" s="153"/>
      <c r="M658" s="153"/>
      <c r="N658" s="153"/>
      <c r="O658" s="153"/>
      <c r="P658" s="153"/>
      <c r="Q658" s="153"/>
      <c r="R658" s="153"/>
      <c r="S658" s="153"/>
      <c r="T658" s="153"/>
      <c r="U658" s="153"/>
      <c r="V658" s="153"/>
      <c r="W658" s="153"/>
      <c r="X658" s="153"/>
      <c r="Y658" s="153"/>
      <c r="Z658" s="153"/>
    </row>
    <row r="659" ht="14.25" customHeight="1">
      <c r="A659" s="153"/>
      <c r="B659" s="153"/>
      <c r="C659" s="153"/>
      <c r="D659" s="153"/>
      <c r="E659" s="153"/>
      <c r="F659" s="153"/>
      <c r="G659" s="153"/>
      <c r="H659" s="153"/>
      <c r="I659" s="153"/>
      <c r="J659" s="153"/>
      <c r="K659" s="153"/>
      <c r="L659" s="153"/>
      <c r="M659" s="153"/>
      <c r="N659" s="153"/>
      <c r="O659" s="153"/>
      <c r="P659" s="153"/>
      <c r="Q659" s="153"/>
      <c r="R659" s="153"/>
      <c r="S659" s="153"/>
      <c r="T659" s="153"/>
      <c r="U659" s="153"/>
      <c r="V659" s="153"/>
      <c r="W659" s="153"/>
      <c r="X659" s="153"/>
      <c r="Y659" s="153"/>
      <c r="Z659" s="153"/>
    </row>
    <row r="660" ht="14.25" customHeight="1">
      <c r="A660" s="153"/>
      <c r="B660" s="153"/>
      <c r="C660" s="153"/>
      <c r="D660" s="153"/>
      <c r="E660" s="153"/>
      <c r="F660" s="153"/>
      <c r="G660" s="153"/>
      <c r="H660" s="153"/>
      <c r="I660" s="153"/>
      <c r="J660" s="153"/>
      <c r="K660" s="153"/>
      <c r="L660" s="153"/>
      <c r="M660" s="153"/>
      <c r="N660" s="153"/>
      <c r="O660" s="153"/>
      <c r="P660" s="153"/>
      <c r="Q660" s="153"/>
      <c r="R660" s="153"/>
      <c r="S660" s="153"/>
      <c r="T660" s="153"/>
      <c r="U660" s="153"/>
      <c r="V660" s="153"/>
      <c r="W660" s="153"/>
      <c r="X660" s="153"/>
      <c r="Y660" s="153"/>
      <c r="Z660" s="153"/>
    </row>
    <row r="661" ht="14.25" customHeight="1">
      <c r="A661" s="153"/>
      <c r="B661" s="153"/>
      <c r="C661" s="153"/>
      <c r="D661" s="153"/>
      <c r="E661" s="153"/>
      <c r="F661" s="153"/>
      <c r="G661" s="153"/>
      <c r="H661" s="153"/>
      <c r="I661" s="153"/>
      <c r="J661" s="153"/>
      <c r="K661" s="153"/>
      <c r="L661" s="153"/>
      <c r="M661" s="153"/>
      <c r="N661" s="153"/>
      <c r="O661" s="153"/>
      <c r="P661" s="153"/>
      <c r="Q661" s="153"/>
      <c r="R661" s="153"/>
      <c r="S661" s="153"/>
      <c r="T661" s="153"/>
      <c r="U661" s="153"/>
      <c r="V661" s="153"/>
      <c r="W661" s="153"/>
      <c r="X661" s="153"/>
      <c r="Y661" s="153"/>
      <c r="Z661" s="153"/>
    </row>
    <row r="662" ht="14.25" customHeight="1">
      <c r="A662" s="153"/>
      <c r="B662" s="153"/>
      <c r="C662" s="153"/>
      <c r="D662" s="153"/>
      <c r="E662" s="153"/>
      <c r="F662" s="153"/>
      <c r="G662" s="153"/>
      <c r="H662" s="153"/>
      <c r="I662" s="153"/>
      <c r="J662" s="153"/>
      <c r="K662" s="153"/>
      <c r="L662" s="153"/>
      <c r="M662" s="153"/>
      <c r="N662" s="153"/>
      <c r="O662" s="153"/>
      <c r="P662" s="153"/>
      <c r="Q662" s="153"/>
      <c r="R662" s="153"/>
      <c r="S662" s="153"/>
      <c r="T662" s="153"/>
      <c r="U662" s="153"/>
      <c r="V662" s="153"/>
      <c r="W662" s="153"/>
      <c r="X662" s="153"/>
      <c r="Y662" s="153"/>
      <c r="Z662" s="153"/>
    </row>
    <row r="663" ht="14.25" customHeight="1">
      <c r="A663" s="153"/>
      <c r="B663" s="153"/>
      <c r="C663" s="153"/>
      <c r="D663" s="153"/>
      <c r="E663" s="153"/>
      <c r="F663" s="153"/>
      <c r="G663" s="153"/>
      <c r="H663" s="153"/>
      <c r="I663" s="153"/>
      <c r="J663" s="153"/>
      <c r="K663" s="153"/>
      <c r="L663" s="153"/>
      <c r="M663" s="153"/>
      <c r="N663" s="153"/>
      <c r="O663" s="153"/>
      <c r="P663" s="153"/>
      <c r="Q663" s="153"/>
      <c r="R663" s="153"/>
      <c r="S663" s="153"/>
      <c r="T663" s="153"/>
      <c r="U663" s="153"/>
      <c r="V663" s="153"/>
      <c r="W663" s="153"/>
      <c r="X663" s="153"/>
      <c r="Y663" s="153"/>
      <c r="Z663" s="153"/>
    </row>
    <row r="664" ht="14.25" customHeight="1">
      <c r="A664" s="153"/>
      <c r="B664" s="153"/>
      <c r="C664" s="153"/>
      <c r="D664" s="153"/>
      <c r="E664" s="153"/>
      <c r="F664" s="153"/>
      <c r="G664" s="153"/>
      <c r="H664" s="153"/>
      <c r="I664" s="153"/>
      <c r="J664" s="153"/>
      <c r="K664" s="153"/>
      <c r="L664" s="153"/>
      <c r="M664" s="153"/>
      <c r="N664" s="153"/>
      <c r="O664" s="153"/>
      <c r="P664" s="153"/>
      <c r="Q664" s="153"/>
      <c r="R664" s="153"/>
      <c r="S664" s="153"/>
      <c r="T664" s="153"/>
      <c r="U664" s="153"/>
      <c r="V664" s="153"/>
      <c r="W664" s="153"/>
      <c r="X664" s="153"/>
      <c r="Y664" s="153"/>
      <c r="Z664" s="153"/>
    </row>
    <row r="665" ht="14.25" customHeight="1">
      <c r="A665" s="153"/>
      <c r="B665" s="153"/>
      <c r="C665" s="153"/>
      <c r="D665" s="153"/>
      <c r="E665" s="153"/>
      <c r="F665" s="153"/>
      <c r="G665" s="153"/>
      <c r="H665" s="153"/>
      <c r="I665" s="153"/>
      <c r="J665" s="153"/>
      <c r="K665" s="153"/>
      <c r="L665" s="153"/>
      <c r="M665" s="153"/>
      <c r="N665" s="153"/>
      <c r="O665" s="153"/>
      <c r="P665" s="153"/>
      <c r="Q665" s="153"/>
      <c r="R665" s="153"/>
      <c r="S665" s="153"/>
      <c r="T665" s="153"/>
      <c r="U665" s="153"/>
      <c r="V665" s="153"/>
      <c r="W665" s="153"/>
      <c r="X665" s="153"/>
      <c r="Y665" s="153"/>
      <c r="Z665" s="153"/>
    </row>
    <row r="666" ht="14.25" customHeight="1">
      <c r="A666" s="153"/>
      <c r="B666" s="153"/>
      <c r="C666" s="153"/>
      <c r="D666" s="153"/>
      <c r="E666" s="153"/>
      <c r="F666" s="153"/>
      <c r="G666" s="153"/>
      <c r="H666" s="153"/>
      <c r="I666" s="153"/>
      <c r="J666" s="153"/>
      <c r="K666" s="153"/>
      <c r="L666" s="153"/>
      <c r="M666" s="153"/>
      <c r="N666" s="153"/>
      <c r="O666" s="153"/>
      <c r="P666" s="153"/>
      <c r="Q666" s="153"/>
      <c r="R666" s="153"/>
      <c r="S666" s="153"/>
      <c r="T666" s="153"/>
      <c r="U666" s="153"/>
      <c r="V666" s="153"/>
      <c r="W666" s="153"/>
      <c r="X666" s="153"/>
      <c r="Y666" s="153"/>
      <c r="Z666" s="153"/>
    </row>
    <row r="667" ht="14.25" customHeight="1">
      <c r="A667" s="153"/>
      <c r="B667" s="153"/>
      <c r="C667" s="153"/>
      <c r="D667" s="153"/>
      <c r="E667" s="153"/>
      <c r="F667" s="153"/>
      <c r="G667" s="153"/>
      <c r="H667" s="153"/>
      <c r="I667" s="153"/>
      <c r="J667" s="153"/>
      <c r="K667" s="153"/>
      <c r="L667" s="153"/>
      <c r="M667" s="153"/>
      <c r="N667" s="153"/>
      <c r="O667" s="153"/>
      <c r="P667" s="153"/>
      <c r="Q667" s="153"/>
      <c r="R667" s="153"/>
      <c r="S667" s="153"/>
      <c r="T667" s="153"/>
      <c r="U667" s="153"/>
      <c r="V667" s="153"/>
      <c r="W667" s="153"/>
      <c r="X667" s="153"/>
      <c r="Y667" s="153"/>
      <c r="Z667" s="153"/>
    </row>
    <row r="668" ht="14.25" customHeight="1">
      <c r="A668" s="153"/>
      <c r="B668" s="153"/>
      <c r="C668" s="153"/>
      <c r="D668" s="153"/>
      <c r="E668" s="153"/>
      <c r="F668" s="153"/>
      <c r="G668" s="153"/>
      <c r="H668" s="153"/>
      <c r="I668" s="153"/>
      <c r="J668" s="153"/>
      <c r="K668" s="153"/>
      <c r="L668" s="153"/>
      <c r="M668" s="153"/>
      <c r="N668" s="153"/>
      <c r="O668" s="153"/>
      <c r="P668" s="153"/>
      <c r="Q668" s="153"/>
      <c r="R668" s="153"/>
      <c r="S668" s="153"/>
      <c r="T668" s="153"/>
      <c r="U668" s="153"/>
      <c r="V668" s="153"/>
      <c r="W668" s="153"/>
      <c r="X668" s="153"/>
      <c r="Y668" s="153"/>
      <c r="Z668" s="153"/>
    </row>
    <row r="669" ht="14.25" customHeight="1">
      <c r="A669" s="153"/>
      <c r="B669" s="153"/>
      <c r="C669" s="153"/>
      <c r="D669" s="153"/>
      <c r="E669" s="153"/>
      <c r="F669" s="153"/>
      <c r="G669" s="153"/>
      <c r="H669" s="153"/>
      <c r="I669" s="153"/>
      <c r="J669" s="153"/>
      <c r="K669" s="153"/>
      <c r="L669" s="153"/>
      <c r="M669" s="153"/>
      <c r="N669" s="153"/>
      <c r="O669" s="153"/>
      <c r="P669" s="153"/>
      <c r="Q669" s="153"/>
      <c r="R669" s="153"/>
      <c r="S669" s="153"/>
      <c r="T669" s="153"/>
      <c r="U669" s="153"/>
      <c r="V669" s="153"/>
      <c r="W669" s="153"/>
      <c r="X669" s="153"/>
      <c r="Y669" s="153"/>
      <c r="Z669" s="153"/>
    </row>
    <row r="670" ht="14.25" customHeight="1">
      <c r="A670" s="153"/>
      <c r="B670" s="153"/>
      <c r="C670" s="153"/>
      <c r="D670" s="153"/>
      <c r="E670" s="153"/>
      <c r="F670" s="153"/>
      <c r="G670" s="153"/>
      <c r="H670" s="153"/>
      <c r="I670" s="153"/>
      <c r="J670" s="153"/>
      <c r="K670" s="153"/>
      <c r="L670" s="153"/>
      <c r="M670" s="153"/>
      <c r="N670" s="153"/>
      <c r="O670" s="153"/>
      <c r="P670" s="153"/>
      <c r="Q670" s="153"/>
      <c r="R670" s="153"/>
      <c r="S670" s="153"/>
      <c r="T670" s="153"/>
      <c r="U670" s="153"/>
      <c r="V670" s="153"/>
      <c r="W670" s="153"/>
      <c r="X670" s="153"/>
      <c r="Y670" s="153"/>
      <c r="Z670" s="153"/>
    </row>
    <row r="671" ht="14.25" customHeight="1">
      <c r="A671" s="153"/>
      <c r="B671" s="153"/>
      <c r="C671" s="153"/>
      <c r="D671" s="153"/>
      <c r="E671" s="153"/>
      <c r="F671" s="153"/>
      <c r="G671" s="153"/>
      <c r="H671" s="153"/>
      <c r="I671" s="153"/>
      <c r="J671" s="153"/>
      <c r="K671" s="153"/>
      <c r="L671" s="153"/>
      <c r="M671" s="153"/>
      <c r="N671" s="153"/>
      <c r="O671" s="153"/>
      <c r="P671" s="153"/>
      <c r="Q671" s="153"/>
      <c r="R671" s="153"/>
      <c r="S671" s="153"/>
      <c r="T671" s="153"/>
      <c r="U671" s="153"/>
      <c r="V671" s="153"/>
      <c r="W671" s="153"/>
      <c r="X671" s="153"/>
      <c r="Y671" s="153"/>
      <c r="Z671" s="153"/>
    </row>
    <row r="672" ht="14.25" customHeight="1">
      <c r="A672" s="153"/>
      <c r="B672" s="153"/>
      <c r="C672" s="153"/>
      <c r="D672" s="153"/>
      <c r="E672" s="153"/>
      <c r="F672" s="153"/>
      <c r="G672" s="153"/>
      <c r="H672" s="153"/>
      <c r="I672" s="153"/>
      <c r="J672" s="153"/>
      <c r="K672" s="153"/>
      <c r="L672" s="153"/>
      <c r="M672" s="153"/>
      <c r="N672" s="153"/>
      <c r="O672" s="153"/>
      <c r="P672" s="153"/>
      <c r="Q672" s="153"/>
      <c r="R672" s="153"/>
      <c r="S672" s="153"/>
      <c r="T672" s="153"/>
      <c r="U672" s="153"/>
      <c r="V672" s="153"/>
      <c r="W672" s="153"/>
      <c r="X672" s="153"/>
      <c r="Y672" s="153"/>
      <c r="Z672" s="153"/>
    </row>
    <row r="673" ht="14.25" customHeight="1">
      <c r="A673" s="153"/>
      <c r="B673" s="153"/>
      <c r="C673" s="153"/>
      <c r="D673" s="153"/>
      <c r="E673" s="153"/>
      <c r="F673" s="153"/>
      <c r="G673" s="153"/>
      <c r="H673" s="153"/>
      <c r="I673" s="153"/>
      <c r="J673" s="153"/>
      <c r="K673" s="153"/>
      <c r="L673" s="153"/>
      <c r="M673" s="153"/>
      <c r="N673" s="153"/>
      <c r="O673" s="153"/>
      <c r="P673" s="153"/>
      <c r="Q673" s="153"/>
      <c r="R673" s="153"/>
      <c r="S673" s="153"/>
      <c r="T673" s="153"/>
      <c r="U673" s="153"/>
      <c r="V673" s="153"/>
      <c r="W673" s="153"/>
      <c r="X673" s="153"/>
      <c r="Y673" s="153"/>
      <c r="Z673" s="153"/>
    </row>
    <row r="674" ht="14.25" customHeight="1">
      <c r="A674" s="153"/>
      <c r="B674" s="153"/>
      <c r="C674" s="153"/>
      <c r="D674" s="153"/>
      <c r="E674" s="153"/>
      <c r="F674" s="153"/>
      <c r="G674" s="153"/>
      <c r="H674" s="153"/>
      <c r="I674" s="153"/>
      <c r="J674" s="153"/>
      <c r="K674" s="153"/>
      <c r="L674" s="153"/>
      <c r="M674" s="153"/>
      <c r="N674" s="153"/>
      <c r="O674" s="153"/>
      <c r="P674" s="153"/>
      <c r="Q674" s="153"/>
      <c r="R674" s="153"/>
      <c r="S674" s="153"/>
      <c r="T674" s="153"/>
      <c r="U674" s="153"/>
      <c r="V674" s="153"/>
      <c r="W674" s="153"/>
      <c r="X674" s="153"/>
      <c r="Y674" s="153"/>
      <c r="Z674" s="153"/>
    </row>
    <row r="675" ht="14.25" customHeight="1">
      <c r="A675" s="153"/>
      <c r="B675" s="153"/>
      <c r="C675" s="153"/>
      <c r="D675" s="153"/>
      <c r="E675" s="153"/>
      <c r="F675" s="153"/>
      <c r="G675" s="153"/>
      <c r="H675" s="153"/>
      <c r="I675" s="153"/>
      <c r="J675" s="153"/>
      <c r="K675" s="153"/>
      <c r="L675" s="153"/>
      <c r="M675" s="153"/>
      <c r="N675" s="153"/>
      <c r="O675" s="153"/>
      <c r="P675" s="153"/>
      <c r="Q675" s="153"/>
      <c r="R675" s="153"/>
      <c r="S675" s="153"/>
      <c r="T675" s="153"/>
      <c r="U675" s="153"/>
      <c r="V675" s="153"/>
      <c r="W675" s="153"/>
      <c r="X675" s="153"/>
      <c r="Y675" s="153"/>
      <c r="Z675" s="153"/>
    </row>
    <row r="676" ht="14.25" customHeight="1">
      <c r="A676" s="153"/>
      <c r="B676" s="153"/>
      <c r="C676" s="153"/>
      <c r="D676" s="153"/>
      <c r="E676" s="153"/>
      <c r="F676" s="153"/>
      <c r="G676" s="153"/>
      <c r="H676" s="153"/>
      <c r="I676" s="153"/>
      <c r="J676" s="153"/>
      <c r="K676" s="153"/>
      <c r="L676" s="153"/>
      <c r="M676" s="153"/>
      <c r="N676" s="153"/>
      <c r="O676" s="153"/>
      <c r="P676" s="153"/>
      <c r="Q676" s="153"/>
      <c r="R676" s="153"/>
      <c r="S676" s="153"/>
      <c r="T676" s="153"/>
      <c r="U676" s="153"/>
      <c r="V676" s="153"/>
      <c r="W676" s="153"/>
      <c r="X676" s="153"/>
      <c r="Y676" s="153"/>
      <c r="Z676" s="153"/>
    </row>
    <row r="677" ht="14.25" customHeight="1">
      <c r="A677" s="153"/>
      <c r="B677" s="153"/>
      <c r="C677" s="153"/>
      <c r="D677" s="153"/>
      <c r="E677" s="153"/>
      <c r="F677" s="153"/>
      <c r="G677" s="153"/>
      <c r="H677" s="153"/>
      <c r="I677" s="153"/>
      <c r="J677" s="153"/>
      <c r="K677" s="153"/>
      <c r="L677" s="153"/>
      <c r="M677" s="153"/>
      <c r="N677" s="153"/>
      <c r="O677" s="153"/>
      <c r="P677" s="153"/>
      <c r="Q677" s="153"/>
      <c r="R677" s="153"/>
      <c r="S677" s="153"/>
      <c r="T677" s="153"/>
      <c r="U677" s="153"/>
      <c r="V677" s="153"/>
      <c r="W677" s="153"/>
      <c r="X677" s="153"/>
      <c r="Y677" s="153"/>
      <c r="Z677" s="153"/>
    </row>
    <row r="678" ht="14.25" customHeight="1">
      <c r="A678" s="153"/>
      <c r="B678" s="153"/>
      <c r="C678" s="153"/>
      <c r="D678" s="153"/>
      <c r="E678" s="153"/>
      <c r="F678" s="153"/>
      <c r="G678" s="153"/>
      <c r="H678" s="153"/>
      <c r="I678" s="153"/>
      <c r="J678" s="153"/>
      <c r="K678" s="153"/>
      <c r="L678" s="153"/>
      <c r="M678" s="153"/>
      <c r="N678" s="153"/>
      <c r="O678" s="153"/>
      <c r="P678" s="153"/>
      <c r="Q678" s="153"/>
      <c r="R678" s="153"/>
      <c r="S678" s="153"/>
      <c r="T678" s="153"/>
      <c r="U678" s="153"/>
      <c r="V678" s="153"/>
      <c r="W678" s="153"/>
      <c r="X678" s="153"/>
      <c r="Y678" s="153"/>
      <c r="Z678" s="153"/>
    </row>
    <row r="679" ht="14.25" customHeight="1">
      <c r="A679" s="153"/>
      <c r="B679" s="153"/>
      <c r="C679" s="153"/>
      <c r="D679" s="153"/>
      <c r="E679" s="153"/>
      <c r="F679" s="153"/>
      <c r="G679" s="153"/>
      <c r="H679" s="153"/>
      <c r="I679" s="153"/>
      <c r="J679" s="153"/>
      <c r="K679" s="153"/>
      <c r="L679" s="153"/>
      <c r="M679" s="153"/>
      <c r="N679" s="153"/>
      <c r="O679" s="153"/>
      <c r="P679" s="153"/>
      <c r="Q679" s="153"/>
      <c r="R679" s="153"/>
      <c r="S679" s="153"/>
      <c r="T679" s="153"/>
      <c r="U679" s="153"/>
      <c r="V679" s="153"/>
      <c r="W679" s="153"/>
      <c r="X679" s="153"/>
      <c r="Y679" s="153"/>
      <c r="Z679" s="153"/>
    </row>
    <row r="680" ht="14.25" customHeight="1">
      <c r="A680" s="153"/>
      <c r="B680" s="153"/>
      <c r="C680" s="153"/>
      <c r="D680" s="153"/>
      <c r="E680" s="153"/>
      <c r="F680" s="153"/>
      <c r="G680" s="153"/>
      <c r="H680" s="153"/>
      <c r="I680" s="153"/>
      <c r="J680" s="153"/>
      <c r="K680" s="153"/>
      <c r="L680" s="153"/>
      <c r="M680" s="153"/>
      <c r="N680" s="153"/>
      <c r="O680" s="153"/>
      <c r="P680" s="153"/>
      <c r="Q680" s="153"/>
      <c r="R680" s="153"/>
      <c r="S680" s="153"/>
      <c r="T680" s="153"/>
      <c r="U680" s="153"/>
      <c r="V680" s="153"/>
      <c r="W680" s="153"/>
      <c r="X680" s="153"/>
      <c r="Y680" s="153"/>
      <c r="Z680" s="153"/>
    </row>
    <row r="681" ht="14.25" customHeight="1">
      <c r="A681" s="153"/>
      <c r="B681" s="153"/>
      <c r="C681" s="153"/>
      <c r="D681" s="153"/>
      <c r="E681" s="153"/>
      <c r="F681" s="153"/>
      <c r="G681" s="153"/>
      <c r="H681" s="153"/>
      <c r="I681" s="153"/>
      <c r="J681" s="153"/>
      <c r="K681" s="153"/>
      <c r="L681" s="153"/>
      <c r="M681" s="153"/>
      <c r="N681" s="153"/>
      <c r="O681" s="153"/>
      <c r="P681" s="153"/>
      <c r="Q681" s="153"/>
      <c r="R681" s="153"/>
      <c r="S681" s="153"/>
      <c r="T681" s="153"/>
      <c r="U681" s="153"/>
      <c r="V681" s="153"/>
      <c r="W681" s="153"/>
      <c r="X681" s="153"/>
      <c r="Y681" s="153"/>
      <c r="Z681" s="153"/>
    </row>
    <row r="682" ht="14.25" customHeight="1">
      <c r="A682" s="153"/>
      <c r="B682" s="153"/>
      <c r="C682" s="153"/>
      <c r="D682" s="153"/>
      <c r="E682" s="153"/>
      <c r="F682" s="153"/>
      <c r="G682" s="153"/>
      <c r="H682" s="153"/>
      <c r="I682" s="153"/>
      <c r="J682" s="153"/>
      <c r="K682" s="153"/>
      <c r="L682" s="153"/>
      <c r="M682" s="153"/>
      <c r="N682" s="153"/>
      <c r="O682" s="153"/>
      <c r="P682" s="153"/>
      <c r="Q682" s="153"/>
      <c r="R682" s="153"/>
      <c r="S682" s="153"/>
      <c r="T682" s="153"/>
      <c r="U682" s="153"/>
      <c r="V682" s="153"/>
      <c r="W682" s="153"/>
      <c r="X682" s="153"/>
      <c r="Y682" s="153"/>
      <c r="Z682" s="153"/>
    </row>
    <row r="683" ht="14.25" customHeight="1">
      <c r="A683" s="153"/>
      <c r="B683" s="153"/>
      <c r="C683" s="153"/>
      <c r="D683" s="153"/>
      <c r="E683" s="153"/>
      <c r="F683" s="153"/>
      <c r="G683" s="153"/>
      <c r="H683" s="153"/>
      <c r="I683" s="153"/>
      <c r="J683" s="153"/>
      <c r="K683" s="153"/>
      <c r="L683" s="153"/>
      <c r="M683" s="153"/>
      <c r="N683" s="153"/>
      <c r="O683" s="153"/>
      <c r="P683" s="153"/>
      <c r="Q683" s="153"/>
      <c r="R683" s="153"/>
      <c r="S683" s="153"/>
      <c r="T683" s="153"/>
      <c r="U683" s="153"/>
      <c r="V683" s="153"/>
      <c r="W683" s="153"/>
      <c r="X683" s="153"/>
      <c r="Y683" s="153"/>
      <c r="Z683" s="153"/>
    </row>
    <row r="684" ht="14.25" customHeight="1">
      <c r="A684" s="153"/>
      <c r="B684" s="153"/>
      <c r="C684" s="153"/>
      <c r="D684" s="153"/>
      <c r="E684" s="153"/>
      <c r="F684" s="153"/>
      <c r="G684" s="153"/>
      <c r="H684" s="153"/>
      <c r="I684" s="153"/>
      <c r="J684" s="153"/>
      <c r="K684" s="153"/>
      <c r="L684" s="153"/>
      <c r="M684" s="153"/>
      <c r="N684" s="153"/>
      <c r="O684" s="153"/>
      <c r="P684" s="153"/>
      <c r="Q684" s="153"/>
      <c r="R684" s="153"/>
      <c r="S684" s="153"/>
      <c r="T684" s="153"/>
      <c r="U684" s="153"/>
      <c r="V684" s="153"/>
      <c r="W684" s="153"/>
      <c r="X684" s="153"/>
      <c r="Y684" s="153"/>
      <c r="Z684" s="153"/>
    </row>
    <row r="685" ht="14.25" customHeight="1">
      <c r="A685" s="153"/>
      <c r="B685" s="153"/>
      <c r="C685" s="153"/>
      <c r="D685" s="153"/>
      <c r="E685" s="153"/>
      <c r="F685" s="153"/>
      <c r="G685" s="153"/>
      <c r="H685" s="153"/>
      <c r="I685" s="153"/>
      <c r="J685" s="153"/>
      <c r="K685" s="153"/>
      <c r="L685" s="153"/>
      <c r="M685" s="153"/>
      <c r="N685" s="153"/>
      <c r="O685" s="153"/>
      <c r="P685" s="153"/>
      <c r="Q685" s="153"/>
      <c r="R685" s="153"/>
      <c r="S685" s="153"/>
      <c r="T685" s="153"/>
      <c r="U685" s="153"/>
      <c r="V685" s="153"/>
      <c r="W685" s="153"/>
      <c r="X685" s="153"/>
      <c r="Y685" s="153"/>
      <c r="Z685" s="153"/>
    </row>
    <row r="686" ht="14.25" customHeight="1">
      <c r="A686" s="153"/>
      <c r="B686" s="153"/>
      <c r="C686" s="153"/>
      <c r="D686" s="153"/>
      <c r="E686" s="153"/>
      <c r="F686" s="153"/>
      <c r="G686" s="153"/>
      <c r="H686" s="153"/>
      <c r="I686" s="153"/>
      <c r="J686" s="153"/>
      <c r="K686" s="153"/>
      <c r="L686" s="153"/>
      <c r="M686" s="153"/>
      <c r="N686" s="153"/>
      <c r="O686" s="153"/>
      <c r="P686" s="153"/>
      <c r="Q686" s="153"/>
      <c r="R686" s="153"/>
      <c r="S686" s="153"/>
      <c r="T686" s="153"/>
      <c r="U686" s="153"/>
      <c r="V686" s="153"/>
      <c r="W686" s="153"/>
      <c r="X686" s="153"/>
      <c r="Y686" s="153"/>
      <c r="Z686" s="153"/>
    </row>
    <row r="687" ht="14.25" customHeight="1">
      <c r="A687" s="153"/>
      <c r="B687" s="153"/>
      <c r="C687" s="153"/>
      <c r="D687" s="153"/>
      <c r="E687" s="153"/>
      <c r="F687" s="153"/>
      <c r="G687" s="153"/>
      <c r="H687" s="153"/>
      <c r="I687" s="153"/>
      <c r="J687" s="153"/>
      <c r="K687" s="153"/>
      <c r="L687" s="153"/>
      <c r="M687" s="153"/>
      <c r="N687" s="153"/>
      <c r="O687" s="153"/>
      <c r="P687" s="153"/>
      <c r="Q687" s="153"/>
      <c r="R687" s="153"/>
      <c r="S687" s="153"/>
      <c r="T687" s="153"/>
      <c r="U687" s="153"/>
      <c r="V687" s="153"/>
      <c r="W687" s="153"/>
      <c r="X687" s="153"/>
      <c r="Y687" s="153"/>
      <c r="Z687" s="153"/>
    </row>
    <row r="688" ht="14.25" customHeight="1">
      <c r="A688" s="153"/>
      <c r="B688" s="153"/>
      <c r="C688" s="153"/>
      <c r="D688" s="153"/>
      <c r="E688" s="153"/>
      <c r="F688" s="153"/>
      <c r="G688" s="153"/>
      <c r="H688" s="153"/>
      <c r="I688" s="153"/>
      <c r="J688" s="153"/>
      <c r="K688" s="153"/>
      <c r="L688" s="153"/>
      <c r="M688" s="153"/>
      <c r="N688" s="153"/>
      <c r="O688" s="153"/>
      <c r="P688" s="153"/>
      <c r="Q688" s="153"/>
      <c r="R688" s="153"/>
      <c r="S688" s="153"/>
      <c r="T688" s="153"/>
      <c r="U688" s="153"/>
      <c r="V688" s="153"/>
      <c r="W688" s="153"/>
      <c r="X688" s="153"/>
      <c r="Y688" s="153"/>
      <c r="Z688" s="153"/>
    </row>
    <row r="689" ht="14.25" customHeight="1">
      <c r="A689" s="153"/>
      <c r="B689" s="153"/>
      <c r="C689" s="153"/>
      <c r="D689" s="153"/>
      <c r="E689" s="153"/>
      <c r="F689" s="153"/>
      <c r="G689" s="153"/>
      <c r="H689" s="153"/>
      <c r="I689" s="153"/>
      <c r="J689" s="153"/>
      <c r="K689" s="153"/>
      <c r="L689" s="153"/>
      <c r="M689" s="153"/>
      <c r="N689" s="153"/>
      <c r="O689" s="153"/>
      <c r="P689" s="153"/>
      <c r="Q689" s="153"/>
      <c r="R689" s="153"/>
      <c r="S689" s="153"/>
      <c r="T689" s="153"/>
      <c r="U689" s="153"/>
      <c r="V689" s="153"/>
      <c r="W689" s="153"/>
      <c r="X689" s="153"/>
      <c r="Y689" s="153"/>
      <c r="Z689" s="153"/>
    </row>
    <row r="690" ht="14.25" customHeight="1">
      <c r="A690" s="153"/>
      <c r="B690" s="153"/>
      <c r="C690" s="153"/>
      <c r="D690" s="153"/>
      <c r="E690" s="153"/>
      <c r="F690" s="153"/>
      <c r="G690" s="153"/>
      <c r="H690" s="153"/>
      <c r="I690" s="153"/>
      <c r="J690" s="153"/>
      <c r="K690" s="153"/>
      <c r="L690" s="153"/>
      <c r="M690" s="153"/>
      <c r="N690" s="153"/>
      <c r="O690" s="153"/>
      <c r="P690" s="153"/>
      <c r="Q690" s="153"/>
      <c r="R690" s="153"/>
      <c r="S690" s="153"/>
      <c r="T690" s="153"/>
      <c r="U690" s="153"/>
      <c r="V690" s="153"/>
      <c r="W690" s="153"/>
      <c r="X690" s="153"/>
      <c r="Y690" s="153"/>
      <c r="Z690" s="153"/>
    </row>
    <row r="691" ht="14.25" customHeight="1">
      <c r="A691" s="153"/>
      <c r="B691" s="153"/>
      <c r="C691" s="153"/>
      <c r="D691" s="153"/>
      <c r="E691" s="153"/>
      <c r="F691" s="153"/>
      <c r="G691" s="153"/>
      <c r="H691" s="153"/>
      <c r="I691" s="153"/>
      <c r="J691" s="153"/>
      <c r="K691" s="153"/>
      <c r="L691" s="153"/>
      <c r="M691" s="153"/>
      <c r="N691" s="153"/>
      <c r="O691" s="153"/>
      <c r="P691" s="153"/>
      <c r="Q691" s="153"/>
      <c r="R691" s="153"/>
      <c r="S691" s="153"/>
      <c r="T691" s="153"/>
      <c r="U691" s="153"/>
      <c r="V691" s="153"/>
      <c r="W691" s="153"/>
      <c r="X691" s="153"/>
      <c r="Y691" s="153"/>
      <c r="Z691" s="153"/>
    </row>
    <row r="692" ht="14.25" customHeight="1">
      <c r="A692" s="153"/>
      <c r="B692" s="153"/>
      <c r="C692" s="153"/>
      <c r="D692" s="153"/>
      <c r="E692" s="153"/>
      <c r="F692" s="153"/>
      <c r="G692" s="153"/>
      <c r="H692" s="153"/>
      <c r="I692" s="153"/>
      <c r="J692" s="153"/>
      <c r="K692" s="153"/>
      <c r="L692" s="153"/>
      <c r="M692" s="153"/>
      <c r="N692" s="153"/>
      <c r="O692" s="153"/>
      <c r="P692" s="153"/>
      <c r="Q692" s="153"/>
      <c r="R692" s="153"/>
      <c r="S692" s="153"/>
      <c r="T692" s="153"/>
      <c r="U692" s="153"/>
      <c r="V692" s="153"/>
      <c r="W692" s="153"/>
      <c r="X692" s="153"/>
      <c r="Y692" s="153"/>
      <c r="Z692" s="153"/>
    </row>
    <row r="693" ht="14.25" customHeight="1">
      <c r="A693" s="153"/>
      <c r="B693" s="153"/>
      <c r="C693" s="153"/>
      <c r="D693" s="153"/>
      <c r="E693" s="153"/>
      <c r="F693" s="153"/>
      <c r="G693" s="153"/>
      <c r="H693" s="153"/>
      <c r="I693" s="153"/>
      <c r="J693" s="153"/>
      <c r="K693" s="153"/>
      <c r="L693" s="153"/>
      <c r="M693" s="153"/>
      <c r="N693" s="153"/>
      <c r="O693" s="153"/>
      <c r="P693" s="153"/>
      <c r="Q693" s="153"/>
      <c r="R693" s="153"/>
      <c r="S693" s="153"/>
      <c r="T693" s="153"/>
      <c r="U693" s="153"/>
      <c r="V693" s="153"/>
      <c r="W693" s="153"/>
      <c r="X693" s="153"/>
      <c r="Y693" s="153"/>
      <c r="Z693" s="153"/>
    </row>
    <row r="694" ht="14.25" customHeight="1">
      <c r="A694" s="153"/>
      <c r="B694" s="153"/>
      <c r="C694" s="153"/>
      <c r="D694" s="153"/>
      <c r="E694" s="153"/>
      <c r="F694" s="153"/>
      <c r="G694" s="153"/>
      <c r="H694" s="153"/>
      <c r="I694" s="153"/>
      <c r="J694" s="153"/>
      <c r="K694" s="153"/>
      <c r="L694" s="153"/>
      <c r="M694" s="153"/>
      <c r="N694" s="153"/>
      <c r="O694" s="153"/>
      <c r="P694" s="153"/>
      <c r="Q694" s="153"/>
      <c r="R694" s="153"/>
      <c r="S694" s="153"/>
      <c r="T694" s="153"/>
      <c r="U694" s="153"/>
      <c r="V694" s="153"/>
      <c r="W694" s="153"/>
      <c r="X694" s="153"/>
      <c r="Y694" s="153"/>
      <c r="Z694" s="153"/>
    </row>
    <row r="695" ht="14.25" customHeight="1">
      <c r="A695" s="153"/>
      <c r="B695" s="153"/>
      <c r="C695" s="153"/>
      <c r="D695" s="153"/>
      <c r="E695" s="153"/>
      <c r="F695" s="153"/>
      <c r="G695" s="153"/>
      <c r="H695" s="153"/>
      <c r="I695" s="153"/>
      <c r="J695" s="153"/>
      <c r="K695" s="153"/>
      <c r="L695" s="153"/>
      <c r="M695" s="153"/>
      <c r="N695" s="153"/>
      <c r="O695" s="153"/>
      <c r="P695" s="153"/>
      <c r="Q695" s="153"/>
      <c r="R695" s="153"/>
      <c r="S695" s="153"/>
      <c r="T695" s="153"/>
      <c r="U695" s="153"/>
      <c r="V695" s="153"/>
      <c r="W695" s="153"/>
      <c r="X695" s="153"/>
      <c r="Y695" s="153"/>
      <c r="Z695" s="153"/>
    </row>
    <row r="696" ht="14.25" customHeight="1">
      <c r="A696" s="153"/>
      <c r="B696" s="153"/>
      <c r="C696" s="153"/>
      <c r="D696" s="153"/>
      <c r="E696" s="153"/>
      <c r="F696" s="153"/>
      <c r="G696" s="153"/>
      <c r="H696" s="153"/>
      <c r="I696" s="153"/>
      <c r="J696" s="153"/>
      <c r="K696" s="153"/>
      <c r="L696" s="153"/>
      <c r="M696" s="153"/>
      <c r="N696" s="153"/>
      <c r="O696" s="153"/>
      <c r="P696" s="153"/>
      <c r="Q696" s="153"/>
      <c r="R696" s="153"/>
      <c r="S696" s="153"/>
      <c r="T696" s="153"/>
      <c r="U696" s="153"/>
      <c r="V696" s="153"/>
      <c r="W696" s="153"/>
      <c r="X696" s="153"/>
      <c r="Y696" s="153"/>
      <c r="Z696" s="153"/>
    </row>
    <row r="697" ht="14.25" customHeight="1">
      <c r="A697" s="153"/>
      <c r="B697" s="153"/>
      <c r="C697" s="153"/>
      <c r="D697" s="153"/>
      <c r="E697" s="153"/>
      <c r="F697" s="153"/>
      <c r="G697" s="153"/>
      <c r="H697" s="153"/>
      <c r="I697" s="153"/>
      <c r="J697" s="153"/>
      <c r="K697" s="153"/>
      <c r="L697" s="153"/>
      <c r="M697" s="153"/>
      <c r="N697" s="153"/>
      <c r="O697" s="153"/>
      <c r="P697" s="153"/>
      <c r="Q697" s="153"/>
      <c r="R697" s="153"/>
      <c r="S697" s="153"/>
      <c r="T697" s="153"/>
      <c r="U697" s="153"/>
      <c r="V697" s="153"/>
      <c r="W697" s="153"/>
      <c r="X697" s="153"/>
      <c r="Y697" s="153"/>
      <c r="Z697" s="153"/>
    </row>
    <row r="698" ht="14.25" customHeight="1">
      <c r="A698" s="153"/>
      <c r="B698" s="153"/>
      <c r="C698" s="153"/>
      <c r="D698" s="153"/>
      <c r="E698" s="153"/>
      <c r="F698" s="153"/>
      <c r="G698" s="153"/>
      <c r="H698" s="153"/>
      <c r="I698" s="153"/>
      <c r="J698" s="153"/>
      <c r="K698" s="153"/>
      <c r="L698" s="153"/>
      <c r="M698" s="153"/>
      <c r="N698" s="153"/>
      <c r="O698" s="153"/>
      <c r="P698" s="153"/>
      <c r="Q698" s="153"/>
      <c r="R698" s="153"/>
      <c r="S698" s="153"/>
      <c r="T698" s="153"/>
      <c r="U698" s="153"/>
      <c r="V698" s="153"/>
      <c r="W698" s="153"/>
      <c r="X698" s="153"/>
      <c r="Y698" s="153"/>
      <c r="Z698" s="153"/>
    </row>
    <row r="699" ht="14.25" customHeight="1">
      <c r="A699" s="153"/>
      <c r="B699" s="153"/>
      <c r="C699" s="153"/>
      <c r="D699" s="153"/>
      <c r="E699" s="153"/>
      <c r="F699" s="153"/>
      <c r="G699" s="153"/>
      <c r="H699" s="153"/>
      <c r="I699" s="153"/>
      <c r="J699" s="153"/>
      <c r="K699" s="153"/>
      <c r="L699" s="153"/>
      <c r="M699" s="153"/>
      <c r="N699" s="153"/>
      <c r="O699" s="153"/>
      <c r="P699" s="153"/>
      <c r="Q699" s="153"/>
      <c r="R699" s="153"/>
      <c r="S699" s="153"/>
      <c r="T699" s="153"/>
      <c r="U699" s="153"/>
      <c r="V699" s="153"/>
      <c r="W699" s="153"/>
      <c r="X699" s="153"/>
      <c r="Y699" s="153"/>
      <c r="Z699" s="153"/>
    </row>
    <row r="700" ht="14.25" customHeight="1">
      <c r="A700" s="153"/>
      <c r="B700" s="153"/>
      <c r="C700" s="153"/>
      <c r="D700" s="153"/>
      <c r="E700" s="153"/>
      <c r="F700" s="153"/>
      <c r="G700" s="153"/>
      <c r="H700" s="153"/>
      <c r="I700" s="153"/>
      <c r="J700" s="153"/>
      <c r="K700" s="153"/>
      <c r="L700" s="153"/>
      <c r="M700" s="153"/>
      <c r="N700" s="153"/>
      <c r="O700" s="153"/>
      <c r="P700" s="153"/>
      <c r="Q700" s="153"/>
      <c r="R700" s="153"/>
      <c r="S700" s="153"/>
      <c r="T700" s="153"/>
      <c r="U700" s="153"/>
      <c r="V700" s="153"/>
      <c r="W700" s="153"/>
      <c r="X700" s="153"/>
      <c r="Y700" s="153"/>
      <c r="Z700" s="153"/>
    </row>
    <row r="701" ht="14.25" customHeight="1">
      <c r="A701" s="153"/>
      <c r="B701" s="153"/>
      <c r="C701" s="153"/>
      <c r="D701" s="153"/>
      <c r="E701" s="153"/>
      <c r="F701" s="153"/>
      <c r="G701" s="153"/>
      <c r="H701" s="153"/>
      <c r="I701" s="153"/>
      <c r="J701" s="153"/>
      <c r="K701" s="153"/>
      <c r="L701" s="153"/>
      <c r="M701" s="153"/>
      <c r="N701" s="153"/>
      <c r="O701" s="153"/>
      <c r="P701" s="153"/>
      <c r="Q701" s="153"/>
      <c r="R701" s="153"/>
      <c r="S701" s="153"/>
      <c r="T701" s="153"/>
      <c r="U701" s="153"/>
      <c r="V701" s="153"/>
      <c r="W701" s="153"/>
      <c r="X701" s="153"/>
      <c r="Y701" s="153"/>
      <c r="Z701" s="153"/>
    </row>
    <row r="702" ht="14.25" customHeight="1">
      <c r="A702" s="153"/>
      <c r="B702" s="153"/>
      <c r="C702" s="153"/>
      <c r="D702" s="153"/>
      <c r="E702" s="153"/>
      <c r="F702" s="153"/>
      <c r="G702" s="153"/>
      <c r="H702" s="153"/>
      <c r="I702" s="153"/>
      <c r="J702" s="153"/>
      <c r="K702" s="153"/>
      <c r="L702" s="153"/>
      <c r="M702" s="153"/>
      <c r="N702" s="153"/>
      <c r="O702" s="153"/>
      <c r="P702" s="153"/>
      <c r="Q702" s="153"/>
      <c r="R702" s="153"/>
      <c r="S702" s="153"/>
      <c r="T702" s="153"/>
      <c r="U702" s="153"/>
      <c r="V702" s="153"/>
      <c r="W702" s="153"/>
      <c r="X702" s="153"/>
      <c r="Y702" s="153"/>
      <c r="Z702" s="153"/>
    </row>
    <row r="703" ht="14.25" customHeight="1">
      <c r="A703" s="153"/>
      <c r="B703" s="153"/>
      <c r="C703" s="153"/>
      <c r="D703" s="153"/>
      <c r="E703" s="153"/>
      <c r="F703" s="153"/>
      <c r="G703" s="153"/>
      <c r="H703" s="153"/>
      <c r="I703" s="153"/>
      <c r="J703" s="153"/>
      <c r="K703" s="153"/>
      <c r="L703" s="153"/>
      <c r="M703" s="153"/>
      <c r="N703" s="153"/>
      <c r="O703" s="153"/>
      <c r="P703" s="153"/>
      <c r="Q703" s="153"/>
      <c r="R703" s="153"/>
      <c r="S703" s="153"/>
      <c r="T703" s="153"/>
      <c r="U703" s="153"/>
      <c r="V703" s="153"/>
      <c r="W703" s="153"/>
      <c r="X703" s="153"/>
      <c r="Y703" s="153"/>
      <c r="Z703" s="153"/>
    </row>
    <row r="704" ht="14.25" customHeight="1">
      <c r="A704" s="153"/>
      <c r="B704" s="153"/>
      <c r="C704" s="153"/>
      <c r="D704" s="153"/>
      <c r="E704" s="153"/>
      <c r="F704" s="153"/>
      <c r="G704" s="153"/>
      <c r="H704" s="153"/>
      <c r="I704" s="153"/>
      <c r="J704" s="153"/>
      <c r="K704" s="153"/>
      <c r="L704" s="153"/>
      <c r="M704" s="153"/>
      <c r="N704" s="153"/>
      <c r="O704" s="153"/>
      <c r="P704" s="153"/>
      <c r="Q704" s="153"/>
      <c r="R704" s="153"/>
      <c r="S704" s="153"/>
      <c r="T704" s="153"/>
      <c r="U704" s="153"/>
      <c r="V704" s="153"/>
      <c r="W704" s="153"/>
      <c r="X704" s="153"/>
      <c r="Y704" s="153"/>
      <c r="Z704" s="153"/>
    </row>
    <row r="705" ht="14.25" customHeight="1">
      <c r="A705" s="153"/>
      <c r="B705" s="153"/>
      <c r="C705" s="153"/>
      <c r="D705" s="153"/>
      <c r="E705" s="153"/>
      <c r="F705" s="153"/>
      <c r="G705" s="153"/>
      <c r="H705" s="153"/>
      <c r="I705" s="153"/>
      <c r="J705" s="153"/>
      <c r="K705" s="153"/>
      <c r="L705" s="153"/>
      <c r="M705" s="153"/>
      <c r="N705" s="153"/>
      <c r="O705" s="153"/>
      <c r="P705" s="153"/>
      <c r="Q705" s="153"/>
      <c r="R705" s="153"/>
      <c r="S705" s="153"/>
      <c r="T705" s="153"/>
      <c r="U705" s="153"/>
      <c r="V705" s="153"/>
      <c r="W705" s="153"/>
      <c r="X705" s="153"/>
      <c r="Y705" s="153"/>
      <c r="Z705" s="153"/>
    </row>
    <row r="706" ht="14.25" customHeight="1">
      <c r="A706" s="153"/>
      <c r="B706" s="153"/>
      <c r="C706" s="153"/>
      <c r="D706" s="153"/>
      <c r="E706" s="153"/>
      <c r="F706" s="153"/>
      <c r="G706" s="153"/>
      <c r="H706" s="153"/>
      <c r="I706" s="153"/>
      <c r="J706" s="153"/>
      <c r="K706" s="153"/>
      <c r="L706" s="153"/>
      <c r="M706" s="153"/>
      <c r="N706" s="153"/>
      <c r="O706" s="153"/>
      <c r="P706" s="153"/>
      <c r="Q706" s="153"/>
      <c r="R706" s="153"/>
      <c r="S706" s="153"/>
      <c r="T706" s="153"/>
      <c r="U706" s="153"/>
      <c r="V706" s="153"/>
      <c r="W706" s="153"/>
      <c r="X706" s="153"/>
      <c r="Y706" s="153"/>
      <c r="Z706" s="153"/>
    </row>
    <row r="707" ht="14.25" customHeight="1">
      <c r="A707" s="153"/>
      <c r="B707" s="153"/>
      <c r="C707" s="153"/>
      <c r="D707" s="153"/>
      <c r="E707" s="153"/>
      <c r="F707" s="153"/>
      <c r="G707" s="153"/>
      <c r="H707" s="153"/>
      <c r="I707" s="153"/>
      <c r="J707" s="153"/>
      <c r="K707" s="153"/>
      <c r="L707" s="153"/>
      <c r="M707" s="153"/>
      <c r="N707" s="153"/>
      <c r="O707" s="153"/>
      <c r="P707" s="153"/>
      <c r="Q707" s="153"/>
      <c r="R707" s="153"/>
      <c r="S707" s="153"/>
      <c r="T707" s="153"/>
      <c r="U707" s="153"/>
      <c r="V707" s="153"/>
      <c r="W707" s="153"/>
      <c r="X707" s="153"/>
      <c r="Y707" s="153"/>
      <c r="Z707" s="153"/>
    </row>
    <row r="708" ht="14.25" customHeight="1">
      <c r="A708" s="153"/>
      <c r="B708" s="153"/>
      <c r="C708" s="153"/>
      <c r="D708" s="153"/>
      <c r="E708" s="153"/>
      <c r="F708" s="153"/>
      <c r="G708" s="153"/>
      <c r="H708" s="153"/>
      <c r="I708" s="153"/>
      <c r="J708" s="153"/>
      <c r="K708" s="153"/>
      <c r="L708" s="153"/>
      <c r="M708" s="153"/>
      <c r="N708" s="153"/>
      <c r="O708" s="153"/>
      <c r="P708" s="153"/>
      <c r="Q708" s="153"/>
      <c r="R708" s="153"/>
      <c r="S708" s="153"/>
      <c r="T708" s="153"/>
      <c r="U708" s="153"/>
      <c r="V708" s="153"/>
      <c r="W708" s="153"/>
      <c r="X708" s="153"/>
      <c r="Y708" s="153"/>
      <c r="Z708" s="153"/>
    </row>
    <row r="709" ht="14.25" customHeight="1">
      <c r="A709" s="153"/>
      <c r="B709" s="153"/>
      <c r="C709" s="153"/>
      <c r="D709" s="153"/>
      <c r="E709" s="153"/>
      <c r="F709" s="153"/>
      <c r="G709" s="153"/>
      <c r="H709" s="153"/>
      <c r="I709" s="153"/>
      <c r="J709" s="153"/>
      <c r="K709" s="153"/>
      <c r="L709" s="153"/>
      <c r="M709" s="153"/>
      <c r="N709" s="153"/>
      <c r="O709" s="153"/>
      <c r="P709" s="153"/>
      <c r="Q709" s="153"/>
      <c r="R709" s="153"/>
      <c r="S709" s="153"/>
      <c r="T709" s="153"/>
      <c r="U709" s="153"/>
      <c r="V709" s="153"/>
      <c r="W709" s="153"/>
      <c r="X709" s="153"/>
      <c r="Y709" s="153"/>
      <c r="Z709" s="153"/>
    </row>
    <row r="710" ht="14.25" customHeight="1">
      <c r="A710" s="153"/>
      <c r="B710" s="153"/>
      <c r="C710" s="153"/>
      <c r="D710" s="153"/>
      <c r="E710" s="153"/>
      <c r="F710" s="153"/>
      <c r="G710" s="153"/>
      <c r="H710" s="153"/>
      <c r="I710" s="153"/>
      <c r="J710" s="153"/>
      <c r="K710" s="153"/>
      <c r="L710" s="153"/>
      <c r="M710" s="153"/>
      <c r="N710" s="153"/>
      <c r="O710" s="153"/>
      <c r="P710" s="153"/>
      <c r="Q710" s="153"/>
      <c r="R710" s="153"/>
      <c r="S710" s="153"/>
      <c r="T710" s="153"/>
      <c r="U710" s="153"/>
      <c r="V710" s="153"/>
      <c r="W710" s="153"/>
      <c r="X710" s="153"/>
      <c r="Y710" s="153"/>
      <c r="Z710" s="153"/>
    </row>
    <row r="711" ht="14.25" customHeight="1">
      <c r="A711" s="153"/>
      <c r="B711" s="153"/>
      <c r="C711" s="153"/>
      <c r="D711" s="153"/>
      <c r="E711" s="153"/>
      <c r="F711" s="153"/>
      <c r="G711" s="153"/>
      <c r="H711" s="153"/>
      <c r="I711" s="153"/>
      <c r="J711" s="153"/>
      <c r="K711" s="153"/>
      <c r="L711" s="153"/>
      <c r="M711" s="153"/>
      <c r="N711" s="153"/>
      <c r="O711" s="153"/>
      <c r="P711" s="153"/>
      <c r="Q711" s="153"/>
      <c r="R711" s="153"/>
      <c r="S711" s="153"/>
      <c r="T711" s="153"/>
      <c r="U711" s="153"/>
      <c r="V711" s="153"/>
      <c r="W711" s="153"/>
      <c r="X711" s="153"/>
      <c r="Y711" s="153"/>
      <c r="Z711" s="153"/>
    </row>
    <row r="712" ht="14.25" customHeight="1">
      <c r="A712" s="153"/>
      <c r="B712" s="153"/>
      <c r="C712" s="153"/>
      <c r="D712" s="153"/>
      <c r="E712" s="153"/>
      <c r="F712" s="153"/>
      <c r="G712" s="153"/>
      <c r="H712" s="153"/>
      <c r="I712" s="153"/>
      <c r="J712" s="153"/>
      <c r="K712" s="153"/>
      <c r="L712" s="153"/>
      <c r="M712" s="153"/>
      <c r="N712" s="153"/>
      <c r="O712" s="153"/>
      <c r="P712" s="153"/>
      <c r="Q712" s="153"/>
      <c r="R712" s="153"/>
      <c r="S712" s="153"/>
      <c r="T712" s="153"/>
      <c r="U712" s="153"/>
      <c r="V712" s="153"/>
      <c r="W712" s="153"/>
      <c r="X712" s="153"/>
      <c r="Y712" s="153"/>
      <c r="Z712" s="153"/>
    </row>
    <row r="713" ht="14.25" customHeight="1">
      <c r="A713" s="153"/>
      <c r="B713" s="153"/>
      <c r="C713" s="153"/>
      <c r="D713" s="153"/>
      <c r="E713" s="153"/>
      <c r="F713" s="153"/>
      <c r="G713" s="153"/>
      <c r="H713" s="153"/>
      <c r="I713" s="153"/>
      <c r="J713" s="153"/>
      <c r="K713" s="153"/>
      <c r="L713" s="153"/>
      <c r="M713" s="153"/>
      <c r="N713" s="153"/>
      <c r="O713" s="153"/>
      <c r="P713" s="153"/>
      <c r="Q713" s="153"/>
      <c r="R713" s="153"/>
      <c r="S713" s="153"/>
      <c r="T713" s="153"/>
      <c r="U713" s="153"/>
      <c r="V713" s="153"/>
      <c r="W713" s="153"/>
      <c r="X713" s="153"/>
      <c r="Y713" s="153"/>
      <c r="Z713" s="153"/>
    </row>
    <row r="714" ht="14.25" customHeight="1">
      <c r="A714" s="153"/>
      <c r="B714" s="153"/>
      <c r="C714" s="153"/>
      <c r="D714" s="153"/>
      <c r="E714" s="153"/>
      <c r="F714" s="153"/>
      <c r="G714" s="153"/>
      <c r="H714" s="153"/>
      <c r="I714" s="153"/>
      <c r="J714" s="153"/>
      <c r="K714" s="153"/>
      <c r="L714" s="153"/>
      <c r="M714" s="153"/>
      <c r="N714" s="153"/>
      <c r="O714" s="153"/>
      <c r="P714" s="153"/>
      <c r="Q714" s="153"/>
      <c r="R714" s="153"/>
      <c r="S714" s="153"/>
      <c r="T714" s="153"/>
      <c r="U714" s="153"/>
      <c r="V714" s="153"/>
      <c r="W714" s="153"/>
      <c r="X714" s="153"/>
      <c r="Y714" s="153"/>
      <c r="Z714" s="153"/>
    </row>
    <row r="715" ht="14.25" customHeight="1">
      <c r="A715" s="153"/>
      <c r="B715" s="153"/>
      <c r="C715" s="153"/>
      <c r="D715" s="153"/>
      <c r="E715" s="153"/>
      <c r="F715" s="153"/>
      <c r="G715" s="153"/>
      <c r="H715" s="153"/>
      <c r="I715" s="153"/>
      <c r="J715" s="153"/>
      <c r="K715" s="153"/>
      <c r="L715" s="153"/>
      <c r="M715" s="153"/>
      <c r="N715" s="153"/>
      <c r="O715" s="153"/>
      <c r="P715" s="153"/>
      <c r="Q715" s="153"/>
      <c r="R715" s="153"/>
      <c r="S715" s="153"/>
      <c r="T715" s="153"/>
      <c r="U715" s="153"/>
      <c r="V715" s="153"/>
      <c r="W715" s="153"/>
      <c r="X715" s="153"/>
      <c r="Y715" s="153"/>
      <c r="Z715" s="153"/>
    </row>
    <row r="716" ht="14.25" customHeight="1">
      <c r="A716" s="153"/>
      <c r="B716" s="153"/>
      <c r="C716" s="153"/>
      <c r="D716" s="153"/>
      <c r="E716" s="153"/>
      <c r="F716" s="153"/>
      <c r="G716" s="153"/>
      <c r="H716" s="153"/>
      <c r="I716" s="153"/>
      <c r="J716" s="153"/>
      <c r="K716" s="153"/>
      <c r="L716" s="153"/>
      <c r="M716" s="153"/>
      <c r="N716" s="153"/>
      <c r="O716" s="153"/>
      <c r="P716" s="153"/>
      <c r="Q716" s="153"/>
      <c r="R716" s="153"/>
      <c r="S716" s="153"/>
      <c r="T716" s="153"/>
      <c r="U716" s="153"/>
      <c r="V716" s="153"/>
      <c r="W716" s="153"/>
      <c r="X716" s="153"/>
      <c r="Y716" s="153"/>
      <c r="Z716" s="153"/>
    </row>
    <row r="717" ht="14.25" customHeight="1">
      <c r="A717" s="153"/>
      <c r="B717" s="153"/>
      <c r="C717" s="153"/>
      <c r="D717" s="153"/>
      <c r="E717" s="153"/>
      <c r="F717" s="153"/>
      <c r="G717" s="153"/>
      <c r="H717" s="153"/>
      <c r="I717" s="153"/>
      <c r="J717" s="153"/>
      <c r="K717" s="153"/>
      <c r="L717" s="153"/>
      <c r="M717" s="153"/>
      <c r="N717" s="153"/>
      <c r="O717" s="153"/>
      <c r="P717" s="153"/>
      <c r="Q717" s="153"/>
      <c r="R717" s="153"/>
      <c r="S717" s="153"/>
      <c r="T717" s="153"/>
      <c r="U717" s="153"/>
      <c r="V717" s="153"/>
      <c r="W717" s="153"/>
      <c r="X717" s="153"/>
      <c r="Y717" s="153"/>
      <c r="Z717" s="153"/>
    </row>
    <row r="718" ht="14.25" customHeight="1">
      <c r="A718" s="153"/>
      <c r="B718" s="153"/>
      <c r="C718" s="153"/>
      <c r="D718" s="153"/>
      <c r="E718" s="153"/>
      <c r="F718" s="153"/>
      <c r="G718" s="153"/>
      <c r="H718" s="153"/>
      <c r="I718" s="153"/>
      <c r="J718" s="153"/>
      <c r="K718" s="153"/>
      <c r="L718" s="153"/>
      <c r="M718" s="153"/>
      <c r="N718" s="153"/>
      <c r="O718" s="153"/>
      <c r="P718" s="153"/>
      <c r="Q718" s="153"/>
      <c r="R718" s="153"/>
      <c r="S718" s="153"/>
      <c r="T718" s="153"/>
      <c r="U718" s="153"/>
      <c r="V718" s="153"/>
      <c r="W718" s="153"/>
      <c r="X718" s="153"/>
      <c r="Y718" s="153"/>
      <c r="Z718" s="153"/>
    </row>
    <row r="719" ht="14.25" customHeight="1">
      <c r="A719" s="153"/>
      <c r="B719" s="153"/>
      <c r="C719" s="153"/>
      <c r="D719" s="153"/>
      <c r="E719" s="153"/>
      <c r="F719" s="153"/>
      <c r="G719" s="153"/>
      <c r="H719" s="153"/>
      <c r="I719" s="153"/>
      <c r="J719" s="153"/>
      <c r="K719" s="153"/>
      <c r="L719" s="153"/>
      <c r="M719" s="153"/>
      <c r="N719" s="153"/>
      <c r="O719" s="153"/>
      <c r="P719" s="153"/>
      <c r="Q719" s="153"/>
      <c r="R719" s="153"/>
      <c r="S719" s="153"/>
      <c r="T719" s="153"/>
      <c r="U719" s="153"/>
      <c r="V719" s="153"/>
      <c r="W719" s="153"/>
      <c r="X719" s="153"/>
      <c r="Y719" s="153"/>
      <c r="Z719" s="153"/>
    </row>
    <row r="720" ht="14.25" customHeight="1">
      <c r="A720" s="153"/>
      <c r="B720" s="153"/>
      <c r="C720" s="153"/>
      <c r="D720" s="153"/>
      <c r="E720" s="153"/>
      <c r="F720" s="153"/>
      <c r="G720" s="153"/>
      <c r="H720" s="153"/>
      <c r="I720" s="153"/>
      <c r="J720" s="153"/>
      <c r="K720" s="153"/>
      <c r="L720" s="153"/>
      <c r="M720" s="153"/>
      <c r="N720" s="153"/>
      <c r="O720" s="153"/>
      <c r="P720" s="153"/>
      <c r="Q720" s="153"/>
      <c r="R720" s="153"/>
      <c r="S720" s="153"/>
      <c r="T720" s="153"/>
      <c r="U720" s="153"/>
      <c r="V720" s="153"/>
      <c r="W720" s="153"/>
      <c r="X720" s="153"/>
      <c r="Y720" s="153"/>
      <c r="Z720" s="153"/>
    </row>
    <row r="721" ht="14.25" customHeight="1">
      <c r="A721" s="153"/>
      <c r="B721" s="153"/>
      <c r="C721" s="153"/>
      <c r="D721" s="153"/>
      <c r="E721" s="153"/>
      <c r="F721" s="153"/>
      <c r="G721" s="153"/>
      <c r="H721" s="153"/>
      <c r="I721" s="153"/>
      <c r="J721" s="153"/>
      <c r="K721" s="153"/>
      <c r="L721" s="153"/>
      <c r="M721" s="153"/>
      <c r="N721" s="153"/>
      <c r="O721" s="153"/>
      <c r="P721" s="153"/>
      <c r="Q721" s="153"/>
      <c r="R721" s="153"/>
      <c r="S721" s="153"/>
      <c r="T721" s="153"/>
      <c r="U721" s="153"/>
      <c r="V721" s="153"/>
      <c r="W721" s="153"/>
      <c r="X721" s="153"/>
      <c r="Y721" s="153"/>
      <c r="Z721" s="153"/>
    </row>
    <row r="722" ht="14.25" customHeight="1">
      <c r="A722" s="153"/>
      <c r="B722" s="153"/>
      <c r="C722" s="153"/>
      <c r="D722" s="153"/>
      <c r="E722" s="153"/>
      <c r="F722" s="153"/>
      <c r="G722" s="153"/>
      <c r="H722" s="153"/>
      <c r="I722" s="153"/>
      <c r="J722" s="153"/>
      <c r="K722" s="153"/>
      <c r="L722" s="153"/>
      <c r="M722" s="153"/>
      <c r="N722" s="153"/>
      <c r="O722" s="153"/>
      <c r="P722" s="153"/>
      <c r="Q722" s="153"/>
      <c r="R722" s="153"/>
      <c r="S722" s="153"/>
      <c r="T722" s="153"/>
      <c r="U722" s="153"/>
      <c r="V722" s="153"/>
      <c r="W722" s="153"/>
      <c r="X722" s="153"/>
      <c r="Y722" s="153"/>
      <c r="Z722" s="153"/>
    </row>
    <row r="723" ht="14.25" customHeight="1">
      <c r="A723" s="153"/>
      <c r="B723" s="153"/>
      <c r="C723" s="153"/>
      <c r="D723" s="153"/>
      <c r="E723" s="153"/>
      <c r="F723" s="153"/>
      <c r="G723" s="153"/>
      <c r="H723" s="153"/>
      <c r="I723" s="153"/>
      <c r="J723" s="153"/>
      <c r="K723" s="153"/>
      <c r="L723" s="153"/>
      <c r="M723" s="153"/>
      <c r="N723" s="153"/>
      <c r="O723" s="153"/>
      <c r="P723" s="153"/>
      <c r="Q723" s="153"/>
      <c r="R723" s="153"/>
      <c r="S723" s="153"/>
      <c r="T723" s="153"/>
      <c r="U723" s="153"/>
      <c r="V723" s="153"/>
      <c r="W723" s="153"/>
      <c r="X723" s="153"/>
      <c r="Y723" s="153"/>
      <c r="Z723" s="153"/>
    </row>
    <row r="724" ht="14.25" customHeight="1">
      <c r="A724" s="153"/>
      <c r="B724" s="153"/>
      <c r="C724" s="153"/>
      <c r="D724" s="153"/>
      <c r="E724" s="153"/>
      <c r="F724" s="153"/>
      <c r="G724" s="153"/>
      <c r="H724" s="153"/>
      <c r="I724" s="153"/>
      <c r="J724" s="153"/>
      <c r="K724" s="153"/>
      <c r="L724" s="153"/>
      <c r="M724" s="153"/>
      <c r="N724" s="153"/>
      <c r="O724" s="153"/>
      <c r="P724" s="153"/>
      <c r="Q724" s="153"/>
      <c r="R724" s="153"/>
      <c r="S724" s="153"/>
      <c r="T724" s="153"/>
      <c r="U724" s="153"/>
      <c r="V724" s="153"/>
      <c r="W724" s="153"/>
      <c r="X724" s="153"/>
      <c r="Y724" s="153"/>
      <c r="Z724" s="153"/>
    </row>
    <row r="725" ht="14.25" customHeight="1">
      <c r="A725" s="153"/>
      <c r="B725" s="153"/>
      <c r="C725" s="153"/>
      <c r="D725" s="153"/>
      <c r="E725" s="153"/>
      <c r="F725" s="153"/>
      <c r="G725" s="153"/>
      <c r="H725" s="153"/>
      <c r="I725" s="153"/>
      <c r="J725" s="153"/>
      <c r="K725" s="153"/>
      <c r="L725" s="153"/>
      <c r="M725" s="153"/>
      <c r="N725" s="153"/>
      <c r="O725" s="153"/>
      <c r="P725" s="153"/>
      <c r="Q725" s="153"/>
      <c r="R725" s="153"/>
      <c r="S725" s="153"/>
      <c r="T725" s="153"/>
      <c r="U725" s="153"/>
      <c r="V725" s="153"/>
      <c r="W725" s="153"/>
      <c r="X725" s="153"/>
      <c r="Y725" s="153"/>
      <c r="Z725" s="153"/>
    </row>
    <row r="726" ht="14.25" customHeight="1">
      <c r="A726" s="153"/>
      <c r="B726" s="153"/>
      <c r="C726" s="153"/>
      <c r="D726" s="153"/>
      <c r="E726" s="153"/>
      <c r="F726" s="153"/>
      <c r="G726" s="153"/>
      <c r="H726" s="153"/>
      <c r="I726" s="153"/>
      <c r="J726" s="153"/>
      <c r="K726" s="153"/>
      <c r="L726" s="153"/>
      <c r="M726" s="153"/>
      <c r="N726" s="153"/>
      <c r="O726" s="153"/>
      <c r="P726" s="153"/>
      <c r="Q726" s="153"/>
      <c r="R726" s="153"/>
      <c r="S726" s="153"/>
      <c r="T726" s="153"/>
      <c r="U726" s="153"/>
      <c r="V726" s="153"/>
      <c r="W726" s="153"/>
      <c r="X726" s="153"/>
      <c r="Y726" s="153"/>
      <c r="Z726" s="153"/>
    </row>
    <row r="727" ht="14.25" customHeight="1">
      <c r="A727" s="153"/>
      <c r="B727" s="153"/>
      <c r="C727" s="153"/>
      <c r="D727" s="153"/>
      <c r="E727" s="153"/>
      <c r="F727" s="153"/>
      <c r="G727" s="153"/>
      <c r="H727" s="153"/>
      <c r="I727" s="153"/>
      <c r="J727" s="153"/>
      <c r="K727" s="153"/>
      <c r="L727" s="153"/>
      <c r="M727" s="153"/>
      <c r="N727" s="153"/>
      <c r="O727" s="153"/>
      <c r="P727" s="153"/>
      <c r="Q727" s="153"/>
      <c r="R727" s="153"/>
      <c r="S727" s="153"/>
      <c r="T727" s="153"/>
      <c r="U727" s="153"/>
      <c r="V727" s="153"/>
      <c r="W727" s="153"/>
      <c r="X727" s="153"/>
      <c r="Y727" s="153"/>
      <c r="Z727" s="153"/>
    </row>
    <row r="728" ht="14.25" customHeight="1">
      <c r="A728" s="153"/>
      <c r="B728" s="153"/>
      <c r="C728" s="153"/>
      <c r="D728" s="153"/>
      <c r="E728" s="153"/>
      <c r="F728" s="153"/>
      <c r="G728" s="153"/>
      <c r="H728" s="153"/>
      <c r="I728" s="153"/>
      <c r="J728" s="153"/>
      <c r="K728" s="153"/>
      <c r="L728" s="153"/>
      <c r="M728" s="153"/>
      <c r="N728" s="153"/>
      <c r="O728" s="153"/>
      <c r="P728" s="153"/>
      <c r="Q728" s="153"/>
      <c r="R728" s="153"/>
      <c r="S728" s="153"/>
      <c r="T728" s="153"/>
      <c r="U728" s="153"/>
      <c r="V728" s="153"/>
      <c r="W728" s="153"/>
      <c r="X728" s="153"/>
      <c r="Y728" s="153"/>
      <c r="Z728" s="153"/>
    </row>
    <row r="729" ht="14.25" customHeight="1">
      <c r="A729" s="153"/>
      <c r="B729" s="153"/>
      <c r="C729" s="153"/>
      <c r="D729" s="153"/>
      <c r="E729" s="153"/>
      <c r="F729" s="153"/>
      <c r="G729" s="153"/>
      <c r="H729" s="153"/>
      <c r="I729" s="153"/>
      <c r="J729" s="153"/>
      <c r="K729" s="153"/>
      <c r="L729" s="153"/>
      <c r="M729" s="153"/>
      <c r="N729" s="153"/>
      <c r="O729" s="153"/>
      <c r="P729" s="153"/>
      <c r="Q729" s="153"/>
      <c r="R729" s="153"/>
      <c r="S729" s="153"/>
      <c r="T729" s="153"/>
      <c r="U729" s="153"/>
      <c r="V729" s="153"/>
      <c r="W729" s="153"/>
      <c r="X729" s="153"/>
      <c r="Y729" s="153"/>
      <c r="Z729" s="153"/>
    </row>
    <row r="730" ht="14.25" customHeight="1">
      <c r="A730" s="153"/>
      <c r="B730" s="153"/>
      <c r="C730" s="153"/>
      <c r="D730" s="153"/>
      <c r="E730" s="153"/>
      <c r="F730" s="153"/>
      <c r="G730" s="153"/>
      <c r="H730" s="153"/>
      <c r="I730" s="153"/>
      <c r="J730" s="153"/>
      <c r="K730" s="153"/>
      <c r="L730" s="153"/>
      <c r="M730" s="153"/>
      <c r="N730" s="153"/>
      <c r="O730" s="153"/>
      <c r="P730" s="153"/>
      <c r="Q730" s="153"/>
      <c r="R730" s="153"/>
      <c r="S730" s="153"/>
      <c r="T730" s="153"/>
      <c r="U730" s="153"/>
      <c r="V730" s="153"/>
      <c r="W730" s="153"/>
      <c r="X730" s="153"/>
      <c r="Y730" s="153"/>
      <c r="Z730" s="153"/>
    </row>
    <row r="731" ht="14.25" customHeight="1">
      <c r="A731" s="153"/>
      <c r="B731" s="153"/>
      <c r="C731" s="153"/>
      <c r="D731" s="153"/>
      <c r="E731" s="153"/>
      <c r="F731" s="153"/>
      <c r="G731" s="153"/>
      <c r="H731" s="153"/>
      <c r="I731" s="153"/>
      <c r="J731" s="153"/>
      <c r="K731" s="153"/>
      <c r="L731" s="153"/>
      <c r="M731" s="153"/>
      <c r="N731" s="153"/>
      <c r="O731" s="153"/>
      <c r="P731" s="153"/>
      <c r="Q731" s="153"/>
      <c r="R731" s="153"/>
      <c r="S731" s="153"/>
      <c r="T731" s="153"/>
      <c r="U731" s="153"/>
      <c r="V731" s="153"/>
      <c r="W731" s="153"/>
      <c r="X731" s="153"/>
      <c r="Y731" s="153"/>
      <c r="Z731" s="153"/>
    </row>
    <row r="732" ht="14.25" customHeight="1">
      <c r="A732" s="153"/>
      <c r="B732" s="153"/>
      <c r="C732" s="153"/>
      <c r="D732" s="153"/>
      <c r="E732" s="153"/>
      <c r="F732" s="153"/>
      <c r="G732" s="153"/>
      <c r="H732" s="153"/>
      <c r="I732" s="153"/>
      <c r="J732" s="153"/>
      <c r="K732" s="153"/>
      <c r="L732" s="153"/>
      <c r="M732" s="153"/>
      <c r="N732" s="153"/>
      <c r="O732" s="153"/>
      <c r="P732" s="153"/>
      <c r="Q732" s="153"/>
      <c r="R732" s="153"/>
      <c r="S732" s="153"/>
      <c r="T732" s="153"/>
      <c r="U732" s="153"/>
      <c r="V732" s="153"/>
      <c r="W732" s="153"/>
      <c r="X732" s="153"/>
      <c r="Y732" s="153"/>
      <c r="Z732" s="153"/>
    </row>
    <row r="733" ht="14.25" customHeight="1">
      <c r="A733" s="153"/>
      <c r="B733" s="153"/>
      <c r="C733" s="153"/>
      <c r="D733" s="153"/>
      <c r="E733" s="153"/>
      <c r="F733" s="153"/>
      <c r="G733" s="153"/>
      <c r="H733" s="153"/>
      <c r="I733" s="153"/>
      <c r="J733" s="153"/>
      <c r="K733" s="153"/>
      <c r="L733" s="153"/>
      <c r="M733" s="153"/>
      <c r="N733" s="153"/>
      <c r="O733" s="153"/>
      <c r="P733" s="153"/>
      <c r="Q733" s="153"/>
      <c r="R733" s="153"/>
      <c r="S733" s="153"/>
      <c r="T733" s="153"/>
      <c r="U733" s="153"/>
      <c r="V733" s="153"/>
      <c r="W733" s="153"/>
      <c r="X733" s="153"/>
      <c r="Y733" s="153"/>
      <c r="Z733" s="153"/>
    </row>
    <row r="734" ht="14.25" customHeight="1">
      <c r="A734" s="153"/>
      <c r="B734" s="153"/>
      <c r="C734" s="153"/>
      <c r="D734" s="153"/>
      <c r="E734" s="153"/>
      <c r="F734" s="153"/>
      <c r="G734" s="153"/>
      <c r="H734" s="153"/>
      <c r="I734" s="153"/>
      <c r="J734" s="153"/>
      <c r="K734" s="153"/>
      <c r="L734" s="153"/>
      <c r="M734" s="153"/>
      <c r="N734" s="153"/>
      <c r="O734" s="153"/>
      <c r="P734" s="153"/>
      <c r="Q734" s="153"/>
      <c r="R734" s="153"/>
      <c r="S734" s="153"/>
      <c r="T734" s="153"/>
      <c r="U734" s="153"/>
      <c r="V734" s="153"/>
      <c r="W734" s="153"/>
      <c r="X734" s="153"/>
      <c r="Y734" s="153"/>
      <c r="Z734" s="153"/>
    </row>
    <row r="735" ht="14.25" customHeight="1">
      <c r="A735" s="153"/>
      <c r="B735" s="153"/>
      <c r="C735" s="153"/>
      <c r="D735" s="153"/>
      <c r="E735" s="153"/>
      <c r="F735" s="153"/>
      <c r="G735" s="153"/>
      <c r="H735" s="153"/>
      <c r="I735" s="153"/>
      <c r="J735" s="153"/>
      <c r="K735" s="153"/>
      <c r="L735" s="153"/>
      <c r="M735" s="153"/>
      <c r="N735" s="153"/>
      <c r="O735" s="153"/>
      <c r="P735" s="153"/>
      <c r="Q735" s="153"/>
      <c r="R735" s="153"/>
      <c r="S735" s="153"/>
      <c r="T735" s="153"/>
      <c r="U735" s="153"/>
      <c r="V735" s="153"/>
      <c r="W735" s="153"/>
      <c r="X735" s="153"/>
      <c r="Y735" s="153"/>
      <c r="Z735" s="153"/>
    </row>
    <row r="736" ht="14.25" customHeight="1">
      <c r="A736" s="153"/>
      <c r="B736" s="153"/>
      <c r="C736" s="153"/>
      <c r="D736" s="153"/>
      <c r="E736" s="153"/>
      <c r="F736" s="153"/>
      <c r="G736" s="153"/>
      <c r="H736" s="153"/>
      <c r="I736" s="153"/>
      <c r="J736" s="153"/>
      <c r="K736" s="153"/>
      <c r="L736" s="153"/>
      <c r="M736" s="153"/>
      <c r="N736" s="153"/>
      <c r="O736" s="153"/>
      <c r="P736" s="153"/>
      <c r="Q736" s="153"/>
      <c r="R736" s="153"/>
      <c r="S736" s="153"/>
      <c r="T736" s="153"/>
      <c r="U736" s="153"/>
      <c r="V736" s="153"/>
      <c r="W736" s="153"/>
      <c r="X736" s="153"/>
      <c r="Y736" s="153"/>
      <c r="Z736" s="153"/>
    </row>
    <row r="737" ht="14.25" customHeight="1">
      <c r="A737" s="153"/>
      <c r="B737" s="153"/>
      <c r="C737" s="153"/>
      <c r="D737" s="153"/>
      <c r="E737" s="153"/>
      <c r="F737" s="153"/>
      <c r="G737" s="153"/>
      <c r="H737" s="153"/>
      <c r="I737" s="153"/>
      <c r="J737" s="153"/>
      <c r="K737" s="153"/>
      <c r="L737" s="153"/>
      <c r="M737" s="153"/>
      <c r="N737" s="153"/>
      <c r="O737" s="153"/>
      <c r="P737" s="153"/>
      <c r="Q737" s="153"/>
      <c r="R737" s="153"/>
      <c r="S737" s="153"/>
      <c r="T737" s="153"/>
      <c r="U737" s="153"/>
      <c r="V737" s="153"/>
      <c r="W737" s="153"/>
      <c r="X737" s="153"/>
      <c r="Y737" s="153"/>
      <c r="Z737" s="153"/>
    </row>
    <row r="738" ht="14.25" customHeight="1">
      <c r="A738" s="153"/>
      <c r="B738" s="153"/>
      <c r="C738" s="153"/>
      <c r="D738" s="153"/>
      <c r="E738" s="153"/>
      <c r="F738" s="153"/>
      <c r="G738" s="153"/>
      <c r="H738" s="153"/>
      <c r="I738" s="153"/>
      <c r="J738" s="153"/>
      <c r="K738" s="153"/>
      <c r="L738" s="153"/>
      <c r="M738" s="153"/>
      <c r="N738" s="153"/>
      <c r="O738" s="153"/>
      <c r="P738" s="153"/>
      <c r="Q738" s="153"/>
      <c r="R738" s="153"/>
      <c r="S738" s="153"/>
      <c r="T738" s="153"/>
      <c r="U738" s="153"/>
      <c r="V738" s="153"/>
      <c r="W738" s="153"/>
      <c r="X738" s="153"/>
      <c r="Y738" s="153"/>
      <c r="Z738" s="153"/>
    </row>
    <row r="739" ht="14.25" customHeight="1">
      <c r="A739" s="153"/>
      <c r="B739" s="153"/>
      <c r="C739" s="153"/>
      <c r="D739" s="153"/>
      <c r="E739" s="153"/>
      <c r="F739" s="153"/>
      <c r="G739" s="153"/>
      <c r="H739" s="153"/>
      <c r="I739" s="153"/>
      <c r="J739" s="153"/>
      <c r="K739" s="153"/>
      <c r="L739" s="153"/>
      <c r="M739" s="153"/>
      <c r="N739" s="153"/>
      <c r="O739" s="153"/>
      <c r="P739" s="153"/>
      <c r="Q739" s="153"/>
      <c r="R739" s="153"/>
      <c r="S739" s="153"/>
      <c r="T739" s="153"/>
      <c r="U739" s="153"/>
      <c r="V739" s="153"/>
      <c r="W739" s="153"/>
      <c r="X739" s="153"/>
      <c r="Y739" s="153"/>
      <c r="Z739" s="153"/>
    </row>
    <row r="740" ht="14.25" customHeight="1">
      <c r="A740" s="153"/>
      <c r="B740" s="153"/>
      <c r="C740" s="153"/>
      <c r="D740" s="153"/>
      <c r="E740" s="153"/>
      <c r="F740" s="153"/>
      <c r="G740" s="153"/>
      <c r="H740" s="153"/>
      <c r="I740" s="153"/>
      <c r="J740" s="153"/>
      <c r="K740" s="153"/>
      <c r="L740" s="153"/>
      <c r="M740" s="153"/>
      <c r="N740" s="153"/>
      <c r="O740" s="153"/>
      <c r="P740" s="153"/>
      <c r="Q740" s="153"/>
      <c r="R740" s="153"/>
      <c r="S740" s="153"/>
      <c r="T740" s="153"/>
      <c r="U740" s="153"/>
      <c r="V740" s="153"/>
      <c r="W740" s="153"/>
      <c r="X740" s="153"/>
      <c r="Y740" s="153"/>
      <c r="Z740" s="153"/>
    </row>
    <row r="741" ht="14.25" customHeight="1">
      <c r="A741" s="153"/>
      <c r="B741" s="153"/>
      <c r="C741" s="153"/>
      <c r="D741" s="153"/>
      <c r="E741" s="153"/>
      <c r="F741" s="153"/>
      <c r="G741" s="153"/>
      <c r="H741" s="153"/>
      <c r="I741" s="153"/>
      <c r="J741" s="153"/>
      <c r="K741" s="153"/>
      <c r="L741" s="153"/>
      <c r="M741" s="153"/>
      <c r="N741" s="153"/>
      <c r="O741" s="153"/>
      <c r="P741" s="153"/>
      <c r="Q741" s="153"/>
      <c r="R741" s="153"/>
      <c r="S741" s="153"/>
      <c r="T741" s="153"/>
      <c r="U741" s="153"/>
      <c r="V741" s="153"/>
      <c r="W741" s="153"/>
      <c r="X741" s="153"/>
      <c r="Y741" s="153"/>
      <c r="Z741" s="153"/>
    </row>
    <row r="742" ht="14.25" customHeight="1">
      <c r="A742" s="153"/>
      <c r="B742" s="153"/>
      <c r="C742" s="153"/>
      <c r="D742" s="153"/>
      <c r="E742" s="153"/>
      <c r="F742" s="153"/>
      <c r="G742" s="153"/>
      <c r="H742" s="153"/>
      <c r="I742" s="153"/>
      <c r="J742" s="153"/>
      <c r="K742" s="153"/>
      <c r="L742" s="153"/>
      <c r="M742" s="153"/>
      <c r="N742" s="153"/>
      <c r="O742" s="153"/>
      <c r="P742" s="153"/>
      <c r="Q742" s="153"/>
      <c r="R742" s="153"/>
      <c r="S742" s="153"/>
      <c r="T742" s="153"/>
      <c r="U742" s="153"/>
      <c r="V742" s="153"/>
      <c r="W742" s="153"/>
      <c r="X742" s="153"/>
      <c r="Y742" s="153"/>
      <c r="Z742" s="153"/>
    </row>
    <row r="743" ht="14.25" customHeight="1">
      <c r="A743" s="153"/>
      <c r="B743" s="153"/>
      <c r="C743" s="153"/>
      <c r="D743" s="153"/>
      <c r="E743" s="153"/>
      <c r="F743" s="153"/>
      <c r="G743" s="153"/>
      <c r="H743" s="153"/>
      <c r="I743" s="153"/>
      <c r="J743" s="153"/>
      <c r="K743" s="153"/>
      <c r="L743" s="153"/>
      <c r="M743" s="153"/>
      <c r="N743" s="153"/>
      <c r="O743" s="153"/>
      <c r="P743" s="153"/>
      <c r="Q743" s="153"/>
      <c r="R743" s="153"/>
      <c r="S743" s="153"/>
      <c r="T743" s="153"/>
      <c r="U743" s="153"/>
      <c r="V743" s="153"/>
      <c r="W743" s="153"/>
      <c r="X743" s="153"/>
      <c r="Y743" s="153"/>
      <c r="Z743" s="153"/>
    </row>
    <row r="744" ht="14.25" customHeight="1">
      <c r="A744" s="153"/>
      <c r="B744" s="153"/>
      <c r="C744" s="153"/>
      <c r="D744" s="153"/>
      <c r="E744" s="153"/>
      <c r="F744" s="153"/>
      <c r="G744" s="153"/>
      <c r="H744" s="153"/>
      <c r="I744" s="153"/>
      <c r="J744" s="153"/>
      <c r="K744" s="153"/>
      <c r="L744" s="153"/>
      <c r="M744" s="153"/>
      <c r="N744" s="153"/>
      <c r="O744" s="153"/>
      <c r="P744" s="153"/>
      <c r="Q744" s="153"/>
      <c r="R744" s="153"/>
      <c r="S744" s="153"/>
      <c r="T744" s="153"/>
      <c r="U744" s="153"/>
      <c r="V744" s="153"/>
      <c r="W744" s="153"/>
      <c r="X744" s="153"/>
      <c r="Y744" s="153"/>
      <c r="Z744" s="153"/>
    </row>
    <row r="745" ht="14.25" customHeight="1">
      <c r="A745" s="153"/>
      <c r="B745" s="153"/>
      <c r="C745" s="153"/>
      <c r="D745" s="153"/>
      <c r="E745" s="153"/>
      <c r="F745" s="153"/>
      <c r="G745" s="153"/>
      <c r="H745" s="153"/>
      <c r="I745" s="153"/>
      <c r="J745" s="153"/>
      <c r="K745" s="153"/>
      <c r="L745" s="153"/>
      <c r="M745" s="153"/>
      <c r="N745" s="153"/>
      <c r="O745" s="153"/>
      <c r="P745" s="153"/>
      <c r="Q745" s="153"/>
      <c r="R745" s="153"/>
      <c r="S745" s="153"/>
      <c r="T745" s="153"/>
      <c r="U745" s="153"/>
      <c r="V745" s="153"/>
      <c r="W745" s="153"/>
      <c r="X745" s="153"/>
      <c r="Y745" s="153"/>
      <c r="Z745" s="153"/>
    </row>
    <row r="746" ht="14.25" customHeight="1">
      <c r="A746" s="153"/>
      <c r="B746" s="153"/>
      <c r="C746" s="153"/>
      <c r="D746" s="153"/>
      <c r="E746" s="153"/>
      <c r="F746" s="153"/>
      <c r="G746" s="153"/>
      <c r="H746" s="153"/>
      <c r="I746" s="153"/>
      <c r="J746" s="153"/>
      <c r="K746" s="153"/>
      <c r="L746" s="153"/>
      <c r="M746" s="153"/>
      <c r="N746" s="153"/>
      <c r="O746" s="153"/>
      <c r="P746" s="153"/>
      <c r="Q746" s="153"/>
      <c r="R746" s="153"/>
      <c r="S746" s="153"/>
      <c r="T746" s="153"/>
      <c r="U746" s="153"/>
      <c r="V746" s="153"/>
      <c r="W746" s="153"/>
      <c r="X746" s="153"/>
      <c r="Y746" s="153"/>
      <c r="Z746" s="153"/>
    </row>
    <row r="747" ht="14.25" customHeight="1">
      <c r="A747" s="153"/>
      <c r="B747" s="153"/>
      <c r="C747" s="153"/>
      <c r="D747" s="153"/>
      <c r="E747" s="153"/>
      <c r="F747" s="153"/>
      <c r="G747" s="153"/>
      <c r="H747" s="153"/>
      <c r="I747" s="153"/>
      <c r="J747" s="153"/>
      <c r="K747" s="153"/>
      <c r="L747" s="153"/>
      <c r="M747" s="153"/>
      <c r="N747" s="153"/>
      <c r="O747" s="153"/>
      <c r="P747" s="153"/>
      <c r="Q747" s="153"/>
      <c r="R747" s="153"/>
      <c r="S747" s="153"/>
      <c r="T747" s="153"/>
      <c r="U747" s="153"/>
      <c r="V747" s="153"/>
      <c r="W747" s="153"/>
      <c r="X747" s="153"/>
      <c r="Y747" s="153"/>
      <c r="Z747" s="153"/>
    </row>
    <row r="748" ht="14.25" customHeight="1">
      <c r="A748" s="153"/>
      <c r="B748" s="153"/>
      <c r="C748" s="153"/>
      <c r="D748" s="153"/>
      <c r="E748" s="153"/>
      <c r="F748" s="153"/>
      <c r="G748" s="153"/>
      <c r="H748" s="153"/>
      <c r="I748" s="153"/>
      <c r="J748" s="153"/>
      <c r="K748" s="153"/>
      <c r="L748" s="153"/>
      <c r="M748" s="153"/>
      <c r="N748" s="153"/>
      <c r="O748" s="153"/>
      <c r="P748" s="153"/>
      <c r="Q748" s="153"/>
      <c r="R748" s="153"/>
      <c r="S748" s="153"/>
      <c r="T748" s="153"/>
      <c r="U748" s="153"/>
      <c r="V748" s="153"/>
      <c r="W748" s="153"/>
      <c r="X748" s="153"/>
      <c r="Y748" s="153"/>
      <c r="Z748" s="153"/>
    </row>
    <row r="749" ht="14.25" customHeight="1">
      <c r="A749" s="153"/>
      <c r="B749" s="153"/>
      <c r="C749" s="153"/>
      <c r="D749" s="153"/>
      <c r="E749" s="153"/>
      <c r="F749" s="153"/>
      <c r="G749" s="153"/>
      <c r="H749" s="153"/>
      <c r="I749" s="153"/>
      <c r="J749" s="153"/>
      <c r="K749" s="153"/>
      <c r="L749" s="153"/>
      <c r="M749" s="153"/>
      <c r="N749" s="153"/>
      <c r="O749" s="153"/>
      <c r="P749" s="153"/>
      <c r="Q749" s="153"/>
      <c r="R749" s="153"/>
      <c r="S749" s="153"/>
      <c r="T749" s="153"/>
      <c r="U749" s="153"/>
      <c r="V749" s="153"/>
      <c r="W749" s="153"/>
      <c r="X749" s="153"/>
      <c r="Y749" s="153"/>
      <c r="Z749" s="153"/>
    </row>
    <row r="750" ht="14.25" customHeight="1">
      <c r="A750" s="153"/>
      <c r="B750" s="153"/>
      <c r="C750" s="153"/>
      <c r="D750" s="153"/>
      <c r="E750" s="153"/>
      <c r="F750" s="153"/>
      <c r="G750" s="153"/>
      <c r="H750" s="153"/>
      <c r="I750" s="153"/>
      <c r="J750" s="153"/>
      <c r="K750" s="153"/>
      <c r="L750" s="153"/>
      <c r="M750" s="153"/>
      <c r="N750" s="153"/>
      <c r="O750" s="153"/>
      <c r="P750" s="153"/>
      <c r="Q750" s="153"/>
      <c r="R750" s="153"/>
      <c r="S750" s="153"/>
      <c r="T750" s="153"/>
      <c r="U750" s="153"/>
      <c r="V750" s="153"/>
      <c r="W750" s="153"/>
      <c r="X750" s="153"/>
      <c r="Y750" s="153"/>
      <c r="Z750" s="153"/>
    </row>
    <row r="751" ht="14.25" customHeight="1">
      <c r="A751" s="153"/>
      <c r="B751" s="153"/>
      <c r="C751" s="153"/>
      <c r="D751" s="153"/>
      <c r="E751" s="153"/>
      <c r="F751" s="153"/>
      <c r="G751" s="153"/>
      <c r="H751" s="153"/>
      <c r="I751" s="153"/>
      <c r="J751" s="153"/>
      <c r="K751" s="153"/>
      <c r="L751" s="153"/>
      <c r="M751" s="153"/>
      <c r="N751" s="153"/>
      <c r="O751" s="153"/>
      <c r="P751" s="153"/>
      <c r="Q751" s="153"/>
      <c r="R751" s="153"/>
      <c r="S751" s="153"/>
      <c r="T751" s="153"/>
      <c r="U751" s="153"/>
      <c r="V751" s="153"/>
      <c r="W751" s="153"/>
      <c r="X751" s="153"/>
      <c r="Y751" s="153"/>
      <c r="Z751" s="153"/>
    </row>
    <row r="752" ht="14.25" customHeight="1">
      <c r="A752" s="153"/>
      <c r="B752" s="153"/>
      <c r="C752" s="153"/>
      <c r="D752" s="153"/>
      <c r="E752" s="153"/>
      <c r="F752" s="153"/>
      <c r="G752" s="153"/>
      <c r="H752" s="153"/>
      <c r="I752" s="153"/>
      <c r="J752" s="153"/>
      <c r="K752" s="153"/>
      <c r="L752" s="153"/>
      <c r="M752" s="153"/>
      <c r="N752" s="153"/>
      <c r="O752" s="153"/>
      <c r="P752" s="153"/>
      <c r="Q752" s="153"/>
      <c r="R752" s="153"/>
      <c r="S752" s="153"/>
      <c r="T752" s="153"/>
      <c r="U752" s="153"/>
      <c r="V752" s="153"/>
      <c r="W752" s="153"/>
      <c r="X752" s="153"/>
      <c r="Y752" s="153"/>
      <c r="Z752" s="153"/>
    </row>
    <row r="753" ht="14.25" customHeight="1">
      <c r="A753" s="153"/>
      <c r="B753" s="153"/>
      <c r="C753" s="153"/>
      <c r="D753" s="153"/>
      <c r="E753" s="153"/>
      <c r="F753" s="153"/>
      <c r="G753" s="153"/>
      <c r="H753" s="153"/>
      <c r="I753" s="153"/>
      <c r="J753" s="153"/>
      <c r="K753" s="153"/>
      <c r="L753" s="153"/>
      <c r="M753" s="153"/>
      <c r="N753" s="153"/>
      <c r="O753" s="153"/>
      <c r="P753" s="153"/>
      <c r="Q753" s="153"/>
      <c r="R753" s="153"/>
      <c r="S753" s="153"/>
      <c r="T753" s="153"/>
      <c r="U753" s="153"/>
      <c r="V753" s="153"/>
      <c r="W753" s="153"/>
      <c r="X753" s="153"/>
      <c r="Y753" s="153"/>
      <c r="Z753" s="153"/>
    </row>
    <row r="754" ht="14.25" customHeight="1">
      <c r="A754" s="153"/>
      <c r="B754" s="153"/>
      <c r="C754" s="153"/>
      <c r="D754" s="153"/>
      <c r="E754" s="153"/>
      <c r="F754" s="153"/>
      <c r="G754" s="153"/>
      <c r="H754" s="153"/>
      <c r="I754" s="153"/>
      <c r="J754" s="153"/>
      <c r="K754" s="153"/>
      <c r="L754" s="153"/>
      <c r="M754" s="153"/>
      <c r="N754" s="153"/>
      <c r="O754" s="153"/>
      <c r="P754" s="153"/>
      <c r="Q754" s="153"/>
      <c r="R754" s="153"/>
      <c r="S754" s="153"/>
      <c r="T754" s="153"/>
      <c r="U754" s="153"/>
      <c r="V754" s="153"/>
      <c r="W754" s="153"/>
      <c r="X754" s="153"/>
      <c r="Y754" s="153"/>
      <c r="Z754" s="153"/>
    </row>
    <row r="755" ht="14.25" customHeight="1">
      <c r="A755" s="153"/>
      <c r="B755" s="153"/>
      <c r="C755" s="153"/>
      <c r="D755" s="153"/>
      <c r="E755" s="153"/>
      <c r="F755" s="153"/>
      <c r="G755" s="153"/>
      <c r="H755" s="153"/>
      <c r="I755" s="153"/>
      <c r="J755" s="153"/>
      <c r="K755" s="153"/>
      <c r="L755" s="153"/>
      <c r="M755" s="153"/>
      <c r="N755" s="153"/>
      <c r="O755" s="153"/>
      <c r="P755" s="153"/>
      <c r="Q755" s="153"/>
      <c r="R755" s="153"/>
      <c r="S755" s="153"/>
      <c r="T755" s="153"/>
      <c r="U755" s="153"/>
      <c r="V755" s="153"/>
      <c r="W755" s="153"/>
      <c r="X755" s="153"/>
      <c r="Y755" s="153"/>
      <c r="Z755" s="153"/>
    </row>
    <row r="756" ht="14.25" customHeight="1">
      <c r="A756" s="153"/>
      <c r="B756" s="153"/>
      <c r="C756" s="153"/>
      <c r="D756" s="153"/>
      <c r="E756" s="153"/>
      <c r="F756" s="153"/>
      <c r="G756" s="153"/>
      <c r="H756" s="153"/>
      <c r="I756" s="153"/>
      <c r="J756" s="153"/>
      <c r="K756" s="153"/>
      <c r="L756" s="153"/>
      <c r="M756" s="153"/>
      <c r="N756" s="153"/>
      <c r="O756" s="153"/>
      <c r="P756" s="153"/>
      <c r="Q756" s="153"/>
      <c r="R756" s="153"/>
      <c r="S756" s="153"/>
      <c r="T756" s="153"/>
      <c r="U756" s="153"/>
      <c r="V756" s="153"/>
      <c r="W756" s="153"/>
      <c r="X756" s="153"/>
      <c r="Y756" s="153"/>
      <c r="Z756" s="153"/>
    </row>
    <row r="757" ht="14.25" customHeight="1">
      <c r="A757" s="153"/>
      <c r="B757" s="153"/>
      <c r="C757" s="153"/>
      <c r="D757" s="153"/>
      <c r="E757" s="153"/>
      <c r="F757" s="153"/>
      <c r="G757" s="153"/>
      <c r="H757" s="153"/>
      <c r="I757" s="153"/>
      <c r="J757" s="153"/>
      <c r="K757" s="153"/>
      <c r="L757" s="153"/>
      <c r="M757" s="153"/>
      <c r="N757" s="153"/>
      <c r="O757" s="153"/>
      <c r="P757" s="153"/>
      <c r="Q757" s="153"/>
      <c r="R757" s="153"/>
      <c r="S757" s="153"/>
      <c r="T757" s="153"/>
      <c r="U757" s="153"/>
      <c r="V757" s="153"/>
      <c r="W757" s="153"/>
      <c r="X757" s="153"/>
      <c r="Y757" s="153"/>
      <c r="Z757" s="153"/>
    </row>
    <row r="758" ht="14.25" customHeight="1">
      <c r="A758" s="153"/>
      <c r="B758" s="153"/>
      <c r="C758" s="153"/>
      <c r="D758" s="153"/>
      <c r="E758" s="153"/>
      <c r="F758" s="153"/>
      <c r="G758" s="153"/>
      <c r="H758" s="153"/>
      <c r="I758" s="153"/>
      <c r="J758" s="153"/>
      <c r="K758" s="153"/>
      <c r="L758" s="153"/>
      <c r="M758" s="153"/>
      <c r="N758" s="153"/>
      <c r="O758" s="153"/>
      <c r="P758" s="153"/>
      <c r="Q758" s="153"/>
      <c r="R758" s="153"/>
      <c r="S758" s="153"/>
      <c r="T758" s="153"/>
      <c r="U758" s="153"/>
      <c r="V758" s="153"/>
      <c r="W758" s="153"/>
      <c r="X758" s="153"/>
      <c r="Y758" s="153"/>
      <c r="Z758" s="153"/>
    </row>
    <row r="759" ht="14.25" customHeight="1">
      <c r="A759" s="153"/>
      <c r="B759" s="153"/>
      <c r="C759" s="153"/>
      <c r="D759" s="153"/>
      <c r="E759" s="153"/>
      <c r="F759" s="153"/>
      <c r="G759" s="153"/>
      <c r="H759" s="153"/>
      <c r="I759" s="153"/>
      <c r="J759" s="153"/>
      <c r="K759" s="153"/>
      <c r="L759" s="153"/>
      <c r="M759" s="153"/>
      <c r="N759" s="153"/>
      <c r="O759" s="153"/>
      <c r="P759" s="153"/>
      <c r="Q759" s="153"/>
      <c r="R759" s="153"/>
      <c r="S759" s="153"/>
      <c r="T759" s="153"/>
      <c r="U759" s="153"/>
      <c r="V759" s="153"/>
      <c r="W759" s="153"/>
      <c r="X759" s="153"/>
      <c r="Y759" s="153"/>
      <c r="Z759" s="153"/>
    </row>
    <row r="760" ht="14.25" customHeight="1">
      <c r="A760" s="153"/>
      <c r="B760" s="153"/>
      <c r="C760" s="153"/>
      <c r="D760" s="153"/>
      <c r="E760" s="153"/>
      <c r="F760" s="153"/>
      <c r="G760" s="153"/>
      <c r="H760" s="153"/>
      <c r="I760" s="153"/>
      <c r="J760" s="153"/>
      <c r="K760" s="153"/>
      <c r="L760" s="153"/>
      <c r="M760" s="153"/>
      <c r="N760" s="153"/>
      <c r="O760" s="153"/>
      <c r="P760" s="153"/>
      <c r="Q760" s="153"/>
      <c r="R760" s="153"/>
      <c r="S760" s="153"/>
      <c r="T760" s="153"/>
      <c r="U760" s="153"/>
      <c r="V760" s="153"/>
      <c r="W760" s="153"/>
      <c r="X760" s="153"/>
      <c r="Y760" s="153"/>
      <c r="Z760" s="153"/>
    </row>
    <row r="761" ht="14.25" customHeight="1">
      <c r="A761" s="153"/>
      <c r="B761" s="153"/>
      <c r="C761" s="153"/>
      <c r="D761" s="153"/>
      <c r="E761" s="153"/>
      <c r="F761" s="153"/>
      <c r="G761" s="153"/>
      <c r="H761" s="153"/>
      <c r="I761" s="153"/>
      <c r="J761" s="153"/>
      <c r="K761" s="153"/>
      <c r="L761" s="153"/>
      <c r="M761" s="153"/>
      <c r="N761" s="153"/>
      <c r="O761" s="153"/>
      <c r="P761" s="153"/>
      <c r="Q761" s="153"/>
      <c r="R761" s="153"/>
      <c r="S761" s="153"/>
      <c r="T761" s="153"/>
      <c r="U761" s="153"/>
      <c r="V761" s="153"/>
      <c r="W761" s="153"/>
      <c r="X761" s="153"/>
      <c r="Y761" s="153"/>
      <c r="Z761" s="153"/>
    </row>
    <row r="762" ht="14.25" customHeight="1">
      <c r="A762" s="153"/>
      <c r="B762" s="153"/>
      <c r="C762" s="153"/>
      <c r="D762" s="153"/>
      <c r="E762" s="153"/>
      <c r="F762" s="153"/>
      <c r="G762" s="153"/>
      <c r="H762" s="153"/>
      <c r="I762" s="153"/>
      <c r="J762" s="153"/>
      <c r="K762" s="153"/>
      <c r="L762" s="153"/>
      <c r="M762" s="153"/>
      <c r="N762" s="153"/>
      <c r="O762" s="153"/>
      <c r="P762" s="153"/>
      <c r="Q762" s="153"/>
      <c r="R762" s="153"/>
      <c r="S762" s="153"/>
      <c r="T762" s="153"/>
      <c r="U762" s="153"/>
      <c r="V762" s="153"/>
      <c r="W762" s="153"/>
      <c r="X762" s="153"/>
      <c r="Y762" s="153"/>
      <c r="Z762" s="153"/>
    </row>
    <row r="763" ht="14.25" customHeight="1">
      <c r="A763" s="153"/>
      <c r="B763" s="153"/>
      <c r="C763" s="153"/>
      <c r="D763" s="153"/>
      <c r="E763" s="153"/>
      <c r="F763" s="153"/>
      <c r="G763" s="153"/>
      <c r="H763" s="153"/>
      <c r="I763" s="153"/>
      <c r="J763" s="153"/>
      <c r="K763" s="153"/>
      <c r="L763" s="153"/>
      <c r="M763" s="153"/>
      <c r="N763" s="153"/>
      <c r="O763" s="153"/>
      <c r="P763" s="153"/>
      <c r="Q763" s="153"/>
      <c r="R763" s="153"/>
      <c r="S763" s="153"/>
      <c r="T763" s="153"/>
      <c r="U763" s="153"/>
      <c r="V763" s="153"/>
      <c r="W763" s="153"/>
      <c r="X763" s="153"/>
      <c r="Y763" s="153"/>
      <c r="Z763" s="153"/>
    </row>
    <row r="764" ht="14.25" customHeight="1">
      <c r="A764" s="153"/>
      <c r="B764" s="153"/>
      <c r="C764" s="153"/>
      <c r="D764" s="153"/>
      <c r="E764" s="153"/>
      <c r="F764" s="153"/>
      <c r="G764" s="153"/>
      <c r="H764" s="153"/>
      <c r="I764" s="153"/>
      <c r="J764" s="153"/>
      <c r="K764" s="153"/>
      <c r="L764" s="153"/>
      <c r="M764" s="153"/>
      <c r="N764" s="153"/>
      <c r="O764" s="153"/>
      <c r="P764" s="153"/>
      <c r="Q764" s="153"/>
      <c r="R764" s="153"/>
      <c r="S764" s="153"/>
      <c r="T764" s="153"/>
      <c r="U764" s="153"/>
      <c r="V764" s="153"/>
      <c r="W764" s="153"/>
      <c r="X764" s="153"/>
      <c r="Y764" s="153"/>
      <c r="Z764" s="153"/>
    </row>
    <row r="765" ht="14.25" customHeight="1">
      <c r="A765" s="153"/>
      <c r="B765" s="153"/>
      <c r="C765" s="153"/>
      <c r="D765" s="153"/>
      <c r="E765" s="153"/>
      <c r="F765" s="153"/>
      <c r="G765" s="153"/>
      <c r="H765" s="153"/>
      <c r="I765" s="153"/>
      <c r="J765" s="153"/>
      <c r="K765" s="153"/>
      <c r="L765" s="153"/>
      <c r="M765" s="153"/>
      <c r="N765" s="153"/>
      <c r="O765" s="153"/>
      <c r="P765" s="153"/>
      <c r="Q765" s="153"/>
      <c r="R765" s="153"/>
      <c r="S765" s="153"/>
      <c r="T765" s="153"/>
      <c r="U765" s="153"/>
      <c r="V765" s="153"/>
      <c r="W765" s="153"/>
      <c r="X765" s="153"/>
      <c r="Y765" s="153"/>
      <c r="Z765" s="153"/>
    </row>
    <row r="766" ht="14.25" customHeight="1">
      <c r="A766" s="153"/>
      <c r="B766" s="153"/>
      <c r="C766" s="153"/>
      <c r="D766" s="153"/>
      <c r="E766" s="153"/>
      <c r="F766" s="153"/>
      <c r="G766" s="153"/>
      <c r="H766" s="153"/>
      <c r="I766" s="153"/>
      <c r="J766" s="153"/>
      <c r="K766" s="153"/>
      <c r="L766" s="153"/>
      <c r="M766" s="153"/>
      <c r="N766" s="153"/>
      <c r="O766" s="153"/>
      <c r="P766" s="153"/>
      <c r="Q766" s="153"/>
      <c r="R766" s="153"/>
      <c r="S766" s="153"/>
      <c r="T766" s="153"/>
      <c r="U766" s="153"/>
      <c r="V766" s="153"/>
      <c r="W766" s="153"/>
      <c r="X766" s="153"/>
      <c r="Y766" s="153"/>
      <c r="Z766" s="153"/>
    </row>
    <row r="767" ht="14.25" customHeight="1">
      <c r="A767" s="153"/>
      <c r="B767" s="153"/>
      <c r="C767" s="153"/>
      <c r="D767" s="153"/>
      <c r="E767" s="153"/>
      <c r="F767" s="153"/>
      <c r="G767" s="153"/>
      <c r="H767" s="153"/>
      <c r="I767" s="153"/>
      <c r="J767" s="153"/>
      <c r="K767" s="153"/>
      <c r="L767" s="153"/>
      <c r="M767" s="153"/>
      <c r="N767" s="153"/>
      <c r="O767" s="153"/>
      <c r="P767" s="153"/>
      <c r="Q767" s="153"/>
      <c r="R767" s="153"/>
      <c r="S767" s="153"/>
      <c r="T767" s="153"/>
      <c r="U767" s="153"/>
      <c r="V767" s="153"/>
      <c r="W767" s="153"/>
      <c r="X767" s="153"/>
      <c r="Y767" s="153"/>
      <c r="Z767" s="153"/>
    </row>
    <row r="768" ht="14.25" customHeight="1">
      <c r="A768" s="153"/>
      <c r="B768" s="153"/>
      <c r="C768" s="153"/>
      <c r="D768" s="153"/>
      <c r="E768" s="153"/>
      <c r="F768" s="153"/>
      <c r="G768" s="153"/>
      <c r="H768" s="153"/>
      <c r="I768" s="153"/>
      <c r="J768" s="153"/>
      <c r="K768" s="153"/>
      <c r="L768" s="153"/>
      <c r="M768" s="153"/>
      <c r="N768" s="153"/>
      <c r="O768" s="153"/>
      <c r="P768" s="153"/>
      <c r="Q768" s="153"/>
      <c r="R768" s="153"/>
      <c r="S768" s="153"/>
      <c r="T768" s="153"/>
      <c r="U768" s="153"/>
      <c r="V768" s="153"/>
      <c r="W768" s="153"/>
      <c r="X768" s="153"/>
      <c r="Y768" s="153"/>
      <c r="Z768" s="153"/>
    </row>
    <row r="769" ht="14.25" customHeight="1">
      <c r="A769" s="153"/>
      <c r="B769" s="153"/>
      <c r="C769" s="153"/>
      <c r="D769" s="153"/>
      <c r="E769" s="153"/>
      <c r="F769" s="153"/>
      <c r="G769" s="153"/>
      <c r="H769" s="153"/>
      <c r="I769" s="153"/>
      <c r="J769" s="153"/>
      <c r="K769" s="153"/>
      <c r="L769" s="153"/>
      <c r="M769" s="153"/>
      <c r="N769" s="153"/>
      <c r="O769" s="153"/>
      <c r="P769" s="153"/>
      <c r="Q769" s="153"/>
      <c r="R769" s="153"/>
      <c r="S769" s="153"/>
      <c r="T769" s="153"/>
      <c r="U769" s="153"/>
      <c r="V769" s="153"/>
      <c r="W769" s="153"/>
      <c r="X769" s="153"/>
      <c r="Y769" s="153"/>
      <c r="Z769" s="153"/>
    </row>
    <row r="770" ht="14.25" customHeight="1">
      <c r="A770" s="153"/>
      <c r="B770" s="153"/>
      <c r="C770" s="153"/>
      <c r="D770" s="153"/>
      <c r="E770" s="153"/>
      <c r="F770" s="153"/>
      <c r="G770" s="153"/>
      <c r="H770" s="153"/>
      <c r="I770" s="153"/>
      <c r="J770" s="153"/>
      <c r="K770" s="153"/>
      <c r="L770" s="153"/>
      <c r="M770" s="153"/>
      <c r="N770" s="153"/>
      <c r="O770" s="153"/>
      <c r="P770" s="153"/>
      <c r="Q770" s="153"/>
      <c r="R770" s="153"/>
      <c r="S770" s="153"/>
      <c r="T770" s="153"/>
      <c r="U770" s="153"/>
      <c r="V770" s="153"/>
      <c r="W770" s="153"/>
      <c r="X770" s="153"/>
      <c r="Y770" s="153"/>
      <c r="Z770" s="153"/>
    </row>
    <row r="771" ht="14.25" customHeight="1">
      <c r="A771" s="153"/>
      <c r="B771" s="153"/>
      <c r="C771" s="153"/>
      <c r="D771" s="153"/>
      <c r="E771" s="153"/>
      <c r="F771" s="153"/>
      <c r="G771" s="153"/>
      <c r="H771" s="153"/>
      <c r="I771" s="153"/>
      <c r="J771" s="153"/>
      <c r="K771" s="153"/>
      <c r="L771" s="153"/>
      <c r="M771" s="153"/>
      <c r="N771" s="153"/>
      <c r="O771" s="153"/>
      <c r="P771" s="153"/>
      <c r="Q771" s="153"/>
      <c r="R771" s="153"/>
      <c r="S771" s="153"/>
      <c r="T771" s="153"/>
      <c r="U771" s="153"/>
      <c r="V771" s="153"/>
      <c r="W771" s="153"/>
      <c r="X771" s="153"/>
      <c r="Y771" s="153"/>
      <c r="Z771" s="153"/>
    </row>
    <row r="772" ht="14.25" customHeight="1">
      <c r="A772" s="153"/>
      <c r="B772" s="153"/>
      <c r="C772" s="153"/>
      <c r="D772" s="153"/>
      <c r="E772" s="153"/>
      <c r="F772" s="153"/>
      <c r="G772" s="153"/>
      <c r="H772" s="153"/>
      <c r="I772" s="153"/>
      <c r="J772" s="153"/>
      <c r="K772" s="153"/>
      <c r="L772" s="153"/>
      <c r="M772" s="153"/>
      <c r="N772" s="153"/>
      <c r="O772" s="153"/>
      <c r="P772" s="153"/>
      <c r="Q772" s="153"/>
      <c r="R772" s="153"/>
      <c r="S772" s="153"/>
      <c r="T772" s="153"/>
      <c r="U772" s="153"/>
      <c r="V772" s="153"/>
      <c r="W772" s="153"/>
      <c r="X772" s="153"/>
      <c r="Y772" s="153"/>
      <c r="Z772" s="153"/>
    </row>
    <row r="773" ht="14.25" customHeight="1">
      <c r="A773" s="153"/>
      <c r="B773" s="153"/>
      <c r="C773" s="153"/>
      <c r="D773" s="153"/>
      <c r="E773" s="153"/>
      <c r="F773" s="153"/>
      <c r="G773" s="153"/>
      <c r="H773" s="153"/>
      <c r="I773" s="153"/>
      <c r="J773" s="153"/>
      <c r="K773" s="153"/>
      <c r="L773" s="153"/>
      <c r="M773" s="153"/>
      <c r="N773" s="153"/>
      <c r="O773" s="153"/>
      <c r="P773" s="153"/>
      <c r="Q773" s="153"/>
      <c r="R773" s="153"/>
      <c r="S773" s="153"/>
      <c r="T773" s="153"/>
      <c r="U773" s="153"/>
      <c r="V773" s="153"/>
      <c r="W773" s="153"/>
      <c r="X773" s="153"/>
      <c r="Y773" s="153"/>
      <c r="Z773" s="153"/>
    </row>
    <row r="774" ht="14.25" customHeight="1">
      <c r="A774" s="153"/>
      <c r="B774" s="153"/>
      <c r="C774" s="153"/>
      <c r="D774" s="153"/>
      <c r="E774" s="153"/>
      <c r="F774" s="153"/>
      <c r="G774" s="153"/>
      <c r="H774" s="153"/>
      <c r="I774" s="153"/>
      <c r="J774" s="153"/>
      <c r="K774" s="153"/>
      <c r="L774" s="153"/>
      <c r="M774" s="153"/>
      <c r="N774" s="153"/>
      <c r="O774" s="153"/>
      <c r="P774" s="153"/>
      <c r="Q774" s="153"/>
      <c r="R774" s="153"/>
      <c r="S774" s="153"/>
      <c r="T774" s="153"/>
      <c r="U774" s="153"/>
      <c r="V774" s="153"/>
      <c r="W774" s="153"/>
      <c r="X774" s="153"/>
      <c r="Y774" s="153"/>
      <c r="Z774" s="153"/>
    </row>
    <row r="775" ht="14.25" customHeight="1">
      <c r="A775" s="153"/>
      <c r="B775" s="153"/>
      <c r="C775" s="153"/>
      <c r="D775" s="153"/>
      <c r="E775" s="153"/>
      <c r="F775" s="153"/>
      <c r="G775" s="153"/>
      <c r="H775" s="153"/>
      <c r="I775" s="153"/>
      <c r="J775" s="153"/>
      <c r="K775" s="153"/>
      <c r="L775" s="153"/>
      <c r="M775" s="153"/>
      <c r="N775" s="153"/>
      <c r="O775" s="153"/>
      <c r="P775" s="153"/>
      <c r="Q775" s="153"/>
      <c r="R775" s="153"/>
      <c r="S775" s="153"/>
      <c r="T775" s="153"/>
      <c r="U775" s="153"/>
      <c r="V775" s="153"/>
      <c r="W775" s="153"/>
      <c r="X775" s="153"/>
      <c r="Y775" s="153"/>
      <c r="Z775" s="153"/>
    </row>
    <row r="776" ht="14.25" customHeight="1">
      <c r="A776" s="153"/>
      <c r="B776" s="153"/>
      <c r="C776" s="153"/>
      <c r="D776" s="153"/>
      <c r="E776" s="153"/>
      <c r="F776" s="153"/>
      <c r="G776" s="153"/>
      <c r="H776" s="153"/>
      <c r="I776" s="153"/>
      <c r="J776" s="153"/>
      <c r="K776" s="153"/>
      <c r="L776" s="153"/>
      <c r="M776" s="153"/>
      <c r="N776" s="153"/>
      <c r="O776" s="153"/>
      <c r="P776" s="153"/>
      <c r="Q776" s="153"/>
      <c r="R776" s="153"/>
      <c r="S776" s="153"/>
      <c r="T776" s="153"/>
      <c r="U776" s="153"/>
      <c r="V776" s="153"/>
      <c r="W776" s="153"/>
      <c r="X776" s="153"/>
      <c r="Y776" s="153"/>
      <c r="Z776" s="153"/>
    </row>
    <row r="777" ht="14.25" customHeight="1">
      <c r="A777" s="153"/>
      <c r="B777" s="153"/>
      <c r="C777" s="153"/>
      <c r="D777" s="153"/>
      <c r="E777" s="153"/>
      <c r="F777" s="153"/>
      <c r="G777" s="153"/>
      <c r="H777" s="153"/>
      <c r="I777" s="153"/>
      <c r="J777" s="153"/>
      <c r="K777" s="153"/>
      <c r="L777" s="153"/>
      <c r="M777" s="153"/>
      <c r="N777" s="153"/>
      <c r="O777" s="153"/>
      <c r="P777" s="153"/>
      <c r="Q777" s="153"/>
      <c r="R777" s="153"/>
      <c r="S777" s="153"/>
      <c r="T777" s="153"/>
      <c r="U777" s="153"/>
      <c r="V777" s="153"/>
      <c r="W777" s="153"/>
      <c r="X777" s="153"/>
      <c r="Y777" s="153"/>
      <c r="Z777" s="153"/>
    </row>
    <row r="778" ht="14.25" customHeight="1">
      <c r="A778" s="153"/>
      <c r="B778" s="153"/>
      <c r="C778" s="153"/>
      <c r="D778" s="153"/>
      <c r="E778" s="153"/>
      <c r="F778" s="153"/>
      <c r="G778" s="153"/>
      <c r="H778" s="153"/>
      <c r="I778" s="153"/>
      <c r="J778" s="153"/>
      <c r="K778" s="153"/>
      <c r="L778" s="153"/>
      <c r="M778" s="153"/>
      <c r="N778" s="153"/>
      <c r="O778" s="153"/>
      <c r="P778" s="153"/>
      <c r="Q778" s="153"/>
      <c r="R778" s="153"/>
      <c r="S778" s="153"/>
      <c r="T778" s="153"/>
      <c r="U778" s="153"/>
      <c r="V778" s="153"/>
      <c r="W778" s="153"/>
      <c r="X778" s="153"/>
      <c r="Y778" s="153"/>
      <c r="Z778" s="153"/>
    </row>
    <row r="779" ht="14.25" customHeight="1">
      <c r="A779" s="153"/>
      <c r="B779" s="153"/>
      <c r="C779" s="153"/>
      <c r="D779" s="153"/>
      <c r="E779" s="153"/>
      <c r="F779" s="153"/>
      <c r="G779" s="153"/>
      <c r="H779" s="153"/>
      <c r="I779" s="153"/>
      <c r="J779" s="153"/>
      <c r="K779" s="153"/>
      <c r="L779" s="153"/>
      <c r="M779" s="153"/>
      <c r="N779" s="153"/>
      <c r="O779" s="153"/>
      <c r="P779" s="153"/>
      <c r="Q779" s="153"/>
      <c r="R779" s="153"/>
      <c r="S779" s="153"/>
      <c r="T779" s="153"/>
      <c r="U779" s="153"/>
      <c r="V779" s="153"/>
      <c r="W779" s="153"/>
      <c r="X779" s="153"/>
      <c r="Y779" s="153"/>
      <c r="Z779" s="153"/>
    </row>
    <row r="780" ht="14.25" customHeight="1">
      <c r="A780" s="153"/>
      <c r="B780" s="153"/>
      <c r="C780" s="153"/>
      <c r="D780" s="153"/>
      <c r="E780" s="153"/>
      <c r="F780" s="153"/>
      <c r="G780" s="153"/>
      <c r="H780" s="153"/>
      <c r="I780" s="153"/>
      <c r="J780" s="153"/>
      <c r="K780" s="153"/>
      <c r="L780" s="153"/>
      <c r="M780" s="153"/>
      <c r="N780" s="153"/>
      <c r="O780" s="153"/>
      <c r="P780" s="153"/>
      <c r="Q780" s="153"/>
      <c r="R780" s="153"/>
      <c r="S780" s="153"/>
      <c r="T780" s="153"/>
      <c r="U780" s="153"/>
      <c r="V780" s="153"/>
      <c r="W780" s="153"/>
      <c r="X780" s="153"/>
      <c r="Y780" s="153"/>
      <c r="Z780" s="153"/>
    </row>
    <row r="781" ht="14.25" customHeight="1">
      <c r="A781" s="153"/>
      <c r="B781" s="153"/>
      <c r="C781" s="153"/>
      <c r="D781" s="153"/>
      <c r="E781" s="153"/>
      <c r="F781" s="153"/>
      <c r="G781" s="153"/>
      <c r="H781" s="153"/>
      <c r="I781" s="153"/>
      <c r="J781" s="153"/>
      <c r="K781" s="153"/>
      <c r="L781" s="153"/>
      <c r="M781" s="153"/>
      <c r="N781" s="153"/>
      <c r="O781" s="153"/>
      <c r="P781" s="153"/>
      <c r="Q781" s="153"/>
      <c r="R781" s="153"/>
      <c r="S781" s="153"/>
      <c r="T781" s="153"/>
      <c r="U781" s="153"/>
      <c r="V781" s="153"/>
      <c r="W781" s="153"/>
      <c r="X781" s="153"/>
      <c r="Y781" s="153"/>
      <c r="Z781" s="153"/>
    </row>
    <row r="782" ht="14.25" customHeight="1">
      <c r="A782" s="153"/>
      <c r="B782" s="153"/>
      <c r="C782" s="153"/>
      <c r="D782" s="153"/>
      <c r="E782" s="153"/>
      <c r="F782" s="153"/>
      <c r="G782" s="153"/>
      <c r="H782" s="153"/>
      <c r="I782" s="153"/>
      <c r="J782" s="153"/>
      <c r="K782" s="153"/>
      <c r="L782" s="153"/>
      <c r="M782" s="153"/>
      <c r="N782" s="153"/>
      <c r="O782" s="153"/>
      <c r="P782" s="153"/>
      <c r="Q782" s="153"/>
      <c r="R782" s="153"/>
      <c r="S782" s="153"/>
      <c r="T782" s="153"/>
      <c r="U782" s="153"/>
      <c r="V782" s="153"/>
      <c r="W782" s="153"/>
      <c r="X782" s="153"/>
      <c r="Y782" s="153"/>
      <c r="Z782" s="153"/>
    </row>
    <row r="783" ht="14.25" customHeight="1">
      <c r="A783" s="153"/>
      <c r="B783" s="153"/>
      <c r="C783" s="153"/>
      <c r="D783" s="153"/>
      <c r="E783" s="153"/>
      <c r="F783" s="153"/>
      <c r="G783" s="153"/>
      <c r="H783" s="153"/>
      <c r="I783" s="153"/>
      <c r="J783" s="153"/>
      <c r="K783" s="153"/>
      <c r="L783" s="153"/>
      <c r="M783" s="153"/>
      <c r="N783" s="153"/>
      <c r="O783" s="153"/>
      <c r="P783" s="153"/>
      <c r="Q783" s="153"/>
      <c r="R783" s="153"/>
      <c r="S783" s="153"/>
      <c r="T783" s="153"/>
      <c r="U783" s="153"/>
      <c r="V783" s="153"/>
      <c r="W783" s="153"/>
      <c r="X783" s="153"/>
      <c r="Y783" s="153"/>
      <c r="Z783" s="153"/>
    </row>
    <row r="784" ht="14.25" customHeight="1">
      <c r="A784" s="153"/>
      <c r="B784" s="153"/>
      <c r="C784" s="153"/>
      <c r="D784" s="153"/>
      <c r="E784" s="153"/>
      <c r="F784" s="153"/>
      <c r="G784" s="153"/>
      <c r="H784" s="153"/>
      <c r="I784" s="153"/>
      <c r="J784" s="153"/>
      <c r="K784" s="153"/>
      <c r="L784" s="153"/>
      <c r="M784" s="153"/>
      <c r="N784" s="153"/>
      <c r="O784" s="153"/>
      <c r="P784" s="153"/>
      <c r="Q784" s="153"/>
      <c r="R784" s="153"/>
      <c r="S784" s="153"/>
      <c r="T784" s="153"/>
      <c r="U784" s="153"/>
      <c r="V784" s="153"/>
      <c r="W784" s="153"/>
      <c r="X784" s="153"/>
      <c r="Y784" s="153"/>
      <c r="Z784" s="153"/>
    </row>
    <row r="785" ht="14.25" customHeight="1">
      <c r="A785" s="153"/>
      <c r="B785" s="153"/>
      <c r="C785" s="153"/>
      <c r="D785" s="153"/>
      <c r="E785" s="153"/>
      <c r="F785" s="153"/>
      <c r="G785" s="153"/>
      <c r="H785" s="153"/>
      <c r="I785" s="153"/>
      <c r="J785" s="153"/>
      <c r="K785" s="153"/>
      <c r="L785" s="153"/>
      <c r="M785" s="153"/>
      <c r="N785" s="153"/>
      <c r="O785" s="153"/>
      <c r="P785" s="153"/>
      <c r="Q785" s="153"/>
      <c r="R785" s="153"/>
      <c r="S785" s="153"/>
      <c r="T785" s="153"/>
      <c r="U785" s="153"/>
      <c r="V785" s="153"/>
      <c r="W785" s="153"/>
      <c r="X785" s="153"/>
      <c r="Y785" s="153"/>
      <c r="Z785" s="153"/>
    </row>
    <row r="786" ht="14.25" customHeight="1">
      <c r="A786" s="153"/>
      <c r="B786" s="153"/>
      <c r="C786" s="153"/>
      <c r="D786" s="153"/>
      <c r="E786" s="153"/>
      <c r="F786" s="153"/>
      <c r="G786" s="153"/>
      <c r="H786" s="153"/>
      <c r="I786" s="153"/>
      <c r="J786" s="153"/>
      <c r="K786" s="153"/>
      <c r="L786" s="153"/>
      <c r="M786" s="153"/>
      <c r="N786" s="153"/>
      <c r="O786" s="153"/>
      <c r="P786" s="153"/>
      <c r="Q786" s="153"/>
      <c r="R786" s="153"/>
      <c r="S786" s="153"/>
      <c r="T786" s="153"/>
      <c r="U786" s="153"/>
      <c r="V786" s="153"/>
      <c r="W786" s="153"/>
      <c r="X786" s="153"/>
      <c r="Y786" s="153"/>
      <c r="Z786" s="153"/>
    </row>
    <row r="787" ht="14.25" customHeight="1">
      <c r="A787" s="153"/>
      <c r="B787" s="153"/>
      <c r="C787" s="153"/>
      <c r="D787" s="153"/>
      <c r="E787" s="153"/>
      <c r="F787" s="153"/>
      <c r="G787" s="153"/>
      <c r="H787" s="153"/>
      <c r="I787" s="153"/>
      <c r="J787" s="153"/>
      <c r="K787" s="153"/>
      <c r="L787" s="153"/>
      <c r="M787" s="153"/>
      <c r="N787" s="153"/>
      <c r="O787" s="153"/>
      <c r="P787" s="153"/>
      <c r="Q787" s="153"/>
      <c r="R787" s="153"/>
      <c r="S787" s="153"/>
      <c r="T787" s="153"/>
      <c r="U787" s="153"/>
      <c r="V787" s="153"/>
      <c r="W787" s="153"/>
      <c r="X787" s="153"/>
      <c r="Y787" s="153"/>
      <c r="Z787" s="153"/>
    </row>
    <row r="788" ht="14.25" customHeight="1">
      <c r="A788" s="153"/>
      <c r="B788" s="153"/>
      <c r="C788" s="153"/>
      <c r="D788" s="153"/>
      <c r="E788" s="153"/>
      <c r="F788" s="153"/>
      <c r="G788" s="153"/>
      <c r="H788" s="153"/>
      <c r="I788" s="153"/>
      <c r="J788" s="153"/>
      <c r="K788" s="153"/>
      <c r="L788" s="153"/>
      <c r="M788" s="153"/>
      <c r="N788" s="153"/>
      <c r="O788" s="153"/>
      <c r="P788" s="153"/>
      <c r="Q788" s="153"/>
      <c r="R788" s="153"/>
      <c r="S788" s="153"/>
      <c r="T788" s="153"/>
      <c r="U788" s="153"/>
      <c r="V788" s="153"/>
      <c r="W788" s="153"/>
      <c r="X788" s="153"/>
      <c r="Y788" s="153"/>
      <c r="Z788" s="153"/>
    </row>
    <row r="789" ht="14.25" customHeight="1">
      <c r="A789" s="153"/>
      <c r="B789" s="153"/>
      <c r="C789" s="153"/>
      <c r="D789" s="153"/>
      <c r="E789" s="153"/>
      <c r="F789" s="153"/>
      <c r="G789" s="153"/>
      <c r="H789" s="153"/>
      <c r="I789" s="153"/>
      <c r="J789" s="153"/>
      <c r="K789" s="153"/>
      <c r="L789" s="153"/>
      <c r="M789" s="153"/>
      <c r="N789" s="153"/>
      <c r="O789" s="153"/>
      <c r="P789" s="153"/>
      <c r="Q789" s="153"/>
      <c r="R789" s="153"/>
      <c r="S789" s="153"/>
      <c r="T789" s="153"/>
      <c r="U789" s="153"/>
      <c r="V789" s="153"/>
      <c r="W789" s="153"/>
      <c r="X789" s="153"/>
      <c r="Y789" s="153"/>
      <c r="Z789" s="153"/>
    </row>
    <row r="790" ht="14.25" customHeight="1">
      <c r="A790" s="153"/>
      <c r="B790" s="153"/>
      <c r="C790" s="153"/>
      <c r="D790" s="153"/>
      <c r="E790" s="153"/>
      <c r="F790" s="153"/>
      <c r="G790" s="153"/>
      <c r="H790" s="153"/>
      <c r="I790" s="153"/>
      <c r="J790" s="153"/>
      <c r="K790" s="153"/>
      <c r="L790" s="153"/>
      <c r="M790" s="153"/>
      <c r="N790" s="153"/>
      <c r="O790" s="153"/>
      <c r="P790" s="153"/>
      <c r="Q790" s="153"/>
      <c r="R790" s="153"/>
      <c r="S790" s="153"/>
      <c r="T790" s="153"/>
      <c r="U790" s="153"/>
      <c r="V790" s="153"/>
      <c r="W790" s="153"/>
      <c r="X790" s="153"/>
      <c r="Y790" s="153"/>
      <c r="Z790" s="153"/>
    </row>
    <row r="791" ht="14.25" customHeight="1">
      <c r="A791" s="153"/>
      <c r="B791" s="153"/>
      <c r="C791" s="153"/>
      <c r="D791" s="153"/>
      <c r="E791" s="153"/>
      <c r="F791" s="153"/>
      <c r="G791" s="153"/>
      <c r="H791" s="153"/>
      <c r="I791" s="153"/>
      <c r="J791" s="153"/>
      <c r="K791" s="153"/>
      <c r="L791" s="153"/>
      <c r="M791" s="153"/>
      <c r="N791" s="153"/>
      <c r="O791" s="153"/>
      <c r="P791" s="153"/>
      <c r="Q791" s="153"/>
      <c r="R791" s="153"/>
      <c r="S791" s="153"/>
      <c r="T791" s="153"/>
      <c r="U791" s="153"/>
      <c r="V791" s="153"/>
      <c r="W791" s="153"/>
      <c r="X791" s="153"/>
      <c r="Y791" s="153"/>
      <c r="Z791" s="153"/>
    </row>
    <row r="792" ht="14.25" customHeight="1">
      <c r="A792" s="153"/>
      <c r="B792" s="153"/>
      <c r="C792" s="153"/>
      <c r="D792" s="153"/>
      <c r="E792" s="153"/>
      <c r="F792" s="153"/>
      <c r="G792" s="153"/>
      <c r="H792" s="153"/>
      <c r="I792" s="153"/>
      <c r="J792" s="153"/>
      <c r="K792" s="153"/>
      <c r="L792" s="153"/>
      <c r="M792" s="153"/>
      <c r="N792" s="153"/>
      <c r="O792" s="153"/>
      <c r="P792" s="153"/>
      <c r="Q792" s="153"/>
      <c r="R792" s="153"/>
      <c r="S792" s="153"/>
      <c r="T792" s="153"/>
      <c r="U792" s="153"/>
      <c r="V792" s="153"/>
      <c r="W792" s="153"/>
      <c r="X792" s="153"/>
      <c r="Y792" s="153"/>
      <c r="Z792" s="153"/>
    </row>
    <row r="793" ht="14.25" customHeight="1">
      <c r="A793" s="153"/>
      <c r="B793" s="153"/>
      <c r="C793" s="153"/>
      <c r="D793" s="153"/>
      <c r="E793" s="153"/>
      <c r="F793" s="153"/>
      <c r="G793" s="153"/>
      <c r="H793" s="153"/>
      <c r="I793" s="153"/>
      <c r="J793" s="153"/>
      <c r="K793" s="153"/>
      <c r="L793" s="153"/>
      <c r="M793" s="153"/>
      <c r="N793" s="153"/>
      <c r="O793" s="153"/>
      <c r="P793" s="153"/>
      <c r="Q793" s="153"/>
      <c r="R793" s="153"/>
      <c r="S793" s="153"/>
      <c r="T793" s="153"/>
      <c r="U793" s="153"/>
      <c r="V793" s="153"/>
      <c r="W793" s="153"/>
      <c r="X793" s="153"/>
      <c r="Y793" s="153"/>
      <c r="Z793" s="153"/>
    </row>
    <row r="794" ht="14.25" customHeight="1">
      <c r="A794" s="153"/>
      <c r="B794" s="153"/>
      <c r="C794" s="153"/>
      <c r="D794" s="153"/>
      <c r="E794" s="153"/>
      <c r="F794" s="153"/>
      <c r="G794" s="153"/>
      <c r="H794" s="153"/>
      <c r="I794" s="153"/>
      <c r="J794" s="153"/>
      <c r="K794" s="153"/>
      <c r="L794" s="153"/>
      <c r="M794" s="153"/>
      <c r="N794" s="153"/>
      <c r="O794" s="153"/>
      <c r="P794" s="153"/>
      <c r="Q794" s="153"/>
      <c r="R794" s="153"/>
      <c r="S794" s="153"/>
      <c r="T794" s="153"/>
      <c r="U794" s="153"/>
      <c r="V794" s="153"/>
      <c r="W794" s="153"/>
      <c r="X794" s="153"/>
      <c r="Y794" s="153"/>
      <c r="Z794" s="153"/>
    </row>
    <row r="795" ht="14.25" customHeight="1">
      <c r="A795" s="153"/>
      <c r="B795" s="153"/>
      <c r="C795" s="153"/>
      <c r="D795" s="153"/>
      <c r="E795" s="153"/>
      <c r="F795" s="153"/>
      <c r="G795" s="153"/>
      <c r="H795" s="153"/>
      <c r="I795" s="153"/>
      <c r="J795" s="153"/>
      <c r="K795" s="153"/>
      <c r="L795" s="153"/>
      <c r="M795" s="153"/>
      <c r="N795" s="153"/>
      <c r="O795" s="153"/>
      <c r="P795" s="153"/>
      <c r="Q795" s="153"/>
      <c r="R795" s="153"/>
      <c r="S795" s="153"/>
      <c r="T795" s="153"/>
      <c r="U795" s="153"/>
      <c r="V795" s="153"/>
      <c r="W795" s="153"/>
      <c r="X795" s="153"/>
      <c r="Y795" s="153"/>
      <c r="Z795" s="153"/>
    </row>
    <row r="796" ht="14.25" customHeight="1">
      <c r="A796" s="153"/>
      <c r="B796" s="153"/>
      <c r="C796" s="153"/>
      <c r="D796" s="153"/>
      <c r="E796" s="153"/>
      <c r="F796" s="153"/>
      <c r="G796" s="153"/>
      <c r="H796" s="153"/>
      <c r="I796" s="153"/>
      <c r="J796" s="153"/>
      <c r="K796" s="153"/>
      <c r="L796" s="153"/>
      <c r="M796" s="153"/>
      <c r="N796" s="153"/>
      <c r="O796" s="153"/>
      <c r="P796" s="153"/>
      <c r="Q796" s="153"/>
      <c r="R796" s="153"/>
      <c r="S796" s="153"/>
      <c r="T796" s="153"/>
      <c r="U796" s="153"/>
      <c r="V796" s="153"/>
      <c r="W796" s="153"/>
      <c r="X796" s="153"/>
      <c r="Y796" s="153"/>
      <c r="Z796" s="153"/>
    </row>
    <row r="797" ht="14.25" customHeight="1">
      <c r="A797" s="153"/>
      <c r="B797" s="153"/>
      <c r="C797" s="153"/>
      <c r="D797" s="153"/>
      <c r="E797" s="153"/>
      <c r="F797" s="153"/>
      <c r="G797" s="153"/>
      <c r="H797" s="153"/>
      <c r="I797" s="153"/>
      <c r="J797" s="153"/>
      <c r="K797" s="153"/>
      <c r="L797" s="153"/>
      <c r="M797" s="153"/>
      <c r="N797" s="153"/>
      <c r="O797" s="153"/>
      <c r="P797" s="153"/>
      <c r="Q797" s="153"/>
      <c r="R797" s="153"/>
      <c r="S797" s="153"/>
      <c r="T797" s="153"/>
      <c r="U797" s="153"/>
      <c r="V797" s="153"/>
      <c r="W797" s="153"/>
      <c r="X797" s="153"/>
      <c r="Y797" s="153"/>
      <c r="Z797" s="153"/>
    </row>
    <row r="798" ht="14.25" customHeight="1">
      <c r="A798" s="153"/>
      <c r="B798" s="153"/>
      <c r="C798" s="153"/>
      <c r="D798" s="153"/>
      <c r="E798" s="153"/>
      <c r="F798" s="153"/>
      <c r="G798" s="153"/>
      <c r="H798" s="153"/>
      <c r="I798" s="153"/>
      <c r="J798" s="153"/>
      <c r="K798" s="153"/>
      <c r="L798" s="153"/>
      <c r="M798" s="153"/>
      <c r="N798" s="153"/>
      <c r="O798" s="153"/>
      <c r="P798" s="153"/>
      <c r="Q798" s="153"/>
      <c r="R798" s="153"/>
      <c r="S798" s="153"/>
      <c r="T798" s="153"/>
      <c r="U798" s="153"/>
      <c r="V798" s="153"/>
      <c r="W798" s="153"/>
      <c r="X798" s="153"/>
      <c r="Y798" s="153"/>
      <c r="Z798" s="153"/>
    </row>
    <row r="799" ht="14.25" customHeight="1">
      <c r="A799" s="153"/>
      <c r="B799" s="153"/>
      <c r="C799" s="153"/>
      <c r="D799" s="153"/>
      <c r="E799" s="153"/>
      <c r="F799" s="153"/>
      <c r="G799" s="153"/>
      <c r="H799" s="153"/>
      <c r="I799" s="153"/>
      <c r="J799" s="153"/>
      <c r="K799" s="153"/>
      <c r="L799" s="153"/>
      <c r="M799" s="153"/>
      <c r="N799" s="153"/>
      <c r="O799" s="153"/>
      <c r="P799" s="153"/>
      <c r="Q799" s="153"/>
      <c r="R799" s="153"/>
      <c r="S799" s="153"/>
      <c r="T799" s="153"/>
      <c r="U799" s="153"/>
      <c r="V799" s="153"/>
      <c r="W799" s="153"/>
      <c r="X799" s="153"/>
      <c r="Y799" s="153"/>
      <c r="Z799" s="153"/>
    </row>
    <row r="800" ht="14.25" customHeight="1">
      <c r="A800" s="153"/>
      <c r="B800" s="153"/>
      <c r="C800" s="153"/>
      <c r="D800" s="153"/>
      <c r="E800" s="153"/>
      <c r="F800" s="153"/>
      <c r="G800" s="153"/>
      <c r="H800" s="153"/>
      <c r="I800" s="153"/>
      <c r="J800" s="153"/>
      <c r="K800" s="153"/>
      <c r="L800" s="153"/>
      <c r="M800" s="153"/>
      <c r="N800" s="153"/>
      <c r="O800" s="153"/>
      <c r="P800" s="153"/>
      <c r="Q800" s="153"/>
      <c r="R800" s="153"/>
      <c r="S800" s="153"/>
      <c r="T800" s="153"/>
      <c r="U800" s="153"/>
      <c r="V800" s="153"/>
      <c r="W800" s="153"/>
      <c r="X800" s="153"/>
      <c r="Y800" s="153"/>
      <c r="Z800" s="153"/>
    </row>
    <row r="801" ht="14.25" customHeight="1">
      <c r="A801" s="153"/>
      <c r="B801" s="153"/>
      <c r="C801" s="153"/>
      <c r="D801" s="153"/>
      <c r="E801" s="153"/>
      <c r="F801" s="153"/>
      <c r="G801" s="153"/>
      <c r="H801" s="153"/>
      <c r="I801" s="153"/>
      <c r="J801" s="153"/>
      <c r="K801" s="153"/>
      <c r="L801" s="153"/>
      <c r="M801" s="153"/>
      <c r="N801" s="153"/>
      <c r="O801" s="153"/>
      <c r="P801" s="153"/>
      <c r="Q801" s="153"/>
      <c r="R801" s="153"/>
      <c r="S801" s="153"/>
      <c r="T801" s="153"/>
      <c r="U801" s="153"/>
      <c r="V801" s="153"/>
      <c r="W801" s="153"/>
      <c r="X801" s="153"/>
      <c r="Y801" s="153"/>
      <c r="Z801" s="153"/>
    </row>
    <row r="802" ht="14.25" customHeight="1">
      <c r="A802" s="153"/>
      <c r="B802" s="153"/>
      <c r="C802" s="153"/>
      <c r="D802" s="153"/>
      <c r="E802" s="153"/>
      <c r="F802" s="153"/>
      <c r="G802" s="153"/>
      <c r="H802" s="153"/>
      <c r="I802" s="153"/>
      <c r="J802" s="153"/>
      <c r="K802" s="153"/>
      <c r="L802" s="153"/>
      <c r="M802" s="153"/>
      <c r="N802" s="153"/>
      <c r="O802" s="153"/>
      <c r="P802" s="153"/>
      <c r="Q802" s="153"/>
      <c r="R802" s="153"/>
      <c r="S802" s="153"/>
      <c r="T802" s="153"/>
      <c r="U802" s="153"/>
      <c r="V802" s="153"/>
      <c r="W802" s="153"/>
      <c r="X802" s="153"/>
      <c r="Y802" s="153"/>
      <c r="Z802" s="153"/>
    </row>
    <row r="803" ht="14.25" customHeight="1">
      <c r="A803" s="153"/>
      <c r="B803" s="153"/>
      <c r="C803" s="153"/>
      <c r="D803" s="153"/>
      <c r="E803" s="153"/>
      <c r="F803" s="153"/>
      <c r="G803" s="153"/>
      <c r="H803" s="153"/>
      <c r="I803" s="153"/>
      <c r="J803" s="153"/>
      <c r="K803" s="153"/>
      <c r="L803" s="153"/>
      <c r="M803" s="153"/>
      <c r="N803" s="153"/>
      <c r="O803" s="153"/>
      <c r="P803" s="153"/>
      <c r="Q803" s="153"/>
      <c r="R803" s="153"/>
      <c r="S803" s="153"/>
      <c r="T803" s="153"/>
      <c r="U803" s="153"/>
      <c r="V803" s="153"/>
      <c r="W803" s="153"/>
      <c r="X803" s="153"/>
      <c r="Y803" s="153"/>
      <c r="Z803" s="153"/>
    </row>
    <row r="804" ht="14.25" customHeight="1">
      <c r="A804" s="153"/>
      <c r="B804" s="153"/>
      <c r="C804" s="153"/>
      <c r="D804" s="153"/>
      <c r="E804" s="153"/>
      <c r="F804" s="153"/>
      <c r="G804" s="153"/>
      <c r="H804" s="153"/>
      <c r="I804" s="153"/>
      <c r="J804" s="153"/>
      <c r="K804" s="153"/>
      <c r="L804" s="153"/>
      <c r="M804" s="153"/>
      <c r="N804" s="153"/>
      <c r="O804" s="153"/>
      <c r="P804" s="153"/>
      <c r="Q804" s="153"/>
      <c r="R804" s="153"/>
      <c r="S804" s="153"/>
      <c r="T804" s="153"/>
      <c r="U804" s="153"/>
      <c r="V804" s="153"/>
      <c r="W804" s="153"/>
      <c r="X804" s="153"/>
      <c r="Y804" s="153"/>
      <c r="Z804" s="153"/>
    </row>
    <row r="805" ht="14.25" customHeight="1">
      <c r="A805" s="153"/>
      <c r="B805" s="153"/>
      <c r="C805" s="153"/>
      <c r="D805" s="153"/>
      <c r="E805" s="153"/>
      <c r="F805" s="153"/>
      <c r="G805" s="153"/>
      <c r="H805" s="153"/>
      <c r="I805" s="153"/>
      <c r="J805" s="153"/>
      <c r="K805" s="153"/>
      <c r="L805" s="153"/>
      <c r="M805" s="153"/>
      <c r="N805" s="153"/>
      <c r="O805" s="153"/>
      <c r="P805" s="153"/>
      <c r="Q805" s="153"/>
      <c r="R805" s="153"/>
      <c r="S805" s="153"/>
      <c r="T805" s="153"/>
      <c r="U805" s="153"/>
      <c r="V805" s="153"/>
      <c r="W805" s="153"/>
      <c r="X805" s="153"/>
      <c r="Y805" s="153"/>
      <c r="Z805" s="153"/>
    </row>
    <row r="806" ht="14.25" customHeight="1">
      <c r="A806" s="153"/>
      <c r="B806" s="153"/>
      <c r="C806" s="153"/>
      <c r="D806" s="153"/>
      <c r="E806" s="153"/>
      <c r="F806" s="153"/>
      <c r="G806" s="153"/>
      <c r="H806" s="153"/>
      <c r="I806" s="153"/>
      <c r="J806" s="153"/>
      <c r="K806" s="153"/>
      <c r="L806" s="153"/>
      <c r="M806" s="153"/>
      <c r="N806" s="153"/>
      <c r="O806" s="153"/>
      <c r="P806" s="153"/>
      <c r="Q806" s="153"/>
      <c r="R806" s="153"/>
      <c r="S806" s="153"/>
      <c r="T806" s="153"/>
      <c r="U806" s="153"/>
      <c r="V806" s="153"/>
      <c r="W806" s="153"/>
      <c r="X806" s="153"/>
      <c r="Y806" s="153"/>
      <c r="Z806" s="153"/>
    </row>
    <row r="807" ht="14.25" customHeight="1">
      <c r="A807" s="153"/>
      <c r="B807" s="153"/>
      <c r="C807" s="153"/>
      <c r="D807" s="153"/>
      <c r="E807" s="153"/>
      <c r="F807" s="153"/>
      <c r="G807" s="153"/>
      <c r="H807" s="153"/>
      <c r="I807" s="153"/>
      <c r="J807" s="153"/>
      <c r="K807" s="153"/>
      <c r="L807" s="153"/>
      <c r="M807" s="153"/>
      <c r="N807" s="153"/>
      <c r="O807" s="153"/>
      <c r="P807" s="153"/>
      <c r="Q807" s="153"/>
      <c r="R807" s="153"/>
      <c r="S807" s="153"/>
      <c r="T807" s="153"/>
      <c r="U807" s="153"/>
      <c r="V807" s="153"/>
      <c r="W807" s="153"/>
      <c r="X807" s="153"/>
      <c r="Y807" s="153"/>
      <c r="Z807" s="153"/>
    </row>
    <row r="808" ht="14.25" customHeight="1">
      <c r="A808" s="153"/>
      <c r="B808" s="153"/>
      <c r="C808" s="153"/>
      <c r="D808" s="153"/>
      <c r="E808" s="153"/>
      <c r="F808" s="153"/>
      <c r="G808" s="153"/>
      <c r="H808" s="153"/>
      <c r="I808" s="153"/>
      <c r="J808" s="153"/>
      <c r="K808" s="153"/>
      <c r="L808" s="153"/>
      <c r="M808" s="153"/>
      <c r="N808" s="153"/>
      <c r="O808" s="153"/>
      <c r="P808" s="153"/>
      <c r="Q808" s="153"/>
      <c r="R808" s="153"/>
      <c r="S808" s="153"/>
      <c r="T808" s="153"/>
      <c r="U808" s="153"/>
      <c r="V808" s="153"/>
      <c r="W808" s="153"/>
      <c r="X808" s="153"/>
      <c r="Y808" s="153"/>
      <c r="Z808" s="153"/>
    </row>
    <row r="809" ht="14.25" customHeight="1">
      <c r="A809" s="153"/>
      <c r="B809" s="153"/>
      <c r="C809" s="153"/>
      <c r="D809" s="153"/>
      <c r="E809" s="153"/>
      <c r="F809" s="153"/>
      <c r="G809" s="153"/>
      <c r="H809" s="153"/>
      <c r="I809" s="153"/>
      <c r="J809" s="153"/>
      <c r="K809" s="153"/>
      <c r="L809" s="153"/>
      <c r="M809" s="153"/>
      <c r="N809" s="153"/>
      <c r="O809" s="153"/>
      <c r="P809" s="153"/>
      <c r="Q809" s="153"/>
      <c r="R809" s="153"/>
      <c r="S809" s="153"/>
      <c r="T809" s="153"/>
      <c r="U809" s="153"/>
      <c r="V809" s="153"/>
      <c r="W809" s="153"/>
      <c r="X809" s="153"/>
      <c r="Y809" s="153"/>
      <c r="Z809" s="153"/>
    </row>
    <row r="810" ht="14.25" customHeight="1">
      <c r="A810" s="153"/>
      <c r="B810" s="153"/>
      <c r="C810" s="153"/>
      <c r="D810" s="153"/>
      <c r="E810" s="153"/>
      <c r="F810" s="153"/>
      <c r="G810" s="153"/>
      <c r="H810" s="153"/>
      <c r="I810" s="153"/>
      <c r="J810" s="153"/>
      <c r="K810" s="153"/>
      <c r="L810" s="153"/>
      <c r="M810" s="153"/>
      <c r="N810" s="153"/>
      <c r="O810" s="153"/>
      <c r="P810" s="153"/>
      <c r="Q810" s="153"/>
      <c r="R810" s="153"/>
      <c r="S810" s="153"/>
      <c r="T810" s="153"/>
      <c r="U810" s="153"/>
      <c r="V810" s="153"/>
      <c r="W810" s="153"/>
      <c r="X810" s="153"/>
      <c r="Y810" s="153"/>
      <c r="Z810" s="153"/>
    </row>
    <row r="811" ht="14.25" customHeight="1">
      <c r="A811" s="153"/>
      <c r="B811" s="153"/>
      <c r="C811" s="153"/>
      <c r="D811" s="153"/>
      <c r="E811" s="153"/>
      <c r="F811" s="153"/>
      <c r="G811" s="153"/>
      <c r="H811" s="153"/>
      <c r="I811" s="153"/>
      <c r="J811" s="153"/>
      <c r="K811" s="153"/>
      <c r="L811" s="153"/>
      <c r="M811" s="153"/>
      <c r="N811" s="153"/>
      <c r="O811" s="153"/>
      <c r="P811" s="153"/>
      <c r="Q811" s="153"/>
      <c r="R811" s="153"/>
      <c r="S811" s="153"/>
      <c r="T811" s="153"/>
      <c r="U811" s="153"/>
      <c r="V811" s="153"/>
      <c r="W811" s="153"/>
      <c r="X811" s="153"/>
      <c r="Y811" s="153"/>
      <c r="Z811" s="153"/>
    </row>
    <row r="812" ht="14.25" customHeight="1">
      <c r="A812" s="153"/>
      <c r="B812" s="153"/>
      <c r="C812" s="153"/>
      <c r="D812" s="153"/>
      <c r="E812" s="153"/>
      <c r="F812" s="153"/>
      <c r="G812" s="153"/>
      <c r="H812" s="153"/>
      <c r="I812" s="153"/>
      <c r="J812" s="153"/>
      <c r="K812" s="153"/>
      <c r="L812" s="153"/>
      <c r="M812" s="153"/>
      <c r="N812" s="153"/>
      <c r="O812" s="153"/>
      <c r="P812" s="153"/>
      <c r="Q812" s="153"/>
      <c r="R812" s="153"/>
      <c r="S812" s="153"/>
      <c r="T812" s="153"/>
      <c r="U812" s="153"/>
      <c r="V812" s="153"/>
      <c r="W812" s="153"/>
      <c r="X812" s="153"/>
      <c r="Y812" s="153"/>
      <c r="Z812" s="153"/>
    </row>
    <row r="813" ht="14.25" customHeight="1">
      <c r="A813" s="153"/>
      <c r="B813" s="153"/>
      <c r="C813" s="153"/>
      <c r="D813" s="153"/>
      <c r="E813" s="153"/>
      <c r="F813" s="153"/>
      <c r="G813" s="153"/>
      <c r="H813" s="153"/>
      <c r="I813" s="153"/>
      <c r="J813" s="153"/>
      <c r="K813" s="153"/>
      <c r="L813" s="153"/>
      <c r="M813" s="153"/>
      <c r="N813" s="153"/>
      <c r="O813" s="153"/>
      <c r="P813" s="153"/>
      <c r="Q813" s="153"/>
      <c r="R813" s="153"/>
      <c r="S813" s="153"/>
      <c r="T813" s="153"/>
      <c r="U813" s="153"/>
      <c r="V813" s="153"/>
      <c r="W813" s="153"/>
      <c r="X813" s="153"/>
      <c r="Y813" s="153"/>
      <c r="Z813" s="153"/>
    </row>
    <row r="814" ht="14.25" customHeight="1">
      <c r="A814" s="153"/>
      <c r="B814" s="153"/>
      <c r="C814" s="153"/>
      <c r="D814" s="153"/>
      <c r="E814" s="153"/>
      <c r="F814" s="153"/>
      <c r="G814" s="153"/>
      <c r="H814" s="153"/>
      <c r="I814" s="153"/>
      <c r="J814" s="153"/>
      <c r="K814" s="153"/>
      <c r="L814" s="153"/>
      <c r="M814" s="153"/>
      <c r="N814" s="153"/>
      <c r="O814" s="153"/>
      <c r="P814" s="153"/>
      <c r="Q814" s="153"/>
      <c r="R814" s="153"/>
      <c r="S814" s="153"/>
      <c r="T814" s="153"/>
      <c r="U814" s="153"/>
      <c r="V814" s="153"/>
      <c r="W814" s="153"/>
      <c r="X814" s="153"/>
      <c r="Y814" s="153"/>
      <c r="Z814" s="153"/>
    </row>
    <row r="815" ht="14.25" customHeight="1">
      <c r="A815" s="153"/>
      <c r="B815" s="153"/>
      <c r="C815" s="153"/>
      <c r="D815" s="153"/>
      <c r="E815" s="153"/>
      <c r="F815" s="153"/>
      <c r="G815" s="153"/>
      <c r="H815" s="153"/>
      <c r="I815" s="153"/>
      <c r="J815" s="153"/>
      <c r="K815" s="153"/>
      <c r="L815" s="153"/>
      <c r="M815" s="153"/>
      <c r="N815" s="153"/>
      <c r="O815" s="153"/>
      <c r="P815" s="153"/>
      <c r="Q815" s="153"/>
      <c r="R815" s="153"/>
      <c r="S815" s="153"/>
      <c r="T815" s="153"/>
      <c r="U815" s="153"/>
      <c r="V815" s="153"/>
      <c r="W815" s="153"/>
      <c r="X815" s="153"/>
      <c r="Y815" s="153"/>
      <c r="Z815" s="153"/>
    </row>
    <row r="816" ht="14.25" customHeight="1">
      <c r="A816" s="153"/>
      <c r="B816" s="153"/>
      <c r="C816" s="153"/>
      <c r="D816" s="153"/>
      <c r="E816" s="153"/>
      <c r="F816" s="153"/>
      <c r="G816" s="153"/>
      <c r="H816" s="153"/>
      <c r="I816" s="153"/>
      <c r="J816" s="153"/>
      <c r="K816" s="153"/>
      <c r="L816" s="153"/>
      <c r="M816" s="153"/>
      <c r="N816" s="153"/>
      <c r="O816" s="153"/>
      <c r="P816" s="153"/>
      <c r="Q816" s="153"/>
      <c r="R816" s="153"/>
      <c r="S816" s="153"/>
      <c r="T816" s="153"/>
      <c r="U816" s="153"/>
      <c r="V816" s="153"/>
      <c r="W816" s="153"/>
      <c r="X816" s="153"/>
      <c r="Y816" s="153"/>
      <c r="Z816" s="153"/>
    </row>
    <row r="817" ht="14.25" customHeight="1">
      <c r="A817" s="153"/>
      <c r="B817" s="153"/>
      <c r="C817" s="153"/>
      <c r="D817" s="153"/>
      <c r="E817" s="153"/>
      <c r="F817" s="153"/>
      <c r="G817" s="153"/>
      <c r="H817" s="153"/>
      <c r="I817" s="153"/>
      <c r="J817" s="153"/>
      <c r="K817" s="153"/>
      <c r="L817" s="153"/>
      <c r="M817" s="153"/>
      <c r="N817" s="153"/>
      <c r="O817" s="153"/>
      <c r="P817" s="153"/>
      <c r="Q817" s="153"/>
      <c r="R817" s="153"/>
      <c r="S817" s="153"/>
      <c r="T817" s="153"/>
      <c r="U817" s="153"/>
      <c r="V817" s="153"/>
      <c r="W817" s="153"/>
      <c r="X817" s="153"/>
      <c r="Y817" s="153"/>
      <c r="Z817" s="153"/>
    </row>
    <row r="818" ht="14.25" customHeight="1">
      <c r="A818" s="153"/>
      <c r="B818" s="153"/>
      <c r="C818" s="153"/>
      <c r="D818" s="153"/>
      <c r="E818" s="153"/>
      <c r="F818" s="153"/>
      <c r="G818" s="153"/>
      <c r="H818" s="153"/>
      <c r="I818" s="153"/>
      <c r="J818" s="153"/>
      <c r="K818" s="153"/>
      <c r="L818" s="153"/>
      <c r="M818" s="153"/>
      <c r="N818" s="153"/>
      <c r="O818" s="153"/>
      <c r="P818" s="153"/>
      <c r="Q818" s="153"/>
      <c r="R818" s="153"/>
      <c r="S818" s="153"/>
      <c r="T818" s="153"/>
      <c r="U818" s="153"/>
      <c r="V818" s="153"/>
      <c r="W818" s="153"/>
      <c r="X818" s="153"/>
      <c r="Y818" s="153"/>
      <c r="Z818" s="153"/>
    </row>
    <row r="819" ht="14.25" customHeight="1">
      <c r="A819" s="153"/>
      <c r="B819" s="153"/>
      <c r="C819" s="153"/>
      <c r="D819" s="153"/>
      <c r="E819" s="153"/>
      <c r="F819" s="153"/>
      <c r="G819" s="153"/>
      <c r="H819" s="153"/>
      <c r="I819" s="153"/>
      <c r="J819" s="153"/>
      <c r="K819" s="153"/>
      <c r="L819" s="153"/>
      <c r="M819" s="153"/>
      <c r="N819" s="153"/>
      <c r="O819" s="153"/>
      <c r="P819" s="153"/>
      <c r="Q819" s="153"/>
      <c r="R819" s="153"/>
      <c r="S819" s="153"/>
      <c r="T819" s="153"/>
      <c r="U819" s="153"/>
      <c r="V819" s="153"/>
      <c r="W819" s="153"/>
      <c r="X819" s="153"/>
      <c r="Y819" s="153"/>
      <c r="Z819" s="153"/>
    </row>
    <row r="820" ht="14.25" customHeight="1">
      <c r="A820" s="153"/>
      <c r="B820" s="153"/>
      <c r="C820" s="153"/>
      <c r="D820" s="153"/>
      <c r="E820" s="153"/>
      <c r="F820" s="153"/>
      <c r="G820" s="153"/>
      <c r="H820" s="153"/>
      <c r="I820" s="153"/>
      <c r="J820" s="153"/>
      <c r="K820" s="153"/>
      <c r="L820" s="153"/>
      <c r="M820" s="153"/>
      <c r="N820" s="153"/>
      <c r="O820" s="153"/>
      <c r="P820" s="153"/>
      <c r="Q820" s="153"/>
      <c r="R820" s="153"/>
      <c r="S820" s="153"/>
      <c r="T820" s="153"/>
      <c r="U820" s="153"/>
      <c r="V820" s="153"/>
      <c r="W820" s="153"/>
      <c r="X820" s="153"/>
      <c r="Y820" s="153"/>
      <c r="Z820" s="153"/>
    </row>
    <row r="821" ht="14.25" customHeight="1">
      <c r="A821" s="153"/>
      <c r="B821" s="153"/>
      <c r="C821" s="153"/>
      <c r="D821" s="153"/>
      <c r="E821" s="153"/>
      <c r="F821" s="153"/>
      <c r="G821" s="153"/>
      <c r="H821" s="153"/>
      <c r="I821" s="153"/>
      <c r="J821" s="153"/>
      <c r="K821" s="153"/>
      <c r="L821" s="153"/>
      <c r="M821" s="153"/>
      <c r="N821" s="153"/>
      <c r="O821" s="153"/>
      <c r="P821" s="153"/>
      <c r="Q821" s="153"/>
      <c r="R821" s="153"/>
      <c r="S821" s="153"/>
      <c r="T821" s="153"/>
      <c r="U821" s="153"/>
      <c r="V821" s="153"/>
      <c r="W821" s="153"/>
      <c r="X821" s="153"/>
      <c r="Y821" s="153"/>
      <c r="Z821" s="153"/>
    </row>
    <row r="822" ht="14.25" customHeight="1">
      <c r="A822" s="153"/>
      <c r="B822" s="153"/>
      <c r="C822" s="153"/>
      <c r="D822" s="153"/>
      <c r="E822" s="153"/>
      <c r="F822" s="153"/>
      <c r="G822" s="153"/>
      <c r="H822" s="153"/>
      <c r="I822" s="153"/>
      <c r="J822" s="153"/>
      <c r="K822" s="153"/>
      <c r="L822" s="153"/>
      <c r="M822" s="153"/>
      <c r="N822" s="153"/>
      <c r="O822" s="153"/>
      <c r="P822" s="153"/>
      <c r="Q822" s="153"/>
      <c r="R822" s="153"/>
      <c r="S822" s="153"/>
      <c r="T822" s="153"/>
      <c r="U822" s="153"/>
      <c r="V822" s="153"/>
      <c r="W822" s="153"/>
      <c r="X822" s="153"/>
      <c r="Y822" s="153"/>
      <c r="Z822" s="153"/>
    </row>
    <row r="823" ht="14.25" customHeight="1">
      <c r="A823" s="153"/>
      <c r="B823" s="153"/>
      <c r="C823" s="153"/>
      <c r="D823" s="153"/>
      <c r="E823" s="153"/>
      <c r="F823" s="153"/>
      <c r="G823" s="153"/>
      <c r="H823" s="153"/>
      <c r="I823" s="153"/>
      <c r="J823" s="153"/>
      <c r="K823" s="153"/>
      <c r="L823" s="153"/>
      <c r="M823" s="153"/>
      <c r="N823" s="153"/>
      <c r="O823" s="153"/>
      <c r="P823" s="153"/>
      <c r="Q823" s="153"/>
      <c r="R823" s="153"/>
      <c r="S823" s="153"/>
      <c r="T823" s="153"/>
      <c r="U823" s="153"/>
      <c r="V823" s="153"/>
      <c r="W823" s="153"/>
      <c r="X823" s="153"/>
      <c r="Y823" s="153"/>
      <c r="Z823" s="153"/>
    </row>
    <row r="824" ht="14.25" customHeight="1">
      <c r="A824" s="153"/>
      <c r="B824" s="153"/>
      <c r="C824" s="153"/>
      <c r="D824" s="153"/>
      <c r="E824" s="153"/>
      <c r="F824" s="153"/>
      <c r="G824" s="153"/>
      <c r="H824" s="153"/>
      <c r="I824" s="153"/>
      <c r="J824" s="153"/>
      <c r="K824" s="153"/>
      <c r="L824" s="153"/>
      <c r="M824" s="153"/>
      <c r="N824" s="153"/>
      <c r="O824" s="153"/>
      <c r="P824" s="153"/>
      <c r="Q824" s="153"/>
      <c r="R824" s="153"/>
      <c r="S824" s="153"/>
      <c r="T824" s="153"/>
      <c r="U824" s="153"/>
      <c r="V824" s="153"/>
      <c r="W824" s="153"/>
      <c r="X824" s="153"/>
      <c r="Y824" s="153"/>
      <c r="Z824" s="153"/>
    </row>
    <row r="825" ht="14.25" customHeight="1">
      <c r="A825" s="153"/>
      <c r="B825" s="153"/>
      <c r="C825" s="153"/>
      <c r="D825" s="153"/>
      <c r="E825" s="153"/>
      <c r="F825" s="153"/>
      <c r="G825" s="153"/>
      <c r="H825" s="153"/>
      <c r="I825" s="153"/>
      <c r="J825" s="153"/>
      <c r="K825" s="153"/>
      <c r="L825" s="153"/>
      <c r="M825" s="153"/>
      <c r="N825" s="153"/>
      <c r="O825" s="153"/>
      <c r="P825" s="153"/>
      <c r="Q825" s="153"/>
      <c r="R825" s="153"/>
      <c r="S825" s="153"/>
      <c r="T825" s="153"/>
      <c r="U825" s="153"/>
      <c r="V825" s="153"/>
      <c r="W825" s="153"/>
      <c r="X825" s="153"/>
      <c r="Y825" s="153"/>
      <c r="Z825" s="153"/>
    </row>
    <row r="826" ht="14.25" customHeight="1">
      <c r="A826" s="153"/>
      <c r="B826" s="153"/>
      <c r="C826" s="153"/>
      <c r="D826" s="153"/>
      <c r="E826" s="153"/>
      <c r="F826" s="153"/>
      <c r="G826" s="153"/>
      <c r="H826" s="153"/>
      <c r="I826" s="153"/>
      <c r="J826" s="153"/>
      <c r="K826" s="153"/>
      <c r="L826" s="153"/>
      <c r="M826" s="153"/>
      <c r="N826" s="153"/>
      <c r="O826" s="153"/>
      <c r="P826" s="153"/>
      <c r="Q826" s="153"/>
      <c r="R826" s="153"/>
      <c r="S826" s="153"/>
      <c r="T826" s="153"/>
      <c r="U826" s="153"/>
      <c r="V826" s="153"/>
      <c r="W826" s="153"/>
      <c r="X826" s="153"/>
      <c r="Y826" s="153"/>
      <c r="Z826" s="153"/>
    </row>
    <row r="827" ht="14.25" customHeight="1">
      <c r="A827" s="153"/>
      <c r="B827" s="153"/>
      <c r="C827" s="153"/>
      <c r="D827" s="153"/>
      <c r="E827" s="153"/>
      <c r="F827" s="153"/>
      <c r="G827" s="153"/>
      <c r="H827" s="153"/>
      <c r="I827" s="153"/>
      <c r="J827" s="153"/>
      <c r="K827" s="153"/>
      <c r="L827" s="153"/>
      <c r="M827" s="153"/>
      <c r="N827" s="153"/>
      <c r="O827" s="153"/>
      <c r="P827" s="153"/>
      <c r="Q827" s="153"/>
      <c r="R827" s="153"/>
      <c r="S827" s="153"/>
      <c r="T827" s="153"/>
      <c r="U827" s="153"/>
      <c r="V827" s="153"/>
      <c r="W827" s="153"/>
      <c r="X827" s="153"/>
      <c r="Y827" s="153"/>
      <c r="Z827" s="153"/>
    </row>
    <row r="828" ht="14.25" customHeight="1">
      <c r="A828" s="153"/>
      <c r="B828" s="153"/>
      <c r="C828" s="153"/>
      <c r="D828" s="153"/>
      <c r="E828" s="153"/>
      <c r="F828" s="153"/>
      <c r="G828" s="153"/>
      <c r="H828" s="153"/>
      <c r="I828" s="153"/>
      <c r="J828" s="153"/>
      <c r="K828" s="153"/>
      <c r="L828" s="153"/>
      <c r="M828" s="153"/>
      <c r="N828" s="153"/>
      <c r="O828" s="153"/>
      <c r="P828" s="153"/>
      <c r="Q828" s="153"/>
      <c r="R828" s="153"/>
      <c r="S828" s="153"/>
      <c r="T828" s="153"/>
      <c r="U828" s="153"/>
      <c r="V828" s="153"/>
      <c r="W828" s="153"/>
      <c r="X828" s="153"/>
      <c r="Y828" s="153"/>
      <c r="Z828" s="153"/>
    </row>
    <row r="829" ht="14.25" customHeight="1">
      <c r="A829" s="153"/>
      <c r="B829" s="153"/>
      <c r="C829" s="153"/>
      <c r="D829" s="153"/>
      <c r="E829" s="153"/>
      <c r="F829" s="153"/>
      <c r="G829" s="153"/>
      <c r="H829" s="153"/>
      <c r="I829" s="153"/>
      <c r="J829" s="153"/>
      <c r="K829" s="153"/>
      <c r="L829" s="153"/>
      <c r="M829" s="153"/>
      <c r="N829" s="153"/>
      <c r="O829" s="153"/>
      <c r="P829" s="153"/>
      <c r="Q829" s="153"/>
      <c r="R829" s="153"/>
      <c r="S829" s="153"/>
      <c r="T829" s="153"/>
      <c r="U829" s="153"/>
      <c r="V829" s="153"/>
      <c r="W829" s="153"/>
      <c r="X829" s="153"/>
      <c r="Y829" s="153"/>
      <c r="Z829" s="153"/>
    </row>
    <row r="830" ht="14.25" customHeight="1">
      <c r="A830" s="153"/>
      <c r="B830" s="153"/>
      <c r="C830" s="153"/>
      <c r="D830" s="153"/>
      <c r="E830" s="153"/>
      <c r="F830" s="153"/>
      <c r="G830" s="153"/>
      <c r="H830" s="153"/>
      <c r="I830" s="153"/>
      <c r="J830" s="153"/>
      <c r="K830" s="153"/>
      <c r="L830" s="153"/>
      <c r="M830" s="153"/>
      <c r="N830" s="153"/>
      <c r="O830" s="153"/>
      <c r="P830" s="153"/>
      <c r="Q830" s="153"/>
      <c r="R830" s="153"/>
      <c r="S830" s="153"/>
      <c r="T830" s="153"/>
      <c r="U830" s="153"/>
      <c r="V830" s="153"/>
      <c r="W830" s="153"/>
      <c r="X830" s="153"/>
      <c r="Y830" s="153"/>
      <c r="Z830" s="153"/>
    </row>
    <row r="831" ht="14.25" customHeight="1">
      <c r="A831" s="153"/>
      <c r="B831" s="153"/>
      <c r="C831" s="153"/>
      <c r="D831" s="153"/>
      <c r="E831" s="153"/>
      <c r="F831" s="153"/>
      <c r="G831" s="153"/>
      <c r="H831" s="153"/>
      <c r="I831" s="153"/>
      <c r="J831" s="153"/>
      <c r="K831" s="153"/>
      <c r="L831" s="153"/>
      <c r="M831" s="153"/>
      <c r="N831" s="153"/>
      <c r="O831" s="153"/>
      <c r="P831" s="153"/>
      <c r="Q831" s="153"/>
      <c r="R831" s="153"/>
      <c r="S831" s="153"/>
      <c r="T831" s="153"/>
      <c r="U831" s="153"/>
      <c r="V831" s="153"/>
      <c r="W831" s="153"/>
      <c r="X831" s="153"/>
      <c r="Y831" s="153"/>
      <c r="Z831" s="153"/>
    </row>
    <row r="832" ht="14.25" customHeight="1">
      <c r="A832" s="153"/>
      <c r="B832" s="153"/>
      <c r="C832" s="153"/>
      <c r="D832" s="153"/>
      <c r="E832" s="153"/>
      <c r="F832" s="153"/>
      <c r="G832" s="153"/>
      <c r="H832" s="153"/>
      <c r="I832" s="153"/>
      <c r="J832" s="153"/>
      <c r="K832" s="153"/>
      <c r="L832" s="153"/>
      <c r="M832" s="153"/>
      <c r="N832" s="153"/>
      <c r="O832" s="153"/>
      <c r="P832" s="153"/>
      <c r="Q832" s="153"/>
      <c r="R832" s="153"/>
      <c r="S832" s="153"/>
      <c r="T832" s="153"/>
      <c r="U832" s="153"/>
      <c r="V832" s="153"/>
      <c r="W832" s="153"/>
      <c r="X832" s="153"/>
      <c r="Y832" s="153"/>
      <c r="Z832" s="153"/>
    </row>
    <row r="833" ht="14.25" customHeight="1">
      <c r="A833" s="153"/>
      <c r="B833" s="153"/>
      <c r="C833" s="153"/>
      <c r="D833" s="153"/>
      <c r="E833" s="153"/>
      <c r="F833" s="153"/>
      <c r="G833" s="153"/>
      <c r="H833" s="153"/>
      <c r="I833" s="153"/>
      <c r="J833" s="153"/>
      <c r="K833" s="153"/>
      <c r="L833" s="153"/>
      <c r="M833" s="153"/>
      <c r="N833" s="153"/>
      <c r="O833" s="153"/>
      <c r="P833" s="153"/>
      <c r="Q833" s="153"/>
      <c r="R833" s="153"/>
      <c r="S833" s="153"/>
      <c r="T833" s="153"/>
      <c r="U833" s="153"/>
      <c r="V833" s="153"/>
      <c r="W833" s="153"/>
      <c r="X833" s="153"/>
      <c r="Y833" s="153"/>
      <c r="Z833" s="153"/>
    </row>
    <row r="834" ht="14.25" customHeight="1">
      <c r="A834" s="153"/>
      <c r="B834" s="153"/>
      <c r="C834" s="153"/>
      <c r="D834" s="153"/>
      <c r="E834" s="153"/>
      <c r="F834" s="153"/>
      <c r="G834" s="153"/>
      <c r="H834" s="153"/>
      <c r="I834" s="153"/>
      <c r="J834" s="153"/>
      <c r="K834" s="153"/>
      <c r="L834" s="153"/>
      <c r="M834" s="153"/>
      <c r="N834" s="153"/>
      <c r="O834" s="153"/>
      <c r="P834" s="153"/>
      <c r="Q834" s="153"/>
      <c r="R834" s="153"/>
      <c r="S834" s="153"/>
      <c r="T834" s="153"/>
      <c r="U834" s="153"/>
      <c r="V834" s="153"/>
      <c r="W834" s="153"/>
      <c r="X834" s="153"/>
      <c r="Y834" s="153"/>
      <c r="Z834" s="153"/>
    </row>
    <row r="835" ht="14.25" customHeight="1">
      <c r="A835" s="153"/>
      <c r="B835" s="153"/>
      <c r="C835" s="153"/>
      <c r="D835" s="153"/>
      <c r="E835" s="153"/>
      <c r="F835" s="153"/>
      <c r="G835" s="153"/>
      <c r="H835" s="153"/>
      <c r="I835" s="153"/>
      <c r="J835" s="153"/>
      <c r="K835" s="153"/>
      <c r="L835" s="153"/>
      <c r="M835" s="153"/>
      <c r="N835" s="153"/>
      <c r="O835" s="153"/>
      <c r="P835" s="153"/>
      <c r="Q835" s="153"/>
      <c r="R835" s="153"/>
      <c r="S835" s="153"/>
      <c r="T835" s="153"/>
      <c r="U835" s="153"/>
      <c r="V835" s="153"/>
      <c r="W835" s="153"/>
      <c r="X835" s="153"/>
      <c r="Y835" s="153"/>
      <c r="Z835" s="153"/>
    </row>
    <row r="836" ht="14.25" customHeight="1">
      <c r="A836" s="153"/>
      <c r="B836" s="153"/>
      <c r="C836" s="153"/>
      <c r="D836" s="153"/>
      <c r="E836" s="153"/>
      <c r="F836" s="153"/>
      <c r="G836" s="153"/>
      <c r="H836" s="153"/>
      <c r="I836" s="153"/>
      <c r="J836" s="153"/>
      <c r="K836" s="153"/>
      <c r="L836" s="153"/>
      <c r="M836" s="153"/>
      <c r="N836" s="153"/>
      <c r="O836" s="153"/>
      <c r="P836" s="153"/>
      <c r="Q836" s="153"/>
      <c r="R836" s="153"/>
      <c r="S836" s="153"/>
      <c r="T836" s="153"/>
      <c r="U836" s="153"/>
      <c r="V836" s="153"/>
      <c r="W836" s="153"/>
      <c r="X836" s="153"/>
      <c r="Y836" s="153"/>
      <c r="Z836" s="153"/>
    </row>
    <row r="837" ht="14.25" customHeight="1">
      <c r="A837" s="153"/>
      <c r="B837" s="153"/>
      <c r="C837" s="153"/>
      <c r="D837" s="153"/>
      <c r="E837" s="153"/>
      <c r="F837" s="153"/>
      <c r="G837" s="153"/>
      <c r="H837" s="153"/>
      <c r="I837" s="153"/>
      <c r="J837" s="153"/>
      <c r="K837" s="153"/>
      <c r="L837" s="153"/>
      <c r="M837" s="153"/>
      <c r="N837" s="153"/>
      <c r="O837" s="153"/>
      <c r="P837" s="153"/>
      <c r="Q837" s="153"/>
      <c r="R837" s="153"/>
      <c r="S837" s="153"/>
      <c r="T837" s="153"/>
      <c r="U837" s="153"/>
      <c r="V837" s="153"/>
      <c r="W837" s="153"/>
      <c r="X837" s="153"/>
      <c r="Y837" s="153"/>
      <c r="Z837" s="153"/>
    </row>
    <row r="838" ht="14.25" customHeight="1">
      <c r="A838" s="153"/>
      <c r="B838" s="153"/>
      <c r="C838" s="153"/>
      <c r="D838" s="153"/>
      <c r="E838" s="153"/>
      <c r="F838" s="153"/>
      <c r="G838" s="153"/>
      <c r="H838" s="153"/>
      <c r="I838" s="153"/>
      <c r="J838" s="153"/>
      <c r="K838" s="153"/>
      <c r="L838" s="153"/>
      <c r="M838" s="153"/>
      <c r="N838" s="153"/>
      <c r="O838" s="153"/>
      <c r="P838" s="153"/>
      <c r="Q838" s="153"/>
      <c r="R838" s="153"/>
      <c r="S838" s="153"/>
      <c r="T838" s="153"/>
      <c r="U838" s="153"/>
      <c r="V838" s="153"/>
      <c r="W838" s="153"/>
      <c r="X838" s="153"/>
      <c r="Y838" s="153"/>
      <c r="Z838" s="153"/>
    </row>
    <row r="839" ht="14.25" customHeight="1">
      <c r="A839" s="153"/>
      <c r="B839" s="153"/>
      <c r="C839" s="153"/>
      <c r="D839" s="153"/>
      <c r="E839" s="153"/>
      <c r="F839" s="153"/>
      <c r="G839" s="153"/>
      <c r="H839" s="153"/>
      <c r="I839" s="153"/>
      <c r="J839" s="153"/>
      <c r="K839" s="153"/>
      <c r="L839" s="153"/>
      <c r="M839" s="153"/>
      <c r="N839" s="153"/>
      <c r="O839" s="153"/>
      <c r="P839" s="153"/>
      <c r="Q839" s="153"/>
      <c r="R839" s="153"/>
      <c r="S839" s="153"/>
      <c r="T839" s="153"/>
      <c r="U839" s="153"/>
      <c r="V839" s="153"/>
      <c r="W839" s="153"/>
      <c r="X839" s="153"/>
      <c r="Y839" s="153"/>
      <c r="Z839" s="153"/>
    </row>
    <row r="840" ht="14.25" customHeight="1">
      <c r="A840" s="153"/>
      <c r="B840" s="153"/>
      <c r="C840" s="153"/>
      <c r="D840" s="153"/>
      <c r="E840" s="153"/>
      <c r="F840" s="153"/>
      <c r="G840" s="153"/>
      <c r="H840" s="153"/>
      <c r="I840" s="153"/>
      <c r="J840" s="153"/>
      <c r="K840" s="153"/>
      <c r="L840" s="153"/>
      <c r="M840" s="153"/>
      <c r="N840" s="153"/>
      <c r="O840" s="153"/>
      <c r="P840" s="153"/>
      <c r="Q840" s="153"/>
      <c r="R840" s="153"/>
      <c r="S840" s="153"/>
      <c r="T840" s="153"/>
      <c r="U840" s="153"/>
      <c r="V840" s="153"/>
      <c r="W840" s="153"/>
      <c r="X840" s="153"/>
      <c r="Y840" s="153"/>
      <c r="Z840" s="153"/>
    </row>
    <row r="841" ht="14.25" customHeight="1">
      <c r="A841" s="153"/>
      <c r="B841" s="153"/>
      <c r="C841" s="153"/>
      <c r="D841" s="153"/>
      <c r="E841" s="153"/>
      <c r="F841" s="153"/>
      <c r="G841" s="153"/>
      <c r="H841" s="153"/>
      <c r="I841" s="153"/>
      <c r="J841" s="153"/>
      <c r="K841" s="153"/>
      <c r="L841" s="153"/>
      <c r="M841" s="153"/>
      <c r="N841" s="153"/>
      <c r="O841" s="153"/>
      <c r="P841" s="153"/>
      <c r="Q841" s="153"/>
      <c r="R841" s="153"/>
      <c r="S841" s="153"/>
      <c r="T841" s="153"/>
      <c r="U841" s="153"/>
      <c r="V841" s="153"/>
      <c r="W841" s="153"/>
      <c r="X841" s="153"/>
      <c r="Y841" s="153"/>
      <c r="Z841" s="153"/>
    </row>
    <row r="842" ht="14.25" customHeight="1">
      <c r="A842" s="153"/>
      <c r="B842" s="153"/>
      <c r="C842" s="153"/>
      <c r="D842" s="153"/>
      <c r="E842" s="153"/>
      <c r="F842" s="153"/>
      <c r="G842" s="153"/>
      <c r="H842" s="153"/>
      <c r="I842" s="153"/>
      <c r="J842" s="153"/>
      <c r="K842" s="153"/>
      <c r="L842" s="153"/>
      <c r="M842" s="153"/>
      <c r="N842" s="153"/>
      <c r="O842" s="153"/>
      <c r="P842" s="153"/>
      <c r="Q842" s="153"/>
      <c r="R842" s="153"/>
      <c r="S842" s="153"/>
      <c r="T842" s="153"/>
      <c r="U842" s="153"/>
      <c r="V842" s="153"/>
      <c r="W842" s="153"/>
      <c r="X842" s="153"/>
      <c r="Y842" s="153"/>
      <c r="Z842" s="153"/>
    </row>
    <row r="843" ht="14.25" customHeight="1">
      <c r="A843" s="153"/>
      <c r="B843" s="153"/>
      <c r="C843" s="153"/>
      <c r="D843" s="153"/>
      <c r="E843" s="153"/>
      <c r="F843" s="153"/>
      <c r="G843" s="153"/>
      <c r="H843" s="153"/>
      <c r="I843" s="153"/>
      <c r="J843" s="153"/>
      <c r="K843" s="153"/>
      <c r="L843" s="153"/>
      <c r="M843" s="153"/>
      <c r="N843" s="153"/>
      <c r="O843" s="153"/>
      <c r="P843" s="153"/>
      <c r="Q843" s="153"/>
      <c r="R843" s="153"/>
      <c r="S843" s="153"/>
      <c r="T843" s="153"/>
      <c r="U843" s="153"/>
      <c r="V843" s="153"/>
      <c r="W843" s="153"/>
      <c r="X843" s="153"/>
      <c r="Y843" s="153"/>
      <c r="Z843" s="153"/>
    </row>
    <row r="844" ht="14.25" customHeight="1">
      <c r="A844" s="153"/>
      <c r="B844" s="153"/>
      <c r="C844" s="153"/>
      <c r="D844" s="153"/>
      <c r="E844" s="153"/>
      <c r="F844" s="153"/>
      <c r="G844" s="153"/>
      <c r="H844" s="153"/>
      <c r="I844" s="153"/>
      <c r="J844" s="153"/>
      <c r="K844" s="153"/>
      <c r="L844" s="153"/>
      <c r="M844" s="153"/>
      <c r="N844" s="153"/>
      <c r="O844" s="153"/>
      <c r="P844" s="153"/>
      <c r="Q844" s="153"/>
      <c r="R844" s="153"/>
      <c r="S844" s="153"/>
      <c r="T844" s="153"/>
      <c r="U844" s="153"/>
      <c r="V844" s="153"/>
      <c r="W844" s="153"/>
      <c r="X844" s="153"/>
      <c r="Y844" s="153"/>
      <c r="Z844" s="153"/>
    </row>
    <row r="845" ht="14.25" customHeight="1">
      <c r="A845" s="153"/>
      <c r="B845" s="153"/>
      <c r="C845" s="153"/>
      <c r="D845" s="153"/>
      <c r="E845" s="153"/>
      <c r="F845" s="153"/>
      <c r="G845" s="153"/>
      <c r="H845" s="153"/>
      <c r="I845" s="153"/>
      <c r="J845" s="153"/>
      <c r="K845" s="153"/>
      <c r="L845" s="153"/>
      <c r="M845" s="153"/>
      <c r="N845" s="153"/>
      <c r="O845" s="153"/>
      <c r="P845" s="153"/>
      <c r="Q845" s="153"/>
      <c r="R845" s="153"/>
      <c r="S845" s="153"/>
      <c r="T845" s="153"/>
      <c r="U845" s="153"/>
      <c r="V845" s="153"/>
      <c r="W845" s="153"/>
      <c r="X845" s="153"/>
      <c r="Y845" s="153"/>
      <c r="Z845" s="153"/>
    </row>
    <row r="846" ht="14.25" customHeight="1">
      <c r="A846" s="153"/>
      <c r="B846" s="153"/>
      <c r="C846" s="153"/>
      <c r="D846" s="153"/>
      <c r="E846" s="153"/>
      <c r="F846" s="153"/>
      <c r="G846" s="153"/>
      <c r="H846" s="153"/>
      <c r="I846" s="153"/>
      <c r="J846" s="153"/>
      <c r="K846" s="153"/>
      <c r="L846" s="153"/>
      <c r="M846" s="153"/>
      <c r="N846" s="153"/>
      <c r="O846" s="153"/>
      <c r="P846" s="153"/>
      <c r="Q846" s="153"/>
      <c r="R846" s="153"/>
      <c r="S846" s="153"/>
      <c r="T846" s="153"/>
      <c r="U846" s="153"/>
      <c r="V846" s="153"/>
      <c r="W846" s="153"/>
      <c r="X846" s="153"/>
      <c r="Y846" s="153"/>
      <c r="Z846" s="153"/>
    </row>
    <row r="847" ht="14.25" customHeight="1">
      <c r="A847" s="153"/>
      <c r="B847" s="153"/>
      <c r="C847" s="153"/>
      <c r="D847" s="153"/>
      <c r="E847" s="153"/>
      <c r="F847" s="153"/>
      <c r="G847" s="153"/>
      <c r="H847" s="153"/>
      <c r="I847" s="153"/>
      <c r="J847" s="153"/>
      <c r="K847" s="153"/>
      <c r="L847" s="153"/>
      <c r="M847" s="153"/>
      <c r="N847" s="153"/>
      <c r="O847" s="153"/>
      <c r="P847" s="153"/>
      <c r="Q847" s="153"/>
      <c r="R847" s="153"/>
      <c r="S847" s="153"/>
      <c r="T847" s="153"/>
      <c r="U847" s="153"/>
      <c r="V847" s="153"/>
      <c r="W847" s="153"/>
      <c r="X847" s="153"/>
      <c r="Y847" s="153"/>
      <c r="Z847" s="153"/>
    </row>
    <row r="848" ht="14.25" customHeight="1">
      <c r="A848" s="153"/>
      <c r="B848" s="153"/>
      <c r="C848" s="153"/>
      <c r="D848" s="153"/>
      <c r="E848" s="153"/>
      <c r="F848" s="153"/>
      <c r="G848" s="153"/>
      <c r="H848" s="153"/>
      <c r="I848" s="153"/>
      <c r="J848" s="153"/>
      <c r="K848" s="153"/>
      <c r="L848" s="153"/>
      <c r="M848" s="153"/>
      <c r="N848" s="153"/>
      <c r="O848" s="153"/>
      <c r="P848" s="153"/>
      <c r="Q848" s="153"/>
      <c r="R848" s="153"/>
      <c r="S848" s="153"/>
      <c r="T848" s="153"/>
      <c r="U848" s="153"/>
      <c r="V848" s="153"/>
      <c r="W848" s="153"/>
      <c r="X848" s="153"/>
      <c r="Y848" s="153"/>
      <c r="Z848" s="153"/>
    </row>
    <row r="849" ht="14.25" customHeight="1">
      <c r="A849" s="153"/>
      <c r="B849" s="153"/>
      <c r="C849" s="153"/>
      <c r="D849" s="153"/>
      <c r="E849" s="153"/>
      <c r="F849" s="153"/>
      <c r="G849" s="153"/>
      <c r="H849" s="153"/>
      <c r="I849" s="153"/>
      <c r="J849" s="153"/>
      <c r="K849" s="153"/>
      <c r="L849" s="153"/>
      <c r="M849" s="153"/>
      <c r="N849" s="153"/>
      <c r="O849" s="153"/>
      <c r="P849" s="153"/>
      <c r="Q849" s="153"/>
      <c r="R849" s="153"/>
      <c r="S849" s="153"/>
      <c r="T849" s="153"/>
      <c r="U849" s="153"/>
      <c r="V849" s="153"/>
      <c r="W849" s="153"/>
      <c r="X849" s="153"/>
      <c r="Y849" s="153"/>
      <c r="Z849" s="153"/>
    </row>
    <row r="850" ht="14.25" customHeight="1">
      <c r="A850" s="153"/>
      <c r="B850" s="153"/>
      <c r="C850" s="153"/>
      <c r="D850" s="153"/>
      <c r="E850" s="153"/>
      <c r="F850" s="153"/>
      <c r="G850" s="153"/>
      <c r="H850" s="153"/>
      <c r="I850" s="153"/>
      <c r="J850" s="153"/>
      <c r="K850" s="153"/>
      <c r="L850" s="153"/>
      <c r="M850" s="153"/>
      <c r="N850" s="153"/>
      <c r="O850" s="153"/>
      <c r="P850" s="153"/>
      <c r="Q850" s="153"/>
      <c r="R850" s="153"/>
      <c r="S850" s="153"/>
      <c r="T850" s="153"/>
      <c r="U850" s="153"/>
      <c r="V850" s="153"/>
      <c r="W850" s="153"/>
      <c r="X850" s="153"/>
      <c r="Y850" s="153"/>
      <c r="Z850" s="153"/>
    </row>
    <row r="851" ht="14.25" customHeight="1">
      <c r="A851" s="153"/>
      <c r="B851" s="153"/>
      <c r="C851" s="153"/>
      <c r="D851" s="153"/>
      <c r="E851" s="153"/>
      <c r="F851" s="153"/>
      <c r="G851" s="153"/>
      <c r="H851" s="153"/>
      <c r="I851" s="153"/>
      <c r="J851" s="153"/>
      <c r="K851" s="153"/>
      <c r="L851" s="153"/>
      <c r="M851" s="153"/>
      <c r="N851" s="153"/>
      <c r="O851" s="153"/>
      <c r="P851" s="153"/>
      <c r="Q851" s="153"/>
      <c r="R851" s="153"/>
      <c r="S851" s="153"/>
      <c r="T851" s="153"/>
      <c r="U851" s="153"/>
      <c r="V851" s="153"/>
      <c r="W851" s="153"/>
      <c r="X851" s="153"/>
      <c r="Y851" s="153"/>
      <c r="Z851" s="153"/>
    </row>
    <row r="852" ht="14.25" customHeight="1">
      <c r="A852" s="153"/>
      <c r="B852" s="153"/>
      <c r="C852" s="153"/>
      <c r="D852" s="153"/>
      <c r="E852" s="153"/>
      <c r="F852" s="153"/>
      <c r="G852" s="153"/>
      <c r="H852" s="153"/>
      <c r="I852" s="153"/>
      <c r="J852" s="153"/>
      <c r="K852" s="153"/>
      <c r="L852" s="153"/>
      <c r="M852" s="153"/>
      <c r="N852" s="153"/>
      <c r="O852" s="153"/>
      <c r="P852" s="153"/>
      <c r="Q852" s="153"/>
      <c r="R852" s="153"/>
      <c r="S852" s="153"/>
      <c r="T852" s="153"/>
      <c r="U852" s="153"/>
      <c r="V852" s="153"/>
      <c r="W852" s="153"/>
      <c r="X852" s="153"/>
      <c r="Y852" s="153"/>
      <c r="Z852" s="153"/>
    </row>
    <row r="853" ht="14.25" customHeight="1">
      <c r="A853" s="153"/>
      <c r="B853" s="153"/>
      <c r="C853" s="153"/>
      <c r="D853" s="153"/>
      <c r="E853" s="153"/>
      <c r="F853" s="153"/>
      <c r="G853" s="153"/>
      <c r="H853" s="153"/>
      <c r="I853" s="153"/>
      <c r="J853" s="153"/>
      <c r="K853" s="153"/>
      <c r="L853" s="153"/>
      <c r="M853" s="153"/>
      <c r="N853" s="153"/>
      <c r="O853" s="153"/>
      <c r="P853" s="153"/>
      <c r="Q853" s="153"/>
      <c r="R853" s="153"/>
      <c r="S853" s="153"/>
      <c r="T853" s="153"/>
      <c r="U853" s="153"/>
      <c r="V853" s="153"/>
      <c r="W853" s="153"/>
      <c r="X853" s="153"/>
      <c r="Y853" s="153"/>
      <c r="Z853" s="153"/>
    </row>
    <row r="854" ht="14.25" customHeight="1">
      <c r="A854" s="153"/>
      <c r="B854" s="153"/>
      <c r="C854" s="153"/>
      <c r="D854" s="153"/>
      <c r="E854" s="153"/>
      <c r="F854" s="153"/>
      <c r="G854" s="153"/>
      <c r="H854" s="153"/>
      <c r="I854" s="153"/>
      <c r="J854" s="153"/>
      <c r="K854" s="153"/>
      <c r="L854" s="153"/>
      <c r="M854" s="153"/>
      <c r="N854" s="153"/>
      <c r="O854" s="153"/>
      <c r="P854" s="153"/>
      <c r="Q854" s="153"/>
      <c r="R854" s="153"/>
      <c r="S854" s="153"/>
      <c r="T854" s="153"/>
      <c r="U854" s="153"/>
      <c r="V854" s="153"/>
      <c r="W854" s="153"/>
      <c r="X854" s="153"/>
      <c r="Y854" s="153"/>
      <c r="Z854" s="153"/>
    </row>
    <row r="855" ht="14.25" customHeight="1">
      <c r="A855" s="153"/>
      <c r="B855" s="153"/>
      <c r="C855" s="153"/>
      <c r="D855" s="153"/>
      <c r="E855" s="153"/>
      <c r="F855" s="153"/>
      <c r="G855" s="153"/>
      <c r="H855" s="153"/>
      <c r="I855" s="153"/>
      <c r="J855" s="153"/>
      <c r="K855" s="153"/>
      <c r="L855" s="153"/>
      <c r="M855" s="153"/>
      <c r="N855" s="153"/>
      <c r="O855" s="153"/>
      <c r="P855" s="153"/>
      <c r="Q855" s="153"/>
      <c r="R855" s="153"/>
      <c r="S855" s="153"/>
      <c r="T855" s="153"/>
      <c r="U855" s="153"/>
      <c r="V855" s="153"/>
      <c r="W855" s="153"/>
      <c r="X855" s="153"/>
      <c r="Y855" s="153"/>
      <c r="Z855" s="153"/>
    </row>
    <row r="856" ht="14.25" customHeight="1">
      <c r="A856" s="153"/>
      <c r="B856" s="153"/>
      <c r="C856" s="153"/>
      <c r="D856" s="153"/>
      <c r="E856" s="153"/>
      <c r="F856" s="153"/>
      <c r="G856" s="153"/>
      <c r="H856" s="153"/>
      <c r="I856" s="153"/>
      <c r="J856" s="153"/>
      <c r="K856" s="153"/>
      <c r="L856" s="153"/>
      <c r="M856" s="153"/>
      <c r="N856" s="153"/>
      <c r="O856" s="153"/>
      <c r="P856" s="153"/>
      <c r="Q856" s="153"/>
      <c r="R856" s="153"/>
      <c r="S856" s="153"/>
      <c r="T856" s="153"/>
      <c r="U856" s="153"/>
      <c r="V856" s="153"/>
      <c r="W856" s="153"/>
      <c r="X856" s="153"/>
      <c r="Y856" s="153"/>
      <c r="Z856" s="153"/>
    </row>
    <row r="857" ht="14.25" customHeight="1">
      <c r="A857" s="153"/>
      <c r="B857" s="153"/>
      <c r="C857" s="153"/>
      <c r="D857" s="153"/>
      <c r="E857" s="153"/>
      <c r="F857" s="153"/>
      <c r="G857" s="153"/>
      <c r="H857" s="153"/>
      <c r="I857" s="153"/>
      <c r="J857" s="153"/>
      <c r="K857" s="153"/>
      <c r="L857" s="153"/>
      <c r="M857" s="153"/>
      <c r="N857" s="153"/>
      <c r="O857" s="153"/>
      <c r="P857" s="153"/>
      <c r="Q857" s="153"/>
      <c r="R857" s="153"/>
      <c r="S857" s="153"/>
      <c r="T857" s="153"/>
      <c r="U857" s="153"/>
      <c r="V857" s="153"/>
      <c r="W857" s="153"/>
      <c r="X857" s="153"/>
      <c r="Y857" s="153"/>
      <c r="Z857" s="153"/>
    </row>
    <row r="858" ht="14.25" customHeight="1">
      <c r="A858" s="153"/>
      <c r="B858" s="153"/>
      <c r="C858" s="153"/>
      <c r="D858" s="153"/>
      <c r="E858" s="153"/>
      <c r="F858" s="153"/>
      <c r="G858" s="153"/>
      <c r="H858" s="153"/>
      <c r="I858" s="153"/>
      <c r="J858" s="153"/>
      <c r="K858" s="153"/>
      <c r="L858" s="153"/>
      <c r="M858" s="153"/>
      <c r="N858" s="153"/>
      <c r="O858" s="153"/>
      <c r="P858" s="153"/>
      <c r="Q858" s="153"/>
      <c r="R858" s="153"/>
      <c r="S858" s="153"/>
      <c r="T858" s="153"/>
      <c r="U858" s="153"/>
      <c r="V858" s="153"/>
      <c r="W858" s="153"/>
      <c r="X858" s="153"/>
      <c r="Y858" s="153"/>
      <c r="Z858" s="153"/>
    </row>
    <row r="859" ht="14.25" customHeight="1">
      <c r="A859" s="153"/>
      <c r="B859" s="153"/>
      <c r="C859" s="153"/>
      <c r="D859" s="153"/>
      <c r="E859" s="153"/>
      <c r="F859" s="153"/>
      <c r="G859" s="153"/>
      <c r="H859" s="153"/>
      <c r="I859" s="153"/>
      <c r="J859" s="153"/>
      <c r="K859" s="153"/>
      <c r="L859" s="153"/>
      <c r="M859" s="153"/>
      <c r="N859" s="153"/>
      <c r="O859" s="153"/>
      <c r="P859" s="153"/>
      <c r="Q859" s="153"/>
      <c r="R859" s="153"/>
      <c r="S859" s="153"/>
      <c r="T859" s="153"/>
      <c r="U859" s="153"/>
      <c r="V859" s="153"/>
      <c r="W859" s="153"/>
      <c r="X859" s="153"/>
      <c r="Y859" s="153"/>
      <c r="Z859" s="153"/>
    </row>
    <row r="860" ht="14.25" customHeight="1">
      <c r="A860" s="153"/>
      <c r="B860" s="153"/>
      <c r="C860" s="153"/>
      <c r="D860" s="153"/>
      <c r="E860" s="153"/>
      <c r="F860" s="153"/>
      <c r="G860" s="153"/>
      <c r="H860" s="153"/>
      <c r="I860" s="153"/>
      <c r="J860" s="153"/>
      <c r="K860" s="153"/>
      <c r="L860" s="153"/>
      <c r="M860" s="153"/>
      <c r="N860" s="153"/>
      <c r="O860" s="153"/>
      <c r="P860" s="153"/>
      <c r="Q860" s="153"/>
      <c r="R860" s="153"/>
      <c r="S860" s="153"/>
      <c r="T860" s="153"/>
      <c r="U860" s="153"/>
      <c r="V860" s="153"/>
      <c r="W860" s="153"/>
      <c r="X860" s="153"/>
      <c r="Y860" s="153"/>
      <c r="Z860" s="153"/>
    </row>
    <row r="861" ht="14.25" customHeight="1">
      <c r="A861" s="153"/>
      <c r="B861" s="153"/>
      <c r="C861" s="153"/>
      <c r="D861" s="153"/>
      <c r="E861" s="153"/>
      <c r="F861" s="153"/>
      <c r="G861" s="153"/>
      <c r="H861" s="153"/>
      <c r="I861" s="153"/>
      <c r="J861" s="153"/>
      <c r="K861" s="153"/>
      <c r="L861" s="153"/>
      <c r="M861" s="153"/>
      <c r="N861" s="153"/>
      <c r="O861" s="153"/>
      <c r="P861" s="153"/>
      <c r="Q861" s="153"/>
      <c r="R861" s="153"/>
      <c r="S861" s="153"/>
      <c r="T861" s="153"/>
      <c r="U861" s="153"/>
      <c r="V861" s="153"/>
      <c r="W861" s="153"/>
      <c r="X861" s="153"/>
      <c r="Y861" s="153"/>
      <c r="Z861" s="153"/>
    </row>
    <row r="862" ht="14.25" customHeight="1">
      <c r="A862" s="153"/>
      <c r="B862" s="153"/>
      <c r="C862" s="153"/>
      <c r="D862" s="153"/>
      <c r="E862" s="153"/>
      <c r="F862" s="153"/>
      <c r="G862" s="153"/>
      <c r="H862" s="153"/>
      <c r="I862" s="153"/>
      <c r="J862" s="153"/>
      <c r="K862" s="153"/>
      <c r="L862" s="153"/>
      <c r="M862" s="153"/>
      <c r="N862" s="153"/>
      <c r="O862" s="153"/>
      <c r="P862" s="153"/>
      <c r="Q862" s="153"/>
      <c r="R862" s="153"/>
      <c r="S862" s="153"/>
      <c r="T862" s="153"/>
      <c r="U862" s="153"/>
      <c r="V862" s="153"/>
      <c r="W862" s="153"/>
      <c r="X862" s="153"/>
      <c r="Y862" s="153"/>
      <c r="Z862" s="153"/>
    </row>
    <row r="863" ht="14.25" customHeight="1">
      <c r="A863" s="153"/>
      <c r="B863" s="153"/>
      <c r="C863" s="153"/>
      <c r="D863" s="153"/>
      <c r="E863" s="153"/>
      <c r="F863" s="153"/>
      <c r="G863" s="153"/>
      <c r="H863" s="153"/>
      <c r="I863" s="153"/>
      <c r="J863" s="153"/>
      <c r="K863" s="153"/>
      <c r="L863" s="153"/>
      <c r="M863" s="153"/>
      <c r="N863" s="153"/>
      <c r="O863" s="153"/>
      <c r="P863" s="153"/>
      <c r="Q863" s="153"/>
      <c r="R863" s="153"/>
      <c r="S863" s="153"/>
      <c r="T863" s="153"/>
      <c r="U863" s="153"/>
      <c r="V863" s="153"/>
      <c r="W863" s="153"/>
      <c r="X863" s="153"/>
      <c r="Y863" s="153"/>
      <c r="Z863" s="153"/>
    </row>
    <row r="864" ht="14.25" customHeight="1">
      <c r="A864" s="153"/>
      <c r="B864" s="153"/>
      <c r="C864" s="153"/>
      <c r="D864" s="153"/>
      <c r="E864" s="153"/>
      <c r="F864" s="153"/>
      <c r="G864" s="153"/>
      <c r="H864" s="153"/>
      <c r="I864" s="153"/>
      <c r="J864" s="153"/>
      <c r="K864" s="153"/>
      <c r="L864" s="153"/>
      <c r="M864" s="153"/>
      <c r="N864" s="153"/>
      <c r="O864" s="153"/>
      <c r="P864" s="153"/>
      <c r="Q864" s="153"/>
      <c r="R864" s="153"/>
      <c r="S864" s="153"/>
      <c r="T864" s="153"/>
      <c r="U864" s="153"/>
      <c r="V864" s="153"/>
      <c r="W864" s="153"/>
      <c r="X864" s="153"/>
      <c r="Y864" s="153"/>
      <c r="Z864" s="153"/>
    </row>
    <row r="865" ht="14.25" customHeight="1">
      <c r="A865" s="153"/>
      <c r="B865" s="153"/>
      <c r="C865" s="153"/>
      <c r="D865" s="153"/>
      <c r="E865" s="153"/>
      <c r="F865" s="153"/>
      <c r="G865" s="153"/>
      <c r="H865" s="153"/>
      <c r="I865" s="153"/>
      <c r="J865" s="153"/>
      <c r="K865" s="153"/>
      <c r="L865" s="153"/>
      <c r="M865" s="153"/>
      <c r="N865" s="153"/>
      <c r="O865" s="153"/>
      <c r="P865" s="153"/>
      <c r="Q865" s="153"/>
      <c r="R865" s="153"/>
      <c r="S865" s="153"/>
      <c r="T865" s="153"/>
      <c r="U865" s="153"/>
      <c r="V865" s="153"/>
      <c r="W865" s="153"/>
      <c r="X865" s="153"/>
      <c r="Y865" s="153"/>
      <c r="Z865" s="153"/>
    </row>
    <row r="866" ht="14.25" customHeight="1">
      <c r="A866" s="153"/>
      <c r="B866" s="153"/>
      <c r="C866" s="153"/>
      <c r="D866" s="153"/>
      <c r="E866" s="153"/>
      <c r="F866" s="153"/>
      <c r="G866" s="153"/>
      <c r="H866" s="153"/>
      <c r="I866" s="153"/>
      <c r="J866" s="153"/>
      <c r="K866" s="153"/>
      <c r="L866" s="153"/>
      <c r="M866" s="153"/>
      <c r="N866" s="153"/>
      <c r="O866" s="153"/>
      <c r="P866" s="153"/>
      <c r="Q866" s="153"/>
      <c r="R866" s="153"/>
      <c r="S866" s="153"/>
      <c r="T866" s="153"/>
      <c r="U866" s="153"/>
      <c r="V866" s="153"/>
      <c r="W866" s="153"/>
      <c r="X866" s="153"/>
      <c r="Y866" s="153"/>
      <c r="Z866" s="153"/>
    </row>
    <row r="867" ht="14.25" customHeight="1">
      <c r="A867" s="153"/>
      <c r="B867" s="153"/>
      <c r="C867" s="153"/>
      <c r="D867" s="153"/>
      <c r="E867" s="153"/>
      <c r="F867" s="153"/>
      <c r="G867" s="153"/>
      <c r="H867" s="153"/>
      <c r="I867" s="153"/>
      <c r="J867" s="153"/>
      <c r="K867" s="153"/>
      <c r="L867" s="153"/>
      <c r="M867" s="153"/>
      <c r="N867" s="153"/>
      <c r="O867" s="153"/>
      <c r="P867" s="153"/>
      <c r="Q867" s="153"/>
      <c r="R867" s="153"/>
      <c r="S867" s="153"/>
      <c r="T867" s="153"/>
      <c r="U867" s="153"/>
      <c r="V867" s="153"/>
      <c r="W867" s="153"/>
      <c r="X867" s="153"/>
      <c r="Y867" s="153"/>
      <c r="Z867" s="153"/>
    </row>
    <row r="868" ht="14.25" customHeight="1">
      <c r="A868" s="153"/>
      <c r="B868" s="153"/>
      <c r="C868" s="153"/>
      <c r="D868" s="153"/>
      <c r="E868" s="153"/>
      <c r="F868" s="153"/>
      <c r="G868" s="153"/>
      <c r="H868" s="153"/>
      <c r="I868" s="153"/>
      <c r="J868" s="153"/>
      <c r="K868" s="153"/>
      <c r="L868" s="153"/>
      <c r="M868" s="153"/>
      <c r="N868" s="153"/>
      <c r="O868" s="153"/>
      <c r="P868" s="153"/>
      <c r="Q868" s="153"/>
      <c r="R868" s="153"/>
      <c r="S868" s="153"/>
      <c r="T868" s="153"/>
      <c r="U868" s="153"/>
      <c r="V868" s="153"/>
      <c r="W868" s="153"/>
      <c r="X868" s="153"/>
      <c r="Y868" s="153"/>
      <c r="Z868" s="153"/>
    </row>
    <row r="869" ht="14.25" customHeight="1">
      <c r="A869" s="153"/>
      <c r="B869" s="153"/>
      <c r="C869" s="153"/>
      <c r="D869" s="153"/>
      <c r="E869" s="153"/>
      <c r="F869" s="153"/>
      <c r="G869" s="153"/>
      <c r="H869" s="153"/>
      <c r="I869" s="153"/>
      <c r="J869" s="153"/>
      <c r="K869" s="153"/>
      <c r="L869" s="153"/>
      <c r="M869" s="153"/>
      <c r="N869" s="153"/>
      <c r="O869" s="153"/>
      <c r="P869" s="153"/>
      <c r="Q869" s="153"/>
      <c r="R869" s="153"/>
      <c r="S869" s="153"/>
      <c r="T869" s="153"/>
      <c r="U869" s="153"/>
      <c r="V869" s="153"/>
      <c r="W869" s="153"/>
      <c r="X869" s="153"/>
      <c r="Y869" s="153"/>
      <c r="Z869" s="153"/>
    </row>
    <row r="870" ht="14.25" customHeight="1">
      <c r="A870" s="153"/>
      <c r="B870" s="153"/>
      <c r="C870" s="153"/>
      <c r="D870" s="153"/>
      <c r="E870" s="153"/>
      <c r="F870" s="153"/>
      <c r="G870" s="153"/>
      <c r="H870" s="153"/>
      <c r="I870" s="153"/>
      <c r="J870" s="153"/>
      <c r="K870" s="153"/>
      <c r="L870" s="153"/>
      <c r="M870" s="153"/>
      <c r="N870" s="153"/>
      <c r="O870" s="153"/>
      <c r="P870" s="153"/>
      <c r="Q870" s="153"/>
      <c r="R870" s="153"/>
      <c r="S870" s="153"/>
      <c r="T870" s="153"/>
      <c r="U870" s="153"/>
      <c r="V870" s="153"/>
      <c r="W870" s="153"/>
      <c r="X870" s="153"/>
      <c r="Y870" s="153"/>
      <c r="Z870" s="153"/>
    </row>
    <row r="871" ht="14.25" customHeight="1">
      <c r="A871" s="153"/>
      <c r="B871" s="153"/>
      <c r="C871" s="153"/>
      <c r="D871" s="153"/>
      <c r="E871" s="153"/>
      <c r="F871" s="153"/>
      <c r="G871" s="153"/>
      <c r="H871" s="153"/>
      <c r="I871" s="153"/>
      <c r="J871" s="153"/>
      <c r="K871" s="153"/>
      <c r="L871" s="153"/>
      <c r="M871" s="153"/>
      <c r="N871" s="153"/>
      <c r="O871" s="153"/>
      <c r="P871" s="153"/>
      <c r="Q871" s="153"/>
      <c r="R871" s="153"/>
      <c r="S871" s="153"/>
      <c r="T871" s="153"/>
      <c r="U871" s="153"/>
      <c r="V871" s="153"/>
      <c r="W871" s="153"/>
      <c r="X871" s="153"/>
      <c r="Y871" s="153"/>
      <c r="Z871" s="153"/>
    </row>
    <row r="872" ht="14.25" customHeight="1">
      <c r="A872" s="153"/>
      <c r="B872" s="153"/>
      <c r="C872" s="153"/>
      <c r="D872" s="153"/>
      <c r="E872" s="153"/>
      <c r="F872" s="153"/>
      <c r="G872" s="153"/>
      <c r="H872" s="153"/>
      <c r="I872" s="153"/>
      <c r="J872" s="153"/>
      <c r="K872" s="153"/>
      <c r="L872" s="153"/>
      <c r="M872" s="153"/>
      <c r="N872" s="153"/>
      <c r="O872" s="153"/>
      <c r="P872" s="153"/>
      <c r="Q872" s="153"/>
      <c r="R872" s="153"/>
      <c r="S872" s="153"/>
      <c r="T872" s="153"/>
      <c r="U872" s="153"/>
      <c r="V872" s="153"/>
      <c r="W872" s="153"/>
      <c r="X872" s="153"/>
      <c r="Y872" s="153"/>
      <c r="Z872" s="153"/>
    </row>
    <row r="873" ht="14.25" customHeight="1">
      <c r="A873" s="153"/>
      <c r="B873" s="153"/>
      <c r="C873" s="153"/>
      <c r="D873" s="153"/>
      <c r="E873" s="153"/>
      <c r="F873" s="153"/>
      <c r="G873" s="153"/>
      <c r="H873" s="153"/>
      <c r="I873" s="153"/>
      <c r="J873" s="153"/>
      <c r="K873" s="153"/>
      <c r="L873" s="153"/>
      <c r="M873" s="153"/>
      <c r="N873" s="153"/>
      <c r="O873" s="153"/>
      <c r="P873" s="153"/>
      <c r="Q873" s="153"/>
      <c r="R873" s="153"/>
      <c r="S873" s="153"/>
      <c r="T873" s="153"/>
      <c r="U873" s="153"/>
      <c r="V873" s="153"/>
      <c r="W873" s="153"/>
      <c r="X873" s="153"/>
      <c r="Y873" s="153"/>
      <c r="Z873" s="153"/>
    </row>
    <row r="874" ht="14.25" customHeight="1">
      <c r="A874" s="153"/>
      <c r="B874" s="153"/>
      <c r="C874" s="153"/>
      <c r="D874" s="153"/>
      <c r="E874" s="153"/>
      <c r="F874" s="153"/>
      <c r="G874" s="153"/>
      <c r="H874" s="153"/>
      <c r="I874" s="153"/>
      <c r="J874" s="153"/>
      <c r="K874" s="153"/>
      <c r="L874" s="153"/>
      <c r="M874" s="153"/>
      <c r="N874" s="153"/>
      <c r="O874" s="153"/>
      <c r="P874" s="153"/>
      <c r="Q874" s="153"/>
      <c r="R874" s="153"/>
      <c r="S874" s="153"/>
      <c r="T874" s="153"/>
      <c r="U874" s="153"/>
      <c r="V874" s="153"/>
      <c r="W874" s="153"/>
      <c r="X874" s="153"/>
      <c r="Y874" s="153"/>
      <c r="Z874" s="153"/>
    </row>
    <row r="875" ht="14.25" customHeight="1">
      <c r="A875" s="153"/>
      <c r="B875" s="153"/>
      <c r="C875" s="153"/>
      <c r="D875" s="153"/>
      <c r="E875" s="153"/>
      <c r="F875" s="153"/>
      <c r="G875" s="153"/>
      <c r="H875" s="153"/>
      <c r="I875" s="153"/>
      <c r="J875" s="153"/>
      <c r="K875" s="153"/>
      <c r="L875" s="153"/>
      <c r="M875" s="153"/>
      <c r="N875" s="153"/>
      <c r="O875" s="153"/>
      <c r="P875" s="153"/>
      <c r="Q875" s="153"/>
      <c r="R875" s="153"/>
      <c r="S875" s="153"/>
      <c r="T875" s="153"/>
      <c r="U875" s="153"/>
      <c r="V875" s="153"/>
      <c r="W875" s="153"/>
      <c r="X875" s="153"/>
      <c r="Y875" s="153"/>
      <c r="Z875" s="153"/>
    </row>
    <row r="876" ht="14.25" customHeight="1">
      <c r="A876" s="153"/>
      <c r="B876" s="153"/>
      <c r="C876" s="153"/>
      <c r="D876" s="153"/>
      <c r="E876" s="153"/>
      <c r="F876" s="153"/>
      <c r="G876" s="153"/>
      <c r="H876" s="153"/>
      <c r="I876" s="153"/>
      <c r="J876" s="153"/>
      <c r="K876" s="153"/>
      <c r="L876" s="153"/>
      <c r="M876" s="153"/>
      <c r="N876" s="153"/>
      <c r="O876" s="153"/>
      <c r="P876" s="153"/>
      <c r="Q876" s="153"/>
      <c r="R876" s="153"/>
      <c r="S876" s="153"/>
      <c r="T876" s="153"/>
      <c r="U876" s="153"/>
      <c r="V876" s="153"/>
      <c r="W876" s="153"/>
      <c r="X876" s="153"/>
      <c r="Y876" s="153"/>
      <c r="Z876" s="153"/>
    </row>
    <row r="877" ht="14.25" customHeight="1">
      <c r="A877" s="153"/>
      <c r="B877" s="153"/>
      <c r="C877" s="153"/>
      <c r="D877" s="153"/>
      <c r="E877" s="153"/>
      <c r="F877" s="153"/>
      <c r="G877" s="153"/>
      <c r="H877" s="153"/>
      <c r="I877" s="153"/>
      <c r="J877" s="153"/>
      <c r="K877" s="153"/>
      <c r="L877" s="153"/>
      <c r="M877" s="153"/>
      <c r="N877" s="153"/>
      <c r="O877" s="153"/>
      <c r="P877" s="153"/>
      <c r="Q877" s="153"/>
      <c r="R877" s="153"/>
      <c r="S877" s="153"/>
      <c r="T877" s="153"/>
      <c r="U877" s="153"/>
      <c r="V877" s="153"/>
      <c r="W877" s="153"/>
      <c r="X877" s="153"/>
      <c r="Y877" s="153"/>
      <c r="Z877" s="153"/>
    </row>
    <row r="878" ht="14.25" customHeight="1">
      <c r="A878" s="153"/>
      <c r="B878" s="153"/>
      <c r="C878" s="153"/>
      <c r="D878" s="153"/>
      <c r="E878" s="153"/>
      <c r="F878" s="153"/>
      <c r="G878" s="153"/>
      <c r="H878" s="153"/>
      <c r="I878" s="153"/>
      <c r="J878" s="153"/>
      <c r="K878" s="153"/>
      <c r="L878" s="153"/>
      <c r="M878" s="153"/>
      <c r="N878" s="153"/>
      <c r="O878" s="153"/>
      <c r="P878" s="153"/>
      <c r="Q878" s="153"/>
      <c r="R878" s="153"/>
      <c r="S878" s="153"/>
      <c r="T878" s="153"/>
      <c r="U878" s="153"/>
      <c r="V878" s="153"/>
      <c r="W878" s="153"/>
      <c r="X878" s="153"/>
      <c r="Y878" s="153"/>
      <c r="Z878" s="153"/>
    </row>
    <row r="879" ht="14.25" customHeight="1">
      <c r="A879" s="153"/>
      <c r="B879" s="153"/>
      <c r="C879" s="153"/>
      <c r="D879" s="153"/>
      <c r="E879" s="153"/>
      <c r="F879" s="153"/>
      <c r="G879" s="153"/>
      <c r="H879" s="153"/>
      <c r="I879" s="153"/>
      <c r="J879" s="153"/>
      <c r="K879" s="153"/>
      <c r="L879" s="153"/>
      <c r="M879" s="153"/>
      <c r="N879" s="153"/>
      <c r="O879" s="153"/>
      <c r="P879" s="153"/>
      <c r="Q879" s="153"/>
      <c r="R879" s="153"/>
      <c r="S879" s="153"/>
      <c r="T879" s="153"/>
      <c r="U879" s="153"/>
      <c r="V879" s="153"/>
      <c r="W879" s="153"/>
      <c r="X879" s="153"/>
      <c r="Y879" s="153"/>
      <c r="Z879" s="153"/>
    </row>
    <row r="880" ht="14.25" customHeight="1">
      <c r="A880" s="153"/>
      <c r="B880" s="153"/>
      <c r="C880" s="153"/>
      <c r="D880" s="153"/>
      <c r="E880" s="153"/>
      <c r="F880" s="153"/>
      <c r="G880" s="153"/>
      <c r="H880" s="153"/>
      <c r="I880" s="153"/>
      <c r="J880" s="153"/>
      <c r="K880" s="153"/>
      <c r="L880" s="153"/>
      <c r="M880" s="153"/>
      <c r="N880" s="153"/>
      <c r="O880" s="153"/>
      <c r="P880" s="153"/>
      <c r="Q880" s="153"/>
      <c r="R880" s="153"/>
      <c r="S880" s="153"/>
      <c r="T880" s="153"/>
      <c r="U880" s="153"/>
      <c r="V880" s="153"/>
      <c r="W880" s="153"/>
      <c r="X880" s="153"/>
      <c r="Y880" s="153"/>
      <c r="Z880" s="153"/>
    </row>
    <row r="881" ht="14.25" customHeight="1">
      <c r="A881" s="153"/>
      <c r="B881" s="153"/>
      <c r="C881" s="153"/>
      <c r="D881" s="153"/>
      <c r="E881" s="153"/>
      <c r="F881" s="153"/>
      <c r="G881" s="153"/>
      <c r="H881" s="153"/>
      <c r="I881" s="153"/>
      <c r="J881" s="153"/>
      <c r="K881" s="153"/>
      <c r="L881" s="153"/>
      <c r="M881" s="153"/>
      <c r="N881" s="153"/>
      <c r="O881" s="153"/>
      <c r="P881" s="153"/>
      <c r="Q881" s="153"/>
      <c r="R881" s="153"/>
      <c r="S881" s="153"/>
      <c r="T881" s="153"/>
      <c r="U881" s="153"/>
      <c r="V881" s="153"/>
      <c r="W881" s="153"/>
      <c r="X881" s="153"/>
      <c r="Y881" s="153"/>
      <c r="Z881" s="153"/>
    </row>
    <row r="882" ht="14.25" customHeight="1">
      <c r="A882" s="153"/>
      <c r="B882" s="153"/>
      <c r="C882" s="153"/>
      <c r="D882" s="153"/>
      <c r="E882" s="153"/>
      <c r="F882" s="153"/>
      <c r="G882" s="153"/>
      <c r="H882" s="153"/>
      <c r="I882" s="153"/>
      <c r="J882" s="153"/>
      <c r="K882" s="153"/>
      <c r="L882" s="153"/>
      <c r="M882" s="153"/>
      <c r="N882" s="153"/>
      <c r="O882" s="153"/>
      <c r="P882" s="153"/>
      <c r="Q882" s="153"/>
      <c r="R882" s="153"/>
      <c r="S882" s="153"/>
      <c r="T882" s="153"/>
      <c r="U882" s="153"/>
      <c r="V882" s="153"/>
      <c r="W882" s="153"/>
      <c r="X882" s="153"/>
      <c r="Y882" s="153"/>
      <c r="Z882" s="153"/>
    </row>
    <row r="883" ht="14.25" customHeight="1">
      <c r="A883" s="153"/>
      <c r="B883" s="153"/>
      <c r="C883" s="153"/>
      <c r="D883" s="153"/>
      <c r="E883" s="153"/>
      <c r="F883" s="153"/>
      <c r="G883" s="153"/>
      <c r="H883" s="153"/>
      <c r="I883" s="153"/>
      <c r="J883" s="153"/>
      <c r="K883" s="153"/>
      <c r="L883" s="153"/>
      <c r="M883" s="153"/>
      <c r="N883" s="153"/>
      <c r="O883" s="153"/>
      <c r="P883" s="153"/>
      <c r="Q883" s="153"/>
      <c r="R883" s="153"/>
      <c r="S883" s="153"/>
      <c r="T883" s="153"/>
      <c r="U883" s="153"/>
      <c r="V883" s="153"/>
      <c r="W883" s="153"/>
      <c r="X883" s="153"/>
      <c r="Y883" s="153"/>
      <c r="Z883" s="153"/>
    </row>
    <row r="884" ht="14.25" customHeight="1">
      <c r="A884" s="153"/>
      <c r="B884" s="153"/>
      <c r="C884" s="153"/>
      <c r="D884" s="153"/>
      <c r="E884" s="153"/>
      <c r="F884" s="153"/>
      <c r="G884" s="153"/>
      <c r="H884" s="153"/>
      <c r="I884" s="153"/>
      <c r="J884" s="153"/>
      <c r="K884" s="153"/>
      <c r="L884" s="153"/>
      <c r="M884" s="153"/>
      <c r="N884" s="153"/>
      <c r="O884" s="153"/>
      <c r="P884" s="153"/>
      <c r="Q884" s="153"/>
      <c r="R884" s="153"/>
      <c r="S884" s="153"/>
      <c r="T884" s="153"/>
      <c r="U884" s="153"/>
      <c r="V884" s="153"/>
      <c r="W884" s="153"/>
      <c r="X884" s="153"/>
      <c r="Y884" s="153"/>
      <c r="Z884" s="153"/>
    </row>
    <row r="885" ht="14.25" customHeight="1">
      <c r="A885" s="153"/>
      <c r="B885" s="153"/>
      <c r="C885" s="153"/>
      <c r="D885" s="153"/>
      <c r="E885" s="153"/>
      <c r="F885" s="153"/>
      <c r="G885" s="153"/>
      <c r="H885" s="153"/>
      <c r="I885" s="153"/>
      <c r="J885" s="153"/>
      <c r="K885" s="153"/>
      <c r="L885" s="153"/>
      <c r="M885" s="153"/>
      <c r="N885" s="153"/>
      <c r="O885" s="153"/>
      <c r="P885" s="153"/>
      <c r="Q885" s="153"/>
      <c r="R885" s="153"/>
      <c r="S885" s="153"/>
      <c r="T885" s="153"/>
      <c r="U885" s="153"/>
      <c r="V885" s="153"/>
      <c r="W885" s="153"/>
      <c r="X885" s="153"/>
      <c r="Y885" s="153"/>
      <c r="Z885" s="153"/>
    </row>
    <row r="886" ht="14.25" customHeight="1">
      <c r="A886" s="153"/>
      <c r="B886" s="153"/>
      <c r="C886" s="153"/>
      <c r="D886" s="153"/>
      <c r="E886" s="153"/>
      <c r="F886" s="153"/>
      <c r="G886" s="153"/>
      <c r="H886" s="153"/>
      <c r="I886" s="153"/>
      <c r="J886" s="153"/>
      <c r="K886" s="153"/>
      <c r="L886" s="153"/>
      <c r="M886" s="153"/>
      <c r="N886" s="153"/>
      <c r="O886" s="153"/>
      <c r="P886" s="153"/>
      <c r="Q886" s="153"/>
      <c r="R886" s="153"/>
      <c r="S886" s="153"/>
      <c r="T886" s="153"/>
      <c r="U886" s="153"/>
      <c r="V886" s="153"/>
      <c r="W886" s="153"/>
      <c r="X886" s="153"/>
      <c r="Y886" s="153"/>
      <c r="Z886" s="153"/>
    </row>
    <row r="887" ht="14.25" customHeight="1">
      <c r="A887" s="153"/>
      <c r="B887" s="153"/>
      <c r="C887" s="153"/>
      <c r="D887" s="153"/>
      <c r="E887" s="153"/>
      <c r="F887" s="153"/>
      <c r="G887" s="153"/>
      <c r="H887" s="153"/>
      <c r="I887" s="153"/>
      <c r="J887" s="153"/>
      <c r="K887" s="153"/>
      <c r="L887" s="153"/>
      <c r="M887" s="153"/>
      <c r="N887" s="153"/>
      <c r="O887" s="153"/>
      <c r="P887" s="153"/>
      <c r="Q887" s="153"/>
      <c r="R887" s="153"/>
      <c r="S887" s="153"/>
      <c r="T887" s="153"/>
      <c r="U887" s="153"/>
      <c r="V887" s="153"/>
      <c r="W887" s="153"/>
      <c r="X887" s="153"/>
      <c r="Y887" s="153"/>
      <c r="Z887" s="153"/>
    </row>
    <row r="888" ht="14.25" customHeight="1">
      <c r="A888" s="153"/>
      <c r="B888" s="153"/>
      <c r="C888" s="153"/>
      <c r="D888" s="153"/>
      <c r="E888" s="153"/>
      <c r="F888" s="153"/>
      <c r="G888" s="153"/>
      <c r="H888" s="153"/>
      <c r="I888" s="153"/>
      <c r="J888" s="153"/>
      <c r="K888" s="153"/>
      <c r="L888" s="153"/>
      <c r="M888" s="153"/>
      <c r="N888" s="153"/>
      <c r="O888" s="153"/>
      <c r="P888" s="153"/>
      <c r="Q888" s="153"/>
      <c r="R888" s="153"/>
      <c r="S888" s="153"/>
      <c r="T888" s="153"/>
      <c r="U888" s="153"/>
      <c r="V888" s="153"/>
      <c r="W888" s="153"/>
      <c r="X888" s="153"/>
      <c r="Y888" s="153"/>
      <c r="Z888" s="153"/>
    </row>
    <row r="889" ht="14.25" customHeight="1">
      <c r="A889" s="153"/>
      <c r="B889" s="153"/>
      <c r="C889" s="153"/>
      <c r="D889" s="153"/>
      <c r="E889" s="153"/>
      <c r="F889" s="153"/>
      <c r="G889" s="153"/>
      <c r="H889" s="153"/>
      <c r="I889" s="153"/>
      <c r="J889" s="153"/>
      <c r="K889" s="153"/>
      <c r="L889" s="153"/>
      <c r="M889" s="153"/>
      <c r="N889" s="153"/>
      <c r="O889" s="153"/>
      <c r="P889" s="153"/>
      <c r="Q889" s="153"/>
      <c r="R889" s="153"/>
      <c r="S889" s="153"/>
      <c r="T889" s="153"/>
      <c r="U889" s="153"/>
      <c r="V889" s="153"/>
      <c r="W889" s="153"/>
      <c r="X889" s="153"/>
      <c r="Y889" s="153"/>
      <c r="Z889" s="153"/>
    </row>
    <row r="890" ht="14.25" customHeight="1">
      <c r="A890" s="153"/>
      <c r="B890" s="153"/>
      <c r="C890" s="153"/>
      <c r="D890" s="153"/>
      <c r="E890" s="153"/>
      <c r="F890" s="153"/>
      <c r="G890" s="153"/>
      <c r="H890" s="153"/>
      <c r="I890" s="153"/>
      <c r="J890" s="153"/>
      <c r="K890" s="153"/>
      <c r="L890" s="153"/>
      <c r="M890" s="153"/>
      <c r="N890" s="153"/>
      <c r="O890" s="153"/>
      <c r="P890" s="153"/>
      <c r="Q890" s="153"/>
      <c r="R890" s="153"/>
      <c r="S890" s="153"/>
      <c r="T890" s="153"/>
      <c r="U890" s="153"/>
      <c r="V890" s="153"/>
      <c r="W890" s="153"/>
      <c r="X890" s="153"/>
      <c r="Y890" s="153"/>
      <c r="Z890" s="153"/>
    </row>
    <row r="891" ht="14.25" customHeight="1">
      <c r="A891" s="153"/>
      <c r="B891" s="153"/>
      <c r="C891" s="153"/>
      <c r="D891" s="153"/>
      <c r="E891" s="153"/>
      <c r="F891" s="153"/>
      <c r="G891" s="153"/>
      <c r="H891" s="153"/>
      <c r="I891" s="153"/>
      <c r="J891" s="153"/>
      <c r="K891" s="153"/>
      <c r="L891" s="153"/>
      <c r="M891" s="153"/>
      <c r="N891" s="153"/>
      <c r="O891" s="153"/>
      <c r="P891" s="153"/>
      <c r="Q891" s="153"/>
      <c r="R891" s="153"/>
      <c r="S891" s="153"/>
      <c r="T891" s="153"/>
      <c r="U891" s="153"/>
      <c r="V891" s="153"/>
      <c r="W891" s="153"/>
      <c r="X891" s="153"/>
      <c r="Y891" s="153"/>
      <c r="Z891" s="153"/>
    </row>
    <row r="892" ht="14.25" customHeight="1">
      <c r="A892" s="153"/>
      <c r="B892" s="153"/>
      <c r="C892" s="153"/>
      <c r="D892" s="153"/>
      <c r="E892" s="153"/>
      <c r="F892" s="153"/>
      <c r="G892" s="153"/>
      <c r="H892" s="153"/>
      <c r="I892" s="153"/>
      <c r="J892" s="153"/>
      <c r="K892" s="153"/>
      <c r="L892" s="153"/>
      <c r="M892" s="153"/>
      <c r="N892" s="153"/>
      <c r="O892" s="153"/>
      <c r="P892" s="153"/>
      <c r="Q892" s="153"/>
      <c r="R892" s="153"/>
      <c r="S892" s="153"/>
      <c r="T892" s="153"/>
      <c r="U892" s="153"/>
      <c r="V892" s="153"/>
      <c r="W892" s="153"/>
      <c r="X892" s="153"/>
      <c r="Y892" s="153"/>
      <c r="Z892" s="153"/>
    </row>
    <row r="893" ht="14.25" customHeight="1">
      <c r="A893" s="153"/>
      <c r="B893" s="153"/>
      <c r="C893" s="153"/>
      <c r="D893" s="153"/>
      <c r="E893" s="153"/>
      <c r="F893" s="153"/>
      <c r="G893" s="153"/>
      <c r="H893" s="153"/>
      <c r="I893" s="153"/>
      <c r="J893" s="153"/>
      <c r="K893" s="153"/>
      <c r="L893" s="153"/>
      <c r="M893" s="153"/>
      <c r="N893" s="153"/>
      <c r="O893" s="153"/>
      <c r="P893" s="153"/>
      <c r="Q893" s="153"/>
      <c r="R893" s="153"/>
      <c r="S893" s="153"/>
      <c r="T893" s="153"/>
      <c r="U893" s="153"/>
      <c r="V893" s="153"/>
      <c r="W893" s="153"/>
      <c r="X893" s="153"/>
      <c r="Y893" s="153"/>
      <c r="Z893" s="153"/>
    </row>
    <row r="894" ht="14.25" customHeight="1">
      <c r="A894" s="153"/>
      <c r="B894" s="153"/>
      <c r="C894" s="153"/>
      <c r="D894" s="153"/>
      <c r="E894" s="153"/>
      <c r="F894" s="153"/>
      <c r="G894" s="153"/>
      <c r="H894" s="153"/>
      <c r="I894" s="153"/>
      <c r="J894" s="153"/>
      <c r="K894" s="153"/>
      <c r="L894" s="153"/>
      <c r="M894" s="153"/>
      <c r="N894" s="153"/>
      <c r="O894" s="153"/>
      <c r="P894" s="153"/>
      <c r="Q894" s="153"/>
      <c r="R894" s="153"/>
      <c r="S894" s="153"/>
      <c r="T894" s="153"/>
      <c r="U894" s="153"/>
      <c r="V894" s="153"/>
      <c r="W894" s="153"/>
      <c r="X894" s="153"/>
      <c r="Y894" s="153"/>
      <c r="Z894" s="153"/>
    </row>
    <row r="895" ht="14.25" customHeight="1">
      <c r="A895" s="153"/>
      <c r="B895" s="153"/>
      <c r="C895" s="153"/>
      <c r="D895" s="153"/>
      <c r="E895" s="153"/>
      <c r="F895" s="153"/>
      <c r="G895" s="153"/>
      <c r="H895" s="153"/>
      <c r="I895" s="153"/>
      <c r="J895" s="153"/>
      <c r="K895" s="153"/>
      <c r="L895" s="153"/>
      <c r="M895" s="153"/>
      <c r="N895" s="153"/>
      <c r="O895" s="153"/>
      <c r="P895" s="153"/>
      <c r="Q895" s="153"/>
      <c r="R895" s="153"/>
      <c r="S895" s="153"/>
      <c r="T895" s="153"/>
      <c r="U895" s="153"/>
      <c r="V895" s="153"/>
      <c r="W895" s="153"/>
      <c r="X895" s="153"/>
      <c r="Y895" s="153"/>
      <c r="Z895" s="153"/>
    </row>
    <row r="896" ht="14.25" customHeight="1">
      <c r="A896" s="153"/>
      <c r="B896" s="153"/>
      <c r="C896" s="153"/>
      <c r="D896" s="153"/>
      <c r="E896" s="153"/>
      <c r="F896" s="153"/>
      <c r="G896" s="153"/>
      <c r="H896" s="153"/>
      <c r="I896" s="153"/>
      <c r="J896" s="153"/>
      <c r="K896" s="153"/>
      <c r="L896" s="153"/>
      <c r="M896" s="153"/>
      <c r="N896" s="153"/>
      <c r="O896" s="153"/>
      <c r="P896" s="153"/>
      <c r="Q896" s="153"/>
      <c r="R896" s="153"/>
      <c r="S896" s="153"/>
      <c r="T896" s="153"/>
      <c r="U896" s="153"/>
      <c r="V896" s="153"/>
      <c r="W896" s="153"/>
      <c r="X896" s="153"/>
      <c r="Y896" s="153"/>
      <c r="Z896" s="153"/>
    </row>
    <row r="897" ht="14.25" customHeight="1">
      <c r="A897" s="153"/>
      <c r="B897" s="153"/>
      <c r="C897" s="153"/>
      <c r="D897" s="153"/>
      <c r="E897" s="153"/>
      <c r="F897" s="153"/>
      <c r="G897" s="153"/>
      <c r="H897" s="153"/>
      <c r="I897" s="153"/>
      <c r="J897" s="153"/>
      <c r="K897" s="153"/>
      <c r="L897" s="153"/>
      <c r="M897" s="153"/>
      <c r="N897" s="153"/>
      <c r="O897" s="153"/>
      <c r="P897" s="153"/>
      <c r="Q897" s="153"/>
      <c r="R897" s="153"/>
      <c r="S897" s="153"/>
      <c r="T897" s="153"/>
      <c r="U897" s="153"/>
      <c r="V897" s="153"/>
      <c r="W897" s="153"/>
      <c r="X897" s="153"/>
      <c r="Y897" s="153"/>
      <c r="Z897" s="153"/>
    </row>
    <row r="898" ht="14.25" customHeight="1">
      <c r="A898" s="153"/>
      <c r="B898" s="153"/>
      <c r="C898" s="153"/>
      <c r="D898" s="153"/>
      <c r="E898" s="153"/>
      <c r="F898" s="153"/>
      <c r="G898" s="153"/>
      <c r="H898" s="153"/>
      <c r="I898" s="153"/>
      <c r="J898" s="153"/>
      <c r="K898" s="153"/>
      <c r="L898" s="153"/>
      <c r="M898" s="153"/>
      <c r="N898" s="153"/>
      <c r="O898" s="153"/>
      <c r="P898" s="153"/>
      <c r="Q898" s="153"/>
      <c r="R898" s="153"/>
      <c r="S898" s="153"/>
      <c r="T898" s="153"/>
      <c r="U898" s="153"/>
      <c r="V898" s="153"/>
      <c r="W898" s="153"/>
      <c r="X898" s="153"/>
      <c r="Y898" s="153"/>
      <c r="Z898" s="153"/>
    </row>
    <row r="899" ht="14.25" customHeight="1">
      <c r="A899" s="153"/>
      <c r="B899" s="153"/>
      <c r="C899" s="153"/>
      <c r="D899" s="153"/>
      <c r="E899" s="153"/>
      <c r="F899" s="153"/>
      <c r="G899" s="153"/>
      <c r="H899" s="153"/>
      <c r="I899" s="153"/>
      <c r="J899" s="153"/>
      <c r="K899" s="153"/>
      <c r="L899" s="153"/>
      <c r="M899" s="153"/>
      <c r="N899" s="153"/>
      <c r="O899" s="153"/>
      <c r="P899" s="153"/>
      <c r="Q899" s="153"/>
      <c r="R899" s="153"/>
      <c r="S899" s="153"/>
      <c r="T899" s="153"/>
      <c r="U899" s="153"/>
      <c r="V899" s="153"/>
      <c r="W899" s="153"/>
      <c r="X899" s="153"/>
      <c r="Y899" s="153"/>
      <c r="Z899" s="153"/>
    </row>
    <row r="900" ht="14.25" customHeight="1">
      <c r="A900" s="153"/>
      <c r="B900" s="153"/>
      <c r="C900" s="153"/>
      <c r="D900" s="153"/>
      <c r="E900" s="153"/>
      <c r="F900" s="153"/>
      <c r="G900" s="153"/>
      <c r="H900" s="153"/>
      <c r="I900" s="153"/>
      <c r="J900" s="153"/>
      <c r="K900" s="153"/>
      <c r="L900" s="153"/>
      <c r="M900" s="153"/>
      <c r="N900" s="153"/>
      <c r="O900" s="153"/>
      <c r="P900" s="153"/>
      <c r="Q900" s="153"/>
      <c r="R900" s="153"/>
      <c r="S900" s="153"/>
      <c r="T900" s="153"/>
      <c r="U900" s="153"/>
      <c r="V900" s="153"/>
      <c r="W900" s="153"/>
      <c r="X900" s="153"/>
      <c r="Y900" s="153"/>
      <c r="Z900" s="153"/>
    </row>
    <row r="901" ht="14.25" customHeight="1">
      <c r="A901" s="153"/>
      <c r="B901" s="153"/>
      <c r="C901" s="153"/>
      <c r="D901" s="153"/>
      <c r="E901" s="153"/>
      <c r="F901" s="153"/>
      <c r="G901" s="153"/>
      <c r="H901" s="153"/>
      <c r="I901" s="153"/>
      <c r="J901" s="153"/>
      <c r="K901" s="153"/>
      <c r="L901" s="153"/>
      <c r="M901" s="153"/>
      <c r="N901" s="153"/>
      <c r="O901" s="153"/>
      <c r="P901" s="153"/>
      <c r="Q901" s="153"/>
      <c r="R901" s="153"/>
      <c r="S901" s="153"/>
      <c r="T901" s="153"/>
      <c r="U901" s="153"/>
      <c r="V901" s="153"/>
      <c r="W901" s="153"/>
      <c r="X901" s="153"/>
      <c r="Y901" s="153"/>
      <c r="Z901" s="153"/>
    </row>
    <row r="902" ht="14.25" customHeight="1">
      <c r="A902" s="153"/>
      <c r="B902" s="153"/>
      <c r="C902" s="153"/>
      <c r="D902" s="153"/>
      <c r="E902" s="153"/>
      <c r="F902" s="153"/>
      <c r="G902" s="153"/>
      <c r="H902" s="153"/>
      <c r="I902" s="153"/>
      <c r="J902" s="153"/>
      <c r="K902" s="153"/>
      <c r="L902" s="153"/>
      <c r="M902" s="153"/>
      <c r="N902" s="153"/>
      <c r="O902" s="153"/>
      <c r="P902" s="153"/>
      <c r="Q902" s="153"/>
      <c r="R902" s="153"/>
      <c r="S902" s="153"/>
      <c r="T902" s="153"/>
      <c r="U902" s="153"/>
      <c r="V902" s="153"/>
      <c r="W902" s="153"/>
      <c r="X902" s="153"/>
      <c r="Y902" s="153"/>
      <c r="Z902" s="153"/>
    </row>
    <row r="903" ht="14.25" customHeight="1">
      <c r="A903" s="153"/>
      <c r="B903" s="153"/>
      <c r="C903" s="153"/>
      <c r="D903" s="153"/>
      <c r="E903" s="153"/>
      <c r="F903" s="153"/>
      <c r="G903" s="153"/>
      <c r="H903" s="153"/>
      <c r="I903" s="153"/>
      <c r="J903" s="153"/>
      <c r="K903" s="153"/>
      <c r="L903" s="153"/>
      <c r="M903" s="153"/>
      <c r="N903" s="153"/>
      <c r="O903" s="153"/>
      <c r="P903" s="153"/>
      <c r="Q903" s="153"/>
      <c r="R903" s="153"/>
      <c r="S903" s="153"/>
      <c r="T903" s="153"/>
      <c r="U903" s="153"/>
      <c r="V903" s="153"/>
      <c r="W903" s="153"/>
      <c r="X903" s="153"/>
      <c r="Y903" s="153"/>
      <c r="Z903" s="153"/>
    </row>
    <row r="904" ht="14.25" customHeight="1">
      <c r="A904" s="153"/>
      <c r="B904" s="153"/>
      <c r="C904" s="153"/>
      <c r="D904" s="153"/>
      <c r="E904" s="153"/>
      <c r="F904" s="153"/>
      <c r="G904" s="153"/>
      <c r="H904" s="153"/>
      <c r="I904" s="153"/>
      <c r="J904" s="153"/>
      <c r="K904" s="153"/>
      <c r="L904" s="153"/>
      <c r="M904" s="153"/>
      <c r="N904" s="153"/>
      <c r="O904" s="153"/>
      <c r="P904" s="153"/>
      <c r="Q904" s="153"/>
      <c r="R904" s="153"/>
      <c r="S904" s="153"/>
      <c r="T904" s="153"/>
      <c r="U904" s="153"/>
      <c r="V904" s="153"/>
      <c r="W904" s="153"/>
      <c r="X904" s="153"/>
      <c r="Y904" s="153"/>
      <c r="Z904" s="153"/>
    </row>
    <row r="905" ht="14.25" customHeight="1">
      <c r="A905" s="153"/>
      <c r="B905" s="153"/>
      <c r="C905" s="153"/>
      <c r="D905" s="153"/>
      <c r="E905" s="153"/>
      <c r="F905" s="153"/>
      <c r="G905" s="153"/>
      <c r="H905" s="153"/>
      <c r="I905" s="153"/>
      <c r="J905" s="153"/>
      <c r="K905" s="153"/>
      <c r="L905" s="153"/>
      <c r="M905" s="153"/>
      <c r="N905" s="153"/>
      <c r="O905" s="153"/>
      <c r="P905" s="153"/>
      <c r="Q905" s="153"/>
      <c r="R905" s="153"/>
      <c r="S905" s="153"/>
      <c r="T905" s="153"/>
      <c r="U905" s="153"/>
      <c r="V905" s="153"/>
      <c r="W905" s="153"/>
      <c r="X905" s="153"/>
      <c r="Y905" s="153"/>
      <c r="Z905" s="153"/>
    </row>
    <row r="906" ht="14.25" customHeight="1">
      <c r="A906" s="153"/>
      <c r="B906" s="153"/>
      <c r="C906" s="153"/>
      <c r="D906" s="153"/>
      <c r="E906" s="153"/>
      <c r="F906" s="153"/>
      <c r="G906" s="153"/>
      <c r="H906" s="153"/>
      <c r="I906" s="153"/>
      <c r="J906" s="153"/>
      <c r="K906" s="153"/>
      <c r="L906" s="153"/>
      <c r="M906" s="153"/>
      <c r="N906" s="153"/>
      <c r="O906" s="153"/>
      <c r="P906" s="153"/>
      <c r="Q906" s="153"/>
      <c r="R906" s="153"/>
      <c r="S906" s="153"/>
      <c r="T906" s="153"/>
      <c r="U906" s="153"/>
      <c r="V906" s="153"/>
      <c r="W906" s="153"/>
      <c r="X906" s="153"/>
      <c r="Y906" s="153"/>
      <c r="Z906" s="153"/>
    </row>
    <row r="907" ht="14.25" customHeight="1">
      <c r="A907" s="153"/>
      <c r="B907" s="153"/>
      <c r="C907" s="153"/>
      <c r="D907" s="153"/>
      <c r="E907" s="153"/>
      <c r="F907" s="153"/>
      <c r="G907" s="153"/>
      <c r="H907" s="153"/>
      <c r="I907" s="153"/>
      <c r="J907" s="153"/>
      <c r="K907" s="153"/>
      <c r="L907" s="153"/>
      <c r="M907" s="153"/>
      <c r="N907" s="153"/>
      <c r="O907" s="153"/>
      <c r="P907" s="153"/>
      <c r="Q907" s="153"/>
      <c r="R907" s="153"/>
      <c r="S907" s="153"/>
      <c r="T907" s="153"/>
      <c r="U907" s="153"/>
      <c r="V907" s="153"/>
      <c r="W907" s="153"/>
      <c r="X907" s="153"/>
      <c r="Y907" s="153"/>
      <c r="Z907" s="153"/>
    </row>
    <row r="908" ht="14.25" customHeight="1">
      <c r="A908" s="153"/>
      <c r="B908" s="153"/>
      <c r="C908" s="153"/>
      <c r="D908" s="153"/>
      <c r="E908" s="153"/>
      <c r="F908" s="153"/>
      <c r="G908" s="153"/>
      <c r="H908" s="153"/>
      <c r="I908" s="153"/>
      <c r="J908" s="153"/>
      <c r="K908" s="153"/>
      <c r="L908" s="153"/>
      <c r="M908" s="153"/>
      <c r="N908" s="153"/>
      <c r="O908" s="153"/>
      <c r="P908" s="153"/>
      <c r="Q908" s="153"/>
      <c r="R908" s="153"/>
      <c r="S908" s="153"/>
      <c r="T908" s="153"/>
      <c r="U908" s="153"/>
      <c r="V908" s="153"/>
      <c r="W908" s="153"/>
      <c r="X908" s="153"/>
      <c r="Y908" s="153"/>
      <c r="Z908" s="153"/>
    </row>
    <row r="909" ht="14.25" customHeight="1">
      <c r="A909" s="153"/>
      <c r="B909" s="153"/>
      <c r="C909" s="153"/>
      <c r="D909" s="153"/>
      <c r="E909" s="153"/>
      <c r="F909" s="153"/>
      <c r="G909" s="153"/>
      <c r="H909" s="153"/>
      <c r="I909" s="153"/>
      <c r="J909" s="153"/>
      <c r="K909" s="153"/>
      <c r="L909" s="153"/>
      <c r="M909" s="153"/>
      <c r="N909" s="153"/>
      <c r="O909" s="153"/>
      <c r="P909" s="153"/>
      <c r="Q909" s="153"/>
      <c r="R909" s="153"/>
      <c r="S909" s="153"/>
      <c r="T909" s="153"/>
      <c r="U909" s="153"/>
      <c r="V909" s="153"/>
      <c r="W909" s="153"/>
      <c r="X909" s="153"/>
      <c r="Y909" s="153"/>
      <c r="Z909" s="153"/>
    </row>
    <row r="910" ht="14.25" customHeight="1">
      <c r="A910" s="153"/>
      <c r="B910" s="153"/>
      <c r="C910" s="153"/>
      <c r="D910" s="153"/>
      <c r="E910" s="153"/>
      <c r="F910" s="153"/>
      <c r="G910" s="153"/>
      <c r="H910" s="153"/>
      <c r="I910" s="153"/>
      <c r="J910" s="153"/>
      <c r="K910" s="153"/>
      <c r="L910" s="153"/>
      <c r="M910" s="153"/>
      <c r="N910" s="153"/>
      <c r="O910" s="153"/>
      <c r="P910" s="153"/>
      <c r="Q910" s="153"/>
      <c r="R910" s="153"/>
      <c r="S910" s="153"/>
      <c r="T910" s="153"/>
      <c r="U910" s="153"/>
      <c r="V910" s="153"/>
      <c r="W910" s="153"/>
      <c r="X910" s="153"/>
      <c r="Y910" s="153"/>
      <c r="Z910" s="153"/>
    </row>
    <row r="911" ht="14.25" customHeight="1">
      <c r="A911" s="153"/>
      <c r="B911" s="153"/>
      <c r="C911" s="153"/>
      <c r="D911" s="153"/>
      <c r="E911" s="153"/>
      <c r="F911" s="153"/>
      <c r="G911" s="153"/>
      <c r="H911" s="153"/>
      <c r="I911" s="153"/>
      <c r="J911" s="153"/>
      <c r="K911" s="153"/>
      <c r="L911" s="153"/>
      <c r="M911" s="153"/>
      <c r="N911" s="153"/>
      <c r="O911" s="153"/>
      <c r="P911" s="153"/>
      <c r="Q911" s="153"/>
      <c r="R911" s="153"/>
      <c r="S911" s="153"/>
      <c r="T911" s="153"/>
      <c r="U911" s="153"/>
      <c r="V911" s="153"/>
      <c r="W911" s="153"/>
      <c r="X911" s="153"/>
      <c r="Y911" s="153"/>
      <c r="Z911" s="153"/>
    </row>
    <row r="912" ht="14.25" customHeight="1">
      <c r="A912" s="153"/>
      <c r="B912" s="153"/>
      <c r="C912" s="153"/>
      <c r="D912" s="153"/>
      <c r="E912" s="153"/>
      <c r="F912" s="153"/>
      <c r="G912" s="153"/>
      <c r="H912" s="153"/>
      <c r="I912" s="153"/>
      <c r="J912" s="153"/>
      <c r="K912" s="153"/>
      <c r="L912" s="153"/>
      <c r="M912" s="153"/>
      <c r="N912" s="153"/>
      <c r="O912" s="153"/>
      <c r="P912" s="153"/>
      <c r="Q912" s="153"/>
      <c r="R912" s="153"/>
      <c r="S912" s="153"/>
      <c r="T912" s="153"/>
      <c r="U912" s="153"/>
      <c r="V912" s="153"/>
      <c r="W912" s="153"/>
      <c r="X912" s="153"/>
      <c r="Y912" s="153"/>
      <c r="Z912" s="153"/>
    </row>
    <row r="913" ht="14.25" customHeight="1">
      <c r="A913" s="153"/>
      <c r="B913" s="153"/>
      <c r="C913" s="153"/>
      <c r="D913" s="153"/>
      <c r="E913" s="153"/>
      <c r="F913" s="153"/>
      <c r="G913" s="153"/>
      <c r="H913" s="153"/>
      <c r="I913" s="153"/>
      <c r="J913" s="153"/>
      <c r="K913" s="153"/>
      <c r="L913" s="153"/>
      <c r="M913" s="153"/>
      <c r="N913" s="153"/>
      <c r="O913" s="153"/>
      <c r="P913" s="153"/>
      <c r="Q913" s="153"/>
      <c r="R913" s="153"/>
      <c r="S913" s="153"/>
      <c r="T913" s="153"/>
      <c r="U913" s="153"/>
      <c r="V913" s="153"/>
      <c r="W913" s="153"/>
      <c r="X913" s="153"/>
      <c r="Y913" s="153"/>
      <c r="Z913" s="153"/>
    </row>
    <row r="914" ht="14.25" customHeight="1">
      <c r="A914" s="153"/>
      <c r="B914" s="153"/>
      <c r="C914" s="153"/>
      <c r="D914" s="153"/>
      <c r="E914" s="153"/>
      <c r="F914" s="153"/>
      <c r="G914" s="153"/>
      <c r="H914" s="153"/>
      <c r="I914" s="153"/>
      <c r="J914" s="153"/>
      <c r="K914" s="153"/>
      <c r="L914" s="153"/>
      <c r="M914" s="153"/>
      <c r="N914" s="153"/>
      <c r="O914" s="153"/>
      <c r="P914" s="153"/>
      <c r="Q914" s="153"/>
      <c r="R914" s="153"/>
      <c r="S914" s="153"/>
      <c r="T914" s="153"/>
      <c r="U914" s="153"/>
      <c r="V914" s="153"/>
      <c r="W914" s="153"/>
      <c r="X914" s="153"/>
      <c r="Y914" s="153"/>
      <c r="Z914" s="153"/>
    </row>
    <row r="915" ht="14.25" customHeight="1">
      <c r="A915" s="153"/>
      <c r="B915" s="153"/>
      <c r="C915" s="153"/>
      <c r="D915" s="153"/>
      <c r="E915" s="153"/>
      <c r="F915" s="153"/>
      <c r="G915" s="153"/>
      <c r="H915" s="153"/>
      <c r="I915" s="153"/>
      <c r="J915" s="153"/>
      <c r="K915" s="153"/>
      <c r="L915" s="153"/>
      <c r="M915" s="153"/>
      <c r="N915" s="153"/>
      <c r="O915" s="153"/>
      <c r="P915" s="153"/>
      <c r="Q915" s="153"/>
      <c r="R915" s="153"/>
      <c r="S915" s="153"/>
      <c r="T915" s="153"/>
      <c r="U915" s="153"/>
      <c r="V915" s="153"/>
      <c r="W915" s="153"/>
      <c r="X915" s="153"/>
      <c r="Y915" s="153"/>
      <c r="Z915" s="153"/>
    </row>
    <row r="916" ht="14.25" customHeight="1">
      <c r="A916" s="153"/>
      <c r="B916" s="153"/>
      <c r="C916" s="153"/>
      <c r="D916" s="153"/>
      <c r="E916" s="153"/>
      <c r="F916" s="153"/>
      <c r="G916" s="153"/>
      <c r="H916" s="153"/>
      <c r="I916" s="153"/>
      <c r="J916" s="153"/>
      <c r="K916" s="153"/>
      <c r="L916" s="153"/>
      <c r="M916" s="153"/>
      <c r="N916" s="153"/>
      <c r="O916" s="153"/>
      <c r="P916" s="153"/>
      <c r="Q916" s="153"/>
      <c r="R916" s="153"/>
      <c r="S916" s="153"/>
      <c r="T916" s="153"/>
      <c r="U916" s="153"/>
      <c r="V916" s="153"/>
      <c r="W916" s="153"/>
      <c r="X916" s="153"/>
      <c r="Y916" s="153"/>
      <c r="Z916" s="153"/>
    </row>
    <row r="917" ht="14.25" customHeight="1">
      <c r="A917" s="153"/>
      <c r="B917" s="153"/>
      <c r="C917" s="153"/>
      <c r="D917" s="153"/>
      <c r="E917" s="153"/>
      <c r="F917" s="153"/>
      <c r="G917" s="153"/>
      <c r="H917" s="153"/>
      <c r="I917" s="153"/>
      <c r="J917" s="153"/>
      <c r="K917" s="153"/>
      <c r="L917" s="153"/>
      <c r="M917" s="153"/>
      <c r="N917" s="153"/>
      <c r="O917" s="153"/>
      <c r="P917" s="153"/>
      <c r="Q917" s="153"/>
      <c r="R917" s="153"/>
      <c r="S917" s="153"/>
      <c r="T917" s="153"/>
      <c r="U917" s="153"/>
      <c r="V917" s="153"/>
      <c r="W917" s="153"/>
      <c r="X917" s="153"/>
      <c r="Y917" s="153"/>
      <c r="Z917" s="153"/>
    </row>
    <row r="918" ht="14.25" customHeight="1">
      <c r="A918" s="153"/>
      <c r="B918" s="153"/>
      <c r="C918" s="153"/>
      <c r="D918" s="153"/>
      <c r="E918" s="153"/>
      <c r="F918" s="153"/>
      <c r="G918" s="153"/>
      <c r="H918" s="153"/>
      <c r="I918" s="153"/>
      <c r="J918" s="153"/>
      <c r="K918" s="153"/>
      <c r="L918" s="153"/>
      <c r="M918" s="153"/>
      <c r="N918" s="153"/>
      <c r="O918" s="153"/>
      <c r="P918" s="153"/>
      <c r="Q918" s="153"/>
      <c r="R918" s="153"/>
      <c r="S918" s="153"/>
      <c r="T918" s="153"/>
      <c r="U918" s="153"/>
      <c r="V918" s="153"/>
      <c r="W918" s="153"/>
      <c r="X918" s="153"/>
      <c r="Y918" s="153"/>
      <c r="Z918" s="153"/>
    </row>
    <row r="919" ht="14.25" customHeight="1">
      <c r="A919" s="153"/>
      <c r="B919" s="153"/>
      <c r="C919" s="153"/>
      <c r="D919" s="153"/>
      <c r="E919" s="153"/>
      <c r="F919" s="153"/>
      <c r="G919" s="153"/>
      <c r="H919" s="153"/>
      <c r="I919" s="153"/>
      <c r="J919" s="153"/>
      <c r="K919" s="153"/>
      <c r="L919" s="153"/>
      <c r="M919" s="153"/>
      <c r="N919" s="153"/>
      <c r="O919" s="153"/>
      <c r="P919" s="153"/>
      <c r="Q919" s="153"/>
      <c r="R919" s="153"/>
      <c r="S919" s="153"/>
      <c r="T919" s="153"/>
      <c r="U919" s="153"/>
      <c r="V919" s="153"/>
      <c r="W919" s="153"/>
      <c r="X919" s="153"/>
      <c r="Y919" s="153"/>
      <c r="Z919" s="153"/>
    </row>
    <row r="920" ht="14.25" customHeight="1">
      <c r="A920" s="153"/>
      <c r="B920" s="153"/>
      <c r="C920" s="153"/>
      <c r="D920" s="153"/>
      <c r="E920" s="153"/>
      <c r="F920" s="153"/>
      <c r="G920" s="153"/>
      <c r="H920" s="153"/>
      <c r="I920" s="153"/>
      <c r="J920" s="153"/>
      <c r="K920" s="153"/>
      <c r="L920" s="153"/>
      <c r="M920" s="153"/>
      <c r="N920" s="153"/>
      <c r="O920" s="153"/>
      <c r="P920" s="153"/>
      <c r="Q920" s="153"/>
      <c r="R920" s="153"/>
      <c r="S920" s="153"/>
      <c r="T920" s="153"/>
      <c r="U920" s="153"/>
      <c r="V920" s="153"/>
      <c r="W920" s="153"/>
      <c r="X920" s="153"/>
      <c r="Y920" s="153"/>
      <c r="Z920" s="153"/>
    </row>
    <row r="921" ht="14.25" customHeight="1">
      <c r="A921" s="153"/>
      <c r="B921" s="153"/>
      <c r="C921" s="153"/>
      <c r="D921" s="153"/>
      <c r="E921" s="153"/>
      <c r="F921" s="153"/>
      <c r="G921" s="153"/>
      <c r="H921" s="153"/>
      <c r="I921" s="153"/>
      <c r="J921" s="153"/>
      <c r="K921" s="153"/>
      <c r="L921" s="153"/>
      <c r="M921" s="153"/>
      <c r="N921" s="153"/>
      <c r="O921" s="153"/>
      <c r="P921" s="153"/>
      <c r="Q921" s="153"/>
      <c r="R921" s="153"/>
      <c r="S921" s="153"/>
      <c r="T921" s="153"/>
      <c r="U921" s="153"/>
      <c r="V921" s="153"/>
      <c r="W921" s="153"/>
      <c r="X921" s="153"/>
      <c r="Y921" s="153"/>
      <c r="Z921" s="153"/>
    </row>
    <row r="922" ht="14.25" customHeight="1">
      <c r="A922" s="153"/>
      <c r="B922" s="153"/>
      <c r="C922" s="153"/>
      <c r="D922" s="153"/>
      <c r="E922" s="153"/>
      <c r="F922" s="153"/>
      <c r="G922" s="153"/>
      <c r="H922" s="153"/>
      <c r="I922" s="153"/>
      <c r="J922" s="153"/>
      <c r="K922" s="153"/>
      <c r="L922" s="153"/>
      <c r="M922" s="153"/>
      <c r="N922" s="153"/>
      <c r="O922" s="153"/>
      <c r="P922" s="153"/>
      <c r="Q922" s="153"/>
      <c r="R922" s="153"/>
      <c r="S922" s="153"/>
      <c r="T922" s="153"/>
      <c r="U922" s="153"/>
      <c r="V922" s="153"/>
      <c r="W922" s="153"/>
      <c r="X922" s="153"/>
      <c r="Y922" s="153"/>
      <c r="Z922" s="153"/>
    </row>
    <row r="923" ht="14.25" customHeight="1">
      <c r="A923" s="153"/>
      <c r="B923" s="153"/>
      <c r="C923" s="153"/>
      <c r="D923" s="153"/>
      <c r="E923" s="153"/>
      <c r="F923" s="153"/>
      <c r="G923" s="153"/>
      <c r="H923" s="153"/>
      <c r="I923" s="153"/>
      <c r="J923" s="153"/>
      <c r="K923" s="153"/>
      <c r="L923" s="153"/>
      <c r="M923" s="153"/>
      <c r="N923" s="153"/>
      <c r="O923" s="153"/>
      <c r="P923" s="153"/>
      <c r="Q923" s="153"/>
      <c r="R923" s="153"/>
      <c r="S923" s="153"/>
      <c r="T923" s="153"/>
      <c r="U923" s="153"/>
      <c r="V923" s="153"/>
      <c r="W923" s="153"/>
      <c r="X923" s="153"/>
      <c r="Y923" s="153"/>
      <c r="Z923" s="153"/>
    </row>
    <row r="924" ht="14.25" customHeight="1">
      <c r="A924" s="153"/>
      <c r="B924" s="153"/>
      <c r="C924" s="153"/>
      <c r="D924" s="153"/>
      <c r="E924" s="153"/>
      <c r="F924" s="153"/>
      <c r="G924" s="153"/>
      <c r="H924" s="153"/>
      <c r="I924" s="153"/>
      <c r="J924" s="153"/>
      <c r="K924" s="153"/>
      <c r="L924" s="153"/>
      <c r="M924" s="153"/>
      <c r="N924" s="153"/>
      <c r="O924" s="153"/>
      <c r="P924" s="153"/>
      <c r="Q924" s="153"/>
      <c r="R924" s="153"/>
      <c r="S924" s="153"/>
      <c r="T924" s="153"/>
      <c r="U924" s="153"/>
      <c r="V924" s="153"/>
      <c r="W924" s="153"/>
      <c r="X924" s="153"/>
      <c r="Y924" s="153"/>
      <c r="Z924" s="153"/>
    </row>
    <row r="925" ht="14.25" customHeight="1">
      <c r="A925" s="153"/>
      <c r="B925" s="153"/>
      <c r="C925" s="153"/>
      <c r="D925" s="153"/>
      <c r="E925" s="153"/>
      <c r="F925" s="153"/>
      <c r="G925" s="153"/>
      <c r="H925" s="153"/>
      <c r="I925" s="153"/>
      <c r="J925" s="153"/>
      <c r="K925" s="153"/>
      <c r="L925" s="153"/>
      <c r="M925" s="153"/>
      <c r="N925" s="153"/>
      <c r="O925" s="153"/>
      <c r="P925" s="153"/>
      <c r="Q925" s="153"/>
      <c r="R925" s="153"/>
      <c r="S925" s="153"/>
      <c r="T925" s="153"/>
      <c r="U925" s="153"/>
      <c r="V925" s="153"/>
      <c r="W925" s="153"/>
      <c r="X925" s="153"/>
      <c r="Y925" s="153"/>
      <c r="Z925" s="153"/>
    </row>
    <row r="926" ht="14.25" customHeight="1">
      <c r="A926" s="153"/>
      <c r="B926" s="153"/>
      <c r="C926" s="153"/>
      <c r="D926" s="153"/>
      <c r="E926" s="153"/>
      <c r="F926" s="153"/>
      <c r="G926" s="153"/>
      <c r="H926" s="153"/>
      <c r="I926" s="153"/>
      <c r="J926" s="153"/>
      <c r="K926" s="153"/>
      <c r="L926" s="153"/>
      <c r="M926" s="153"/>
      <c r="N926" s="153"/>
      <c r="O926" s="153"/>
      <c r="P926" s="153"/>
      <c r="Q926" s="153"/>
      <c r="R926" s="153"/>
      <c r="S926" s="153"/>
      <c r="T926" s="153"/>
      <c r="U926" s="153"/>
      <c r="V926" s="153"/>
      <c r="W926" s="153"/>
      <c r="X926" s="153"/>
      <c r="Y926" s="153"/>
      <c r="Z926" s="153"/>
    </row>
    <row r="927" ht="14.25" customHeight="1">
      <c r="A927" s="153"/>
      <c r="B927" s="153"/>
      <c r="C927" s="153"/>
      <c r="D927" s="153"/>
      <c r="E927" s="153"/>
      <c r="F927" s="153"/>
      <c r="G927" s="153"/>
      <c r="H927" s="153"/>
      <c r="I927" s="153"/>
      <c r="J927" s="153"/>
      <c r="K927" s="153"/>
      <c r="L927" s="153"/>
      <c r="M927" s="153"/>
      <c r="N927" s="153"/>
      <c r="O927" s="153"/>
      <c r="P927" s="153"/>
      <c r="Q927" s="153"/>
      <c r="R927" s="153"/>
      <c r="S927" s="153"/>
      <c r="T927" s="153"/>
      <c r="U927" s="153"/>
      <c r="V927" s="153"/>
      <c r="W927" s="153"/>
      <c r="X927" s="153"/>
      <c r="Y927" s="153"/>
      <c r="Z927" s="153"/>
    </row>
    <row r="928" ht="14.25" customHeight="1">
      <c r="A928" s="153"/>
      <c r="B928" s="153"/>
      <c r="C928" s="153"/>
      <c r="D928" s="153"/>
      <c r="E928" s="153"/>
      <c r="F928" s="153"/>
      <c r="G928" s="153"/>
      <c r="H928" s="153"/>
      <c r="I928" s="153"/>
      <c r="J928" s="153"/>
      <c r="K928" s="153"/>
      <c r="L928" s="153"/>
      <c r="M928" s="153"/>
      <c r="N928" s="153"/>
      <c r="O928" s="153"/>
      <c r="P928" s="153"/>
      <c r="Q928" s="153"/>
      <c r="R928" s="153"/>
      <c r="S928" s="153"/>
      <c r="T928" s="153"/>
      <c r="U928" s="153"/>
      <c r="V928" s="153"/>
      <c r="W928" s="153"/>
      <c r="X928" s="153"/>
      <c r="Y928" s="153"/>
      <c r="Z928" s="153"/>
    </row>
    <row r="929" ht="14.25" customHeight="1">
      <c r="A929" s="153"/>
      <c r="B929" s="153"/>
      <c r="C929" s="153"/>
      <c r="D929" s="153"/>
      <c r="E929" s="153"/>
      <c r="F929" s="153"/>
      <c r="G929" s="153"/>
      <c r="H929" s="153"/>
      <c r="I929" s="153"/>
      <c r="J929" s="153"/>
      <c r="K929" s="153"/>
      <c r="L929" s="153"/>
      <c r="M929" s="153"/>
      <c r="N929" s="153"/>
      <c r="O929" s="153"/>
      <c r="P929" s="153"/>
      <c r="Q929" s="153"/>
      <c r="R929" s="153"/>
      <c r="S929" s="153"/>
      <c r="T929" s="153"/>
      <c r="U929" s="153"/>
      <c r="V929" s="153"/>
      <c r="W929" s="153"/>
      <c r="X929" s="153"/>
      <c r="Y929" s="153"/>
      <c r="Z929" s="153"/>
    </row>
    <row r="930" ht="14.25" customHeight="1">
      <c r="A930" s="153"/>
      <c r="B930" s="153"/>
      <c r="C930" s="153"/>
      <c r="D930" s="153"/>
      <c r="E930" s="153"/>
      <c r="F930" s="153"/>
      <c r="G930" s="153"/>
      <c r="H930" s="153"/>
      <c r="I930" s="153"/>
      <c r="J930" s="153"/>
      <c r="K930" s="153"/>
      <c r="L930" s="153"/>
      <c r="M930" s="153"/>
      <c r="N930" s="153"/>
      <c r="O930" s="153"/>
      <c r="P930" s="153"/>
      <c r="Q930" s="153"/>
      <c r="R930" s="153"/>
      <c r="S930" s="153"/>
      <c r="T930" s="153"/>
      <c r="U930" s="153"/>
      <c r="V930" s="153"/>
      <c r="W930" s="153"/>
      <c r="X930" s="153"/>
      <c r="Y930" s="153"/>
      <c r="Z930" s="153"/>
    </row>
    <row r="931" ht="14.25" customHeight="1">
      <c r="A931" s="153"/>
      <c r="B931" s="153"/>
      <c r="C931" s="153"/>
      <c r="D931" s="153"/>
      <c r="E931" s="153"/>
      <c r="F931" s="153"/>
      <c r="G931" s="153"/>
      <c r="H931" s="153"/>
      <c r="I931" s="153"/>
      <c r="J931" s="153"/>
      <c r="K931" s="153"/>
      <c r="L931" s="153"/>
      <c r="M931" s="153"/>
      <c r="N931" s="153"/>
      <c r="O931" s="153"/>
      <c r="P931" s="153"/>
      <c r="Q931" s="153"/>
      <c r="R931" s="153"/>
      <c r="S931" s="153"/>
      <c r="T931" s="153"/>
      <c r="U931" s="153"/>
      <c r="V931" s="153"/>
      <c r="W931" s="153"/>
      <c r="X931" s="153"/>
      <c r="Y931" s="153"/>
      <c r="Z931" s="153"/>
    </row>
    <row r="932" ht="14.25" customHeight="1">
      <c r="A932" s="153"/>
      <c r="B932" s="153"/>
      <c r="C932" s="153"/>
      <c r="D932" s="153"/>
      <c r="E932" s="153"/>
      <c r="F932" s="153"/>
      <c r="G932" s="153"/>
      <c r="H932" s="153"/>
      <c r="I932" s="153"/>
      <c r="J932" s="153"/>
      <c r="K932" s="153"/>
      <c r="L932" s="153"/>
      <c r="M932" s="153"/>
      <c r="N932" s="153"/>
      <c r="O932" s="153"/>
      <c r="P932" s="153"/>
      <c r="Q932" s="153"/>
      <c r="R932" s="153"/>
      <c r="S932" s="153"/>
      <c r="T932" s="153"/>
      <c r="U932" s="153"/>
      <c r="V932" s="153"/>
      <c r="W932" s="153"/>
      <c r="X932" s="153"/>
      <c r="Y932" s="153"/>
      <c r="Z932" s="153"/>
    </row>
    <row r="933" ht="14.25" customHeight="1">
      <c r="A933" s="153"/>
      <c r="B933" s="153"/>
      <c r="C933" s="153"/>
      <c r="D933" s="153"/>
      <c r="E933" s="153"/>
      <c r="F933" s="153"/>
      <c r="G933" s="153"/>
      <c r="H933" s="153"/>
      <c r="I933" s="153"/>
      <c r="J933" s="153"/>
      <c r="K933" s="153"/>
      <c r="L933" s="153"/>
      <c r="M933" s="153"/>
      <c r="N933" s="153"/>
      <c r="O933" s="153"/>
      <c r="P933" s="153"/>
      <c r="Q933" s="153"/>
      <c r="R933" s="153"/>
      <c r="S933" s="153"/>
      <c r="T933" s="153"/>
      <c r="U933" s="153"/>
      <c r="V933" s="153"/>
      <c r="W933" s="153"/>
      <c r="X933" s="153"/>
      <c r="Y933" s="153"/>
      <c r="Z933" s="153"/>
    </row>
    <row r="934" ht="14.25" customHeight="1">
      <c r="A934" s="153"/>
      <c r="B934" s="153"/>
      <c r="C934" s="153"/>
      <c r="D934" s="153"/>
      <c r="E934" s="153"/>
      <c r="F934" s="153"/>
      <c r="G934" s="153"/>
      <c r="H934" s="153"/>
      <c r="I934" s="153"/>
      <c r="J934" s="153"/>
      <c r="K934" s="153"/>
      <c r="L934" s="153"/>
      <c r="M934" s="153"/>
      <c r="N934" s="153"/>
      <c r="O934" s="153"/>
      <c r="P934" s="153"/>
      <c r="Q934" s="153"/>
      <c r="R934" s="153"/>
      <c r="S934" s="153"/>
      <c r="T934" s="153"/>
      <c r="U934" s="153"/>
      <c r="V934" s="153"/>
      <c r="W934" s="153"/>
      <c r="X934" s="153"/>
      <c r="Y934" s="153"/>
      <c r="Z934" s="153"/>
    </row>
    <row r="935" ht="14.25" customHeight="1">
      <c r="A935" s="153"/>
      <c r="B935" s="153"/>
      <c r="C935" s="153"/>
      <c r="D935" s="153"/>
      <c r="E935" s="153"/>
      <c r="F935" s="153"/>
      <c r="G935" s="153"/>
      <c r="H935" s="153"/>
      <c r="I935" s="153"/>
      <c r="J935" s="153"/>
      <c r="K935" s="153"/>
      <c r="L935" s="153"/>
      <c r="M935" s="153"/>
      <c r="N935" s="153"/>
      <c r="O935" s="153"/>
      <c r="P935" s="153"/>
      <c r="Q935" s="153"/>
      <c r="R935" s="153"/>
      <c r="S935" s="153"/>
      <c r="T935" s="153"/>
      <c r="U935" s="153"/>
      <c r="V935" s="153"/>
      <c r="W935" s="153"/>
      <c r="X935" s="153"/>
      <c r="Y935" s="153"/>
      <c r="Z935" s="153"/>
    </row>
    <row r="936" ht="14.25" customHeight="1">
      <c r="A936" s="153"/>
      <c r="B936" s="153"/>
      <c r="C936" s="153"/>
      <c r="D936" s="153"/>
      <c r="E936" s="153"/>
      <c r="F936" s="153"/>
      <c r="G936" s="153"/>
      <c r="H936" s="153"/>
      <c r="I936" s="153"/>
      <c r="J936" s="153"/>
      <c r="K936" s="153"/>
      <c r="L936" s="153"/>
      <c r="M936" s="153"/>
      <c r="N936" s="153"/>
      <c r="O936" s="153"/>
      <c r="P936" s="153"/>
      <c r="Q936" s="153"/>
      <c r="R936" s="153"/>
      <c r="S936" s="153"/>
      <c r="T936" s="153"/>
      <c r="U936" s="153"/>
      <c r="V936" s="153"/>
      <c r="W936" s="153"/>
      <c r="X936" s="153"/>
      <c r="Y936" s="153"/>
      <c r="Z936" s="153"/>
    </row>
    <row r="937" ht="14.25" customHeight="1">
      <c r="A937" s="153"/>
      <c r="B937" s="153"/>
      <c r="C937" s="153"/>
      <c r="D937" s="153"/>
      <c r="E937" s="153"/>
      <c r="F937" s="153"/>
      <c r="G937" s="153"/>
      <c r="H937" s="153"/>
      <c r="I937" s="153"/>
      <c r="J937" s="153"/>
      <c r="K937" s="153"/>
      <c r="L937" s="153"/>
      <c r="M937" s="153"/>
      <c r="N937" s="153"/>
      <c r="O937" s="153"/>
      <c r="P937" s="153"/>
      <c r="Q937" s="153"/>
      <c r="R937" s="153"/>
      <c r="S937" s="153"/>
      <c r="T937" s="153"/>
      <c r="U937" s="153"/>
      <c r="V937" s="153"/>
      <c r="W937" s="153"/>
      <c r="X937" s="153"/>
      <c r="Y937" s="153"/>
      <c r="Z937" s="153"/>
    </row>
    <row r="938" ht="14.25" customHeight="1">
      <c r="A938" s="153"/>
      <c r="B938" s="153"/>
      <c r="C938" s="153"/>
      <c r="D938" s="153"/>
      <c r="E938" s="153"/>
      <c r="F938" s="153"/>
      <c r="G938" s="153"/>
      <c r="H938" s="153"/>
      <c r="I938" s="153"/>
      <c r="J938" s="153"/>
      <c r="K938" s="153"/>
      <c r="L938" s="153"/>
      <c r="M938" s="153"/>
      <c r="N938" s="153"/>
      <c r="O938" s="153"/>
      <c r="P938" s="153"/>
      <c r="Q938" s="153"/>
      <c r="R938" s="153"/>
      <c r="S938" s="153"/>
      <c r="T938" s="153"/>
      <c r="U938" s="153"/>
      <c r="V938" s="153"/>
      <c r="W938" s="153"/>
      <c r="X938" s="153"/>
      <c r="Y938" s="153"/>
      <c r="Z938" s="153"/>
    </row>
    <row r="939" ht="14.25" customHeight="1">
      <c r="A939" s="153"/>
      <c r="B939" s="153"/>
      <c r="C939" s="153"/>
      <c r="D939" s="153"/>
      <c r="E939" s="153"/>
      <c r="F939" s="153"/>
      <c r="G939" s="153"/>
      <c r="H939" s="153"/>
      <c r="I939" s="153"/>
      <c r="J939" s="153"/>
      <c r="K939" s="153"/>
      <c r="L939" s="153"/>
      <c r="M939" s="153"/>
      <c r="N939" s="153"/>
      <c r="O939" s="153"/>
      <c r="P939" s="153"/>
      <c r="Q939" s="153"/>
      <c r="R939" s="153"/>
      <c r="S939" s="153"/>
      <c r="T939" s="153"/>
      <c r="U939" s="153"/>
      <c r="V939" s="153"/>
      <c r="W939" s="153"/>
      <c r="X939" s="153"/>
      <c r="Y939" s="153"/>
      <c r="Z939" s="153"/>
    </row>
    <row r="940" ht="14.25" customHeight="1">
      <c r="A940" s="153"/>
      <c r="B940" s="153"/>
      <c r="C940" s="153"/>
      <c r="D940" s="153"/>
      <c r="E940" s="153"/>
      <c r="F940" s="153"/>
      <c r="G940" s="153"/>
      <c r="H940" s="153"/>
      <c r="I940" s="153"/>
      <c r="J940" s="153"/>
      <c r="K940" s="153"/>
      <c r="L940" s="153"/>
      <c r="M940" s="153"/>
      <c r="N940" s="153"/>
      <c r="O940" s="153"/>
      <c r="P940" s="153"/>
      <c r="Q940" s="153"/>
      <c r="R940" s="153"/>
      <c r="S940" s="153"/>
      <c r="T940" s="153"/>
      <c r="U940" s="153"/>
      <c r="V940" s="153"/>
      <c r="W940" s="153"/>
      <c r="X940" s="153"/>
      <c r="Y940" s="153"/>
      <c r="Z940" s="153"/>
    </row>
    <row r="941" ht="14.25" customHeight="1">
      <c r="A941" s="153"/>
      <c r="B941" s="153"/>
      <c r="C941" s="153"/>
      <c r="D941" s="153"/>
      <c r="E941" s="153"/>
      <c r="F941" s="153"/>
      <c r="G941" s="153"/>
      <c r="H941" s="153"/>
      <c r="I941" s="153"/>
      <c r="J941" s="153"/>
      <c r="K941" s="153"/>
      <c r="L941" s="153"/>
      <c r="M941" s="153"/>
      <c r="N941" s="153"/>
      <c r="O941" s="153"/>
      <c r="P941" s="153"/>
      <c r="Q941" s="153"/>
      <c r="R941" s="153"/>
      <c r="S941" s="153"/>
      <c r="T941" s="153"/>
      <c r="U941" s="153"/>
      <c r="V941" s="153"/>
      <c r="W941" s="153"/>
      <c r="X941" s="153"/>
      <c r="Y941" s="153"/>
      <c r="Z941" s="153"/>
    </row>
    <row r="942" ht="14.25" customHeight="1">
      <c r="A942" s="153"/>
      <c r="B942" s="153"/>
      <c r="C942" s="153"/>
      <c r="D942" s="153"/>
      <c r="E942" s="153"/>
      <c r="F942" s="153"/>
      <c r="G942" s="153"/>
      <c r="H942" s="153"/>
      <c r="I942" s="153"/>
      <c r="J942" s="153"/>
      <c r="K942" s="153"/>
      <c r="L942" s="153"/>
      <c r="M942" s="153"/>
      <c r="N942" s="153"/>
      <c r="O942" s="153"/>
      <c r="P942" s="153"/>
      <c r="Q942" s="153"/>
      <c r="R942" s="153"/>
      <c r="S942" s="153"/>
      <c r="T942" s="153"/>
      <c r="U942" s="153"/>
      <c r="V942" s="153"/>
      <c r="W942" s="153"/>
      <c r="X942" s="153"/>
      <c r="Y942" s="153"/>
      <c r="Z942" s="153"/>
    </row>
    <row r="943" ht="14.25" customHeight="1">
      <c r="A943" s="153"/>
      <c r="B943" s="153"/>
      <c r="C943" s="153"/>
      <c r="D943" s="153"/>
      <c r="E943" s="153"/>
      <c r="F943" s="153"/>
      <c r="G943" s="153"/>
      <c r="H943" s="153"/>
      <c r="I943" s="153"/>
      <c r="J943" s="153"/>
      <c r="K943" s="153"/>
      <c r="L943" s="153"/>
      <c r="M943" s="153"/>
      <c r="N943" s="153"/>
      <c r="O943" s="153"/>
      <c r="P943" s="153"/>
      <c r="Q943" s="153"/>
      <c r="R943" s="153"/>
      <c r="S943" s="153"/>
      <c r="T943" s="153"/>
      <c r="U943" s="153"/>
      <c r="V943" s="153"/>
      <c r="W943" s="153"/>
      <c r="X943" s="153"/>
      <c r="Y943" s="153"/>
      <c r="Z943" s="153"/>
    </row>
    <row r="944" ht="14.25" customHeight="1">
      <c r="A944" s="153"/>
      <c r="B944" s="153"/>
      <c r="C944" s="153"/>
      <c r="D944" s="153"/>
      <c r="E944" s="153"/>
      <c r="F944" s="153"/>
      <c r="G944" s="153"/>
      <c r="H944" s="153"/>
      <c r="I944" s="153"/>
      <c r="J944" s="153"/>
      <c r="K944" s="153"/>
      <c r="L944" s="153"/>
      <c r="M944" s="153"/>
      <c r="N944" s="153"/>
      <c r="O944" s="153"/>
      <c r="P944" s="153"/>
      <c r="Q944" s="153"/>
      <c r="R944" s="153"/>
      <c r="S944" s="153"/>
      <c r="T944" s="153"/>
      <c r="U944" s="153"/>
      <c r="V944" s="153"/>
      <c r="W944" s="153"/>
      <c r="X944" s="153"/>
      <c r="Y944" s="153"/>
      <c r="Z944" s="153"/>
    </row>
    <row r="945" ht="14.25" customHeight="1">
      <c r="A945" s="153"/>
      <c r="B945" s="153"/>
      <c r="C945" s="153"/>
      <c r="D945" s="153"/>
      <c r="E945" s="153"/>
      <c r="F945" s="153"/>
      <c r="G945" s="153"/>
      <c r="H945" s="153"/>
      <c r="I945" s="153"/>
      <c r="J945" s="153"/>
      <c r="K945" s="153"/>
      <c r="L945" s="153"/>
      <c r="M945" s="153"/>
      <c r="N945" s="153"/>
      <c r="O945" s="153"/>
      <c r="P945" s="153"/>
      <c r="Q945" s="153"/>
      <c r="R945" s="153"/>
      <c r="S945" s="153"/>
      <c r="T945" s="153"/>
      <c r="U945" s="153"/>
      <c r="V945" s="153"/>
      <c r="W945" s="153"/>
      <c r="X945" s="153"/>
      <c r="Y945" s="153"/>
      <c r="Z945" s="153"/>
    </row>
    <row r="946" ht="14.25" customHeight="1">
      <c r="A946" s="153"/>
      <c r="B946" s="153"/>
      <c r="C946" s="153"/>
      <c r="D946" s="153"/>
      <c r="E946" s="153"/>
      <c r="F946" s="153"/>
      <c r="G946" s="153"/>
      <c r="H946" s="153"/>
      <c r="I946" s="153"/>
      <c r="J946" s="153"/>
      <c r="K946" s="153"/>
      <c r="L946" s="153"/>
      <c r="M946" s="153"/>
      <c r="N946" s="153"/>
      <c r="O946" s="153"/>
      <c r="P946" s="153"/>
      <c r="Q946" s="153"/>
      <c r="R946" s="153"/>
      <c r="S946" s="153"/>
      <c r="T946" s="153"/>
      <c r="U946" s="153"/>
      <c r="V946" s="153"/>
      <c r="W946" s="153"/>
      <c r="X946" s="153"/>
      <c r="Y946" s="153"/>
      <c r="Z946" s="153"/>
    </row>
    <row r="947" ht="14.25" customHeight="1">
      <c r="A947" s="153"/>
      <c r="B947" s="153"/>
      <c r="C947" s="153"/>
      <c r="D947" s="153"/>
      <c r="E947" s="153"/>
      <c r="F947" s="153"/>
      <c r="G947" s="153"/>
      <c r="H947" s="153"/>
      <c r="I947" s="153"/>
      <c r="J947" s="153"/>
      <c r="K947" s="153"/>
      <c r="L947" s="153"/>
      <c r="M947" s="153"/>
      <c r="N947" s="153"/>
      <c r="O947" s="153"/>
      <c r="P947" s="153"/>
      <c r="Q947" s="153"/>
      <c r="R947" s="153"/>
      <c r="S947" s="153"/>
      <c r="T947" s="153"/>
      <c r="U947" s="153"/>
      <c r="V947" s="153"/>
      <c r="W947" s="153"/>
      <c r="X947" s="153"/>
      <c r="Y947" s="153"/>
      <c r="Z947" s="153"/>
    </row>
    <row r="948" ht="14.25" customHeight="1">
      <c r="A948" s="153"/>
      <c r="B948" s="153"/>
      <c r="C948" s="153"/>
      <c r="D948" s="153"/>
      <c r="E948" s="153"/>
      <c r="F948" s="153"/>
      <c r="G948" s="153"/>
      <c r="H948" s="153"/>
      <c r="I948" s="153"/>
      <c r="J948" s="153"/>
      <c r="K948" s="153"/>
      <c r="L948" s="153"/>
      <c r="M948" s="153"/>
      <c r="N948" s="153"/>
      <c r="O948" s="153"/>
      <c r="P948" s="153"/>
      <c r="Q948" s="153"/>
      <c r="R948" s="153"/>
      <c r="S948" s="153"/>
      <c r="T948" s="153"/>
      <c r="U948" s="153"/>
      <c r="V948" s="153"/>
      <c r="W948" s="153"/>
      <c r="X948" s="153"/>
      <c r="Y948" s="153"/>
      <c r="Z948" s="153"/>
    </row>
    <row r="949" ht="14.25" customHeight="1">
      <c r="A949" s="153"/>
      <c r="B949" s="153"/>
      <c r="C949" s="153"/>
      <c r="D949" s="153"/>
      <c r="E949" s="153"/>
      <c r="F949" s="153"/>
      <c r="G949" s="153"/>
      <c r="H949" s="153"/>
      <c r="I949" s="153"/>
      <c r="J949" s="153"/>
      <c r="K949" s="153"/>
      <c r="L949" s="153"/>
      <c r="M949" s="153"/>
      <c r="N949" s="153"/>
      <c r="O949" s="153"/>
      <c r="P949" s="153"/>
      <c r="Q949" s="153"/>
      <c r="R949" s="153"/>
      <c r="S949" s="153"/>
      <c r="T949" s="153"/>
      <c r="U949" s="153"/>
      <c r="V949" s="153"/>
      <c r="W949" s="153"/>
      <c r="X949" s="153"/>
      <c r="Y949" s="153"/>
      <c r="Z949" s="153"/>
    </row>
    <row r="950" ht="14.25" customHeight="1">
      <c r="A950" s="153"/>
      <c r="B950" s="153"/>
      <c r="C950" s="153"/>
      <c r="D950" s="153"/>
      <c r="E950" s="153"/>
      <c r="F950" s="153"/>
      <c r="G950" s="153"/>
      <c r="H950" s="153"/>
      <c r="I950" s="153"/>
      <c r="J950" s="153"/>
      <c r="K950" s="153"/>
      <c r="L950" s="153"/>
      <c r="M950" s="153"/>
      <c r="N950" s="153"/>
      <c r="O950" s="153"/>
      <c r="P950" s="153"/>
      <c r="Q950" s="153"/>
      <c r="R950" s="153"/>
      <c r="S950" s="153"/>
      <c r="T950" s="153"/>
      <c r="U950" s="153"/>
      <c r="V950" s="153"/>
      <c r="W950" s="153"/>
      <c r="X950" s="153"/>
      <c r="Y950" s="153"/>
      <c r="Z950" s="153"/>
    </row>
    <row r="951" ht="14.25" customHeight="1">
      <c r="A951" s="153"/>
      <c r="B951" s="153"/>
      <c r="C951" s="153"/>
      <c r="D951" s="153"/>
      <c r="E951" s="153"/>
      <c r="F951" s="153"/>
      <c r="G951" s="153"/>
      <c r="H951" s="153"/>
      <c r="I951" s="153"/>
      <c r="J951" s="153"/>
      <c r="K951" s="153"/>
      <c r="L951" s="153"/>
      <c r="M951" s="153"/>
      <c r="N951" s="153"/>
      <c r="O951" s="153"/>
      <c r="P951" s="153"/>
      <c r="Q951" s="153"/>
      <c r="R951" s="153"/>
      <c r="S951" s="153"/>
      <c r="T951" s="153"/>
      <c r="U951" s="153"/>
      <c r="V951" s="153"/>
      <c r="W951" s="153"/>
      <c r="X951" s="153"/>
      <c r="Y951" s="153"/>
      <c r="Z951" s="153"/>
    </row>
    <row r="952" ht="14.25" customHeight="1">
      <c r="A952" s="153"/>
      <c r="B952" s="153"/>
      <c r="C952" s="153"/>
      <c r="D952" s="153"/>
      <c r="E952" s="153"/>
      <c r="F952" s="153"/>
      <c r="G952" s="153"/>
      <c r="H952" s="153"/>
      <c r="I952" s="153"/>
      <c r="J952" s="153"/>
      <c r="K952" s="153"/>
      <c r="L952" s="153"/>
      <c r="M952" s="153"/>
      <c r="N952" s="153"/>
      <c r="O952" s="153"/>
      <c r="P952" s="153"/>
      <c r="Q952" s="153"/>
      <c r="R952" s="153"/>
      <c r="S952" s="153"/>
      <c r="T952" s="153"/>
      <c r="U952" s="153"/>
      <c r="V952" s="153"/>
      <c r="W952" s="153"/>
      <c r="X952" s="153"/>
      <c r="Y952" s="153"/>
      <c r="Z952" s="153"/>
    </row>
    <row r="953" ht="14.25" customHeight="1">
      <c r="A953" s="153"/>
      <c r="B953" s="153"/>
      <c r="C953" s="153"/>
      <c r="D953" s="153"/>
      <c r="E953" s="153"/>
      <c r="F953" s="153"/>
      <c r="G953" s="153"/>
      <c r="H953" s="153"/>
      <c r="I953" s="153"/>
      <c r="J953" s="153"/>
      <c r="K953" s="153"/>
      <c r="L953" s="153"/>
      <c r="M953" s="153"/>
      <c r="N953" s="153"/>
      <c r="O953" s="153"/>
      <c r="P953" s="153"/>
      <c r="Q953" s="153"/>
      <c r="R953" s="153"/>
      <c r="S953" s="153"/>
      <c r="T953" s="153"/>
      <c r="U953" s="153"/>
      <c r="V953" s="153"/>
      <c r="W953" s="153"/>
      <c r="X953" s="153"/>
      <c r="Y953" s="153"/>
      <c r="Z953" s="153"/>
    </row>
    <row r="954" ht="14.25" customHeight="1">
      <c r="A954" s="153"/>
      <c r="B954" s="153"/>
      <c r="C954" s="153"/>
      <c r="D954" s="153"/>
      <c r="E954" s="153"/>
      <c r="F954" s="153"/>
      <c r="G954" s="153"/>
      <c r="H954" s="153"/>
      <c r="I954" s="153"/>
      <c r="J954" s="153"/>
      <c r="K954" s="153"/>
      <c r="L954" s="153"/>
      <c r="M954" s="153"/>
      <c r="N954" s="153"/>
      <c r="O954" s="153"/>
      <c r="P954" s="153"/>
      <c r="Q954" s="153"/>
      <c r="R954" s="153"/>
      <c r="S954" s="153"/>
      <c r="T954" s="153"/>
      <c r="U954" s="153"/>
      <c r="V954" s="153"/>
      <c r="W954" s="153"/>
      <c r="X954" s="153"/>
      <c r="Y954" s="153"/>
      <c r="Z954" s="153"/>
    </row>
    <row r="955" ht="14.25" customHeight="1">
      <c r="A955" s="153"/>
      <c r="B955" s="153"/>
      <c r="C955" s="153"/>
      <c r="D955" s="153"/>
      <c r="E955" s="153"/>
      <c r="F955" s="153"/>
      <c r="G955" s="153"/>
      <c r="H955" s="153"/>
      <c r="I955" s="153"/>
      <c r="J955" s="153"/>
      <c r="K955" s="153"/>
      <c r="L955" s="153"/>
      <c r="M955" s="153"/>
      <c r="N955" s="153"/>
      <c r="O955" s="153"/>
      <c r="P955" s="153"/>
      <c r="Q955" s="153"/>
      <c r="R955" s="153"/>
      <c r="S955" s="153"/>
      <c r="T955" s="153"/>
      <c r="U955" s="153"/>
      <c r="V955" s="153"/>
      <c r="W955" s="153"/>
      <c r="X955" s="153"/>
      <c r="Y955" s="153"/>
      <c r="Z955" s="153"/>
    </row>
    <row r="956" ht="14.25" customHeight="1">
      <c r="A956" s="153"/>
      <c r="B956" s="153"/>
      <c r="C956" s="153"/>
      <c r="D956" s="153"/>
      <c r="E956" s="153"/>
      <c r="F956" s="153"/>
      <c r="G956" s="153"/>
      <c r="H956" s="153"/>
      <c r="I956" s="153"/>
      <c r="J956" s="153"/>
      <c r="K956" s="153"/>
      <c r="L956" s="153"/>
      <c r="M956" s="153"/>
      <c r="N956" s="153"/>
      <c r="O956" s="153"/>
      <c r="P956" s="153"/>
      <c r="Q956" s="153"/>
      <c r="R956" s="153"/>
      <c r="S956" s="153"/>
      <c r="T956" s="153"/>
      <c r="U956" s="153"/>
      <c r="V956" s="153"/>
      <c r="W956" s="153"/>
      <c r="X956" s="153"/>
      <c r="Y956" s="153"/>
      <c r="Z956" s="153"/>
    </row>
    <row r="957" ht="14.25" customHeight="1">
      <c r="A957" s="153"/>
      <c r="B957" s="153"/>
      <c r="C957" s="153"/>
      <c r="D957" s="153"/>
      <c r="E957" s="153"/>
      <c r="F957" s="153"/>
      <c r="G957" s="153"/>
      <c r="H957" s="153"/>
      <c r="I957" s="153"/>
      <c r="J957" s="153"/>
      <c r="K957" s="153"/>
      <c r="L957" s="153"/>
      <c r="M957" s="153"/>
      <c r="N957" s="153"/>
      <c r="O957" s="153"/>
      <c r="P957" s="153"/>
      <c r="Q957" s="153"/>
      <c r="R957" s="153"/>
      <c r="S957" s="153"/>
      <c r="T957" s="153"/>
      <c r="U957" s="153"/>
      <c r="V957" s="153"/>
      <c r="W957" s="153"/>
      <c r="X957" s="153"/>
      <c r="Y957" s="153"/>
      <c r="Z957" s="153"/>
    </row>
    <row r="958" ht="14.25" customHeight="1">
      <c r="A958" s="153"/>
      <c r="B958" s="153"/>
      <c r="C958" s="153"/>
      <c r="D958" s="153"/>
      <c r="E958" s="153"/>
      <c r="F958" s="153"/>
      <c r="G958" s="153"/>
      <c r="H958" s="153"/>
      <c r="I958" s="153"/>
      <c r="J958" s="153"/>
      <c r="K958" s="153"/>
      <c r="L958" s="153"/>
      <c r="M958" s="153"/>
      <c r="N958" s="153"/>
      <c r="O958" s="153"/>
      <c r="P958" s="153"/>
      <c r="Q958" s="153"/>
      <c r="R958" s="153"/>
      <c r="S958" s="153"/>
      <c r="T958" s="153"/>
      <c r="U958" s="153"/>
      <c r="V958" s="153"/>
      <c r="W958" s="153"/>
      <c r="X958" s="153"/>
      <c r="Y958" s="153"/>
      <c r="Z958" s="153"/>
    </row>
    <row r="959" ht="14.25" customHeight="1">
      <c r="A959" s="153"/>
      <c r="B959" s="153"/>
      <c r="C959" s="153"/>
      <c r="D959" s="153"/>
      <c r="E959" s="153"/>
      <c r="F959" s="153"/>
      <c r="G959" s="153"/>
      <c r="H959" s="153"/>
      <c r="I959" s="153"/>
      <c r="J959" s="153"/>
      <c r="K959" s="153"/>
      <c r="L959" s="153"/>
      <c r="M959" s="153"/>
      <c r="N959" s="153"/>
      <c r="O959" s="153"/>
      <c r="P959" s="153"/>
      <c r="Q959" s="153"/>
      <c r="R959" s="153"/>
      <c r="S959" s="153"/>
      <c r="T959" s="153"/>
      <c r="U959" s="153"/>
      <c r="V959" s="153"/>
      <c r="W959" s="153"/>
      <c r="X959" s="153"/>
      <c r="Y959" s="153"/>
      <c r="Z959" s="153"/>
    </row>
    <row r="960" ht="14.25" customHeight="1">
      <c r="A960" s="153"/>
      <c r="B960" s="153"/>
      <c r="C960" s="153"/>
      <c r="D960" s="153"/>
      <c r="E960" s="153"/>
      <c r="F960" s="153"/>
      <c r="G960" s="153"/>
      <c r="H960" s="153"/>
      <c r="I960" s="153"/>
      <c r="J960" s="153"/>
      <c r="K960" s="153"/>
      <c r="L960" s="153"/>
      <c r="M960" s="153"/>
      <c r="N960" s="153"/>
      <c r="O960" s="153"/>
      <c r="P960" s="153"/>
      <c r="Q960" s="153"/>
      <c r="R960" s="153"/>
      <c r="S960" s="153"/>
      <c r="T960" s="153"/>
      <c r="U960" s="153"/>
      <c r="V960" s="153"/>
      <c r="W960" s="153"/>
      <c r="X960" s="153"/>
      <c r="Y960" s="153"/>
      <c r="Z960" s="153"/>
    </row>
    <row r="961" ht="14.25" customHeight="1">
      <c r="A961" s="153"/>
      <c r="B961" s="153"/>
      <c r="C961" s="153"/>
      <c r="D961" s="153"/>
      <c r="E961" s="153"/>
      <c r="F961" s="153"/>
      <c r="G961" s="153"/>
      <c r="H961" s="153"/>
      <c r="I961" s="153"/>
      <c r="J961" s="153"/>
      <c r="K961" s="153"/>
      <c r="L961" s="153"/>
      <c r="M961" s="153"/>
      <c r="N961" s="153"/>
      <c r="O961" s="153"/>
      <c r="P961" s="153"/>
      <c r="Q961" s="153"/>
      <c r="R961" s="153"/>
      <c r="S961" s="153"/>
      <c r="T961" s="153"/>
      <c r="U961" s="153"/>
      <c r="V961" s="153"/>
      <c r="W961" s="153"/>
      <c r="X961" s="153"/>
      <c r="Y961" s="153"/>
      <c r="Z961" s="153"/>
    </row>
    <row r="962" ht="14.25" customHeight="1">
      <c r="A962" s="153"/>
      <c r="B962" s="153"/>
      <c r="C962" s="153"/>
      <c r="D962" s="153"/>
      <c r="E962" s="153"/>
      <c r="F962" s="153"/>
      <c r="G962" s="153"/>
      <c r="H962" s="153"/>
      <c r="I962" s="153"/>
      <c r="J962" s="153"/>
      <c r="K962" s="153"/>
      <c r="L962" s="153"/>
      <c r="M962" s="153"/>
      <c r="N962" s="153"/>
      <c r="O962" s="153"/>
      <c r="P962" s="153"/>
      <c r="Q962" s="153"/>
      <c r="R962" s="153"/>
      <c r="S962" s="153"/>
      <c r="T962" s="153"/>
      <c r="U962" s="153"/>
      <c r="V962" s="153"/>
      <c r="W962" s="153"/>
      <c r="X962" s="153"/>
      <c r="Y962" s="153"/>
      <c r="Z962" s="153"/>
    </row>
    <row r="963" ht="14.25" customHeight="1">
      <c r="A963" s="153"/>
      <c r="B963" s="153"/>
      <c r="C963" s="153"/>
      <c r="D963" s="153"/>
      <c r="E963" s="153"/>
      <c r="F963" s="153"/>
      <c r="G963" s="153"/>
      <c r="H963" s="153"/>
      <c r="I963" s="153"/>
      <c r="J963" s="153"/>
      <c r="K963" s="153"/>
      <c r="L963" s="153"/>
      <c r="M963" s="153"/>
      <c r="N963" s="153"/>
      <c r="O963" s="153"/>
      <c r="P963" s="153"/>
      <c r="Q963" s="153"/>
      <c r="R963" s="153"/>
      <c r="S963" s="153"/>
      <c r="T963" s="153"/>
      <c r="U963" s="153"/>
      <c r="V963" s="153"/>
      <c r="W963" s="153"/>
      <c r="X963" s="153"/>
      <c r="Y963" s="153"/>
      <c r="Z963" s="153"/>
    </row>
    <row r="964" ht="14.25" customHeight="1">
      <c r="A964" s="153"/>
      <c r="B964" s="153"/>
      <c r="C964" s="153"/>
      <c r="D964" s="153"/>
      <c r="E964" s="153"/>
      <c r="F964" s="153"/>
      <c r="G964" s="153"/>
      <c r="H964" s="153"/>
      <c r="I964" s="153"/>
      <c r="J964" s="153"/>
      <c r="K964" s="153"/>
      <c r="L964" s="153"/>
      <c r="M964" s="153"/>
      <c r="N964" s="153"/>
      <c r="O964" s="153"/>
      <c r="P964" s="153"/>
      <c r="Q964" s="153"/>
      <c r="R964" s="153"/>
      <c r="S964" s="153"/>
      <c r="T964" s="153"/>
      <c r="U964" s="153"/>
      <c r="V964" s="153"/>
      <c r="W964" s="153"/>
      <c r="X964" s="153"/>
      <c r="Y964" s="153"/>
      <c r="Z964" s="153"/>
    </row>
    <row r="965" ht="14.25" customHeight="1">
      <c r="A965" s="153"/>
      <c r="B965" s="153"/>
      <c r="C965" s="153"/>
      <c r="D965" s="153"/>
      <c r="E965" s="153"/>
      <c r="F965" s="153"/>
      <c r="G965" s="153"/>
      <c r="H965" s="153"/>
      <c r="I965" s="153"/>
      <c r="J965" s="153"/>
      <c r="K965" s="153"/>
      <c r="L965" s="153"/>
      <c r="M965" s="153"/>
      <c r="N965" s="153"/>
      <c r="O965" s="153"/>
      <c r="P965" s="153"/>
      <c r="Q965" s="153"/>
      <c r="R965" s="153"/>
      <c r="S965" s="153"/>
      <c r="T965" s="153"/>
      <c r="U965" s="153"/>
      <c r="V965" s="153"/>
      <c r="W965" s="153"/>
      <c r="X965" s="153"/>
      <c r="Y965" s="153"/>
      <c r="Z965" s="153"/>
    </row>
    <row r="966" ht="14.25" customHeight="1">
      <c r="A966" s="153"/>
      <c r="B966" s="153"/>
      <c r="C966" s="153"/>
      <c r="D966" s="153"/>
      <c r="E966" s="153"/>
      <c r="F966" s="153"/>
      <c r="G966" s="153"/>
      <c r="H966" s="153"/>
      <c r="I966" s="153"/>
      <c r="J966" s="153"/>
      <c r="K966" s="153"/>
      <c r="L966" s="153"/>
      <c r="M966" s="153"/>
      <c r="N966" s="153"/>
      <c r="O966" s="153"/>
      <c r="P966" s="153"/>
      <c r="Q966" s="153"/>
      <c r="R966" s="153"/>
      <c r="S966" s="153"/>
      <c r="T966" s="153"/>
      <c r="U966" s="153"/>
      <c r="V966" s="153"/>
      <c r="W966" s="153"/>
      <c r="X966" s="153"/>
      <c r="Y966" s="153"/>
      <c r="Z966" s="153"/>
    </row>
    <row r="967" ht="14.25" customHeight="1">
      <c r="A967" s="153"/>
      <c r="B967" s="153"/>
      <c r="C967" s="153"/>
      <c r="D967" s="153"/>
      <c r="E967" s="153"/>
      <c r="F967" s="153"/>
      <c r="G967" s="153"/>
      <c r="H967" s="153"/>
      <c r="I967" s="153"/>
      <c r="J967" s="153"/>
      <c r="K967" s="153"/>
      <c r="L967" s="153"/>
      <c r="M967" s="153"/>
      <c r="N967" s="153"/>
      <c r="O967" s="153"/>
      <c r="P967" s="153"/>
      <c r="Q967" s="153"/>
      <c r="R967" s="153"/>
      <c r="S967" s="153"/>
      <c r="T967" s="153"/>
      <c r="U967" s="153"/>
      <c r="V967" s="153"/>
      <c r="W967" s="153"/>
      <c r="X967" s="153"/>
      <c r="Y967" s="153"/>
      <c r="Z967" s="153"/>
    </row>
    <row r="968" ht="14.25" customHeight="1">
      <c r="A968" s="153"/>
      <c r="B968" s="153"/>
      <c r="C968" s="153"/>
      <c r="D968" s="153"/>
      <c r="E968" s="153"/>
      <c r="F968" s="153"/>
      <c r="G968" s="153"/>
      <c r="H968" s="153"/>
      <c r="I968" s="153"/>
      <c r="J968" s="153"/>
      <c r="K968" s="153"/>
      <c r="L968" s="153"/>
      <c r="M968" s="153"/>
      <c r="N968" s="153"/>
      <c r="O968" s="153"/>
      <c r="P968" s="153"/>
      <c r="Q968" s="153"/>
      <c r="R968" s="153"/>
      <c r="S968" s="153"/>
      <c r="T968" s="153"/>
      <c r="U968" s="153"/>
      <c r="V968" s="153"/>
      <c r="W968" s="153"/>
      <c r="X968" s="153"/>
      <c r="Y968" s="153"/>
      <c r="Z968" s="153"/>
    </row>
    <row r="969" ht="14.25" customHeight="1">
      <c r="A969" s="153"/>
      <c r="B969" s="153"/>
      <c r="C969" s="153"/>
      <c r="D969" s="153"/>
      <c r="E969" s="153"/>
      <c r="F969" s="153"/>
      <c r="G969" s="153"/>
      <c r="H969" s="153"/>
      <c r="I969" s="153"/>
      <c r="J969" s="153"/>
      <c r="K969" s="153"/>
      <c r="L969" s="153"/>
      <c r="M969" s="153"/>
      <c r="N969" s="153"/>
      <c r="O969" s="153"/>
      <c r="P969" s="153"/>
      <c r="Q969" s="153"/>
      <c r="R969" s="153"/>
      <c r="S969" s="153"/>
      <c r="T969" s="153"/>
      <c r="U969" s="153"/>
      <c r="V969" s="153"/>
      <c r="W969" s="153"/>
      <c r="X969" s="153"/>
      <c r="Y969" s="153"/>
      <c r="Z969" s="153"/>
    </row>
    <row r="970" ht="14.25" customHeight="1">
      <c r="A970" s="153"/>
      <c r="B970" s="153"/>
      <c r="C970" s="153"/>
      <c r="D970" s="153"/>
      <c r="E970" s="153"/>
      <c r="F970" s="153"/>
      <c r="G970" s="153"/>
      <c r="H970" s="153"/>
      <c r="I970" s="153"/>
      <c r="J970" s="153"/>
      <c r="K970" s="153"/>
      <c r="L970" s="153"/>
      <c r="M970" s="153"/>
      <c r="N970" s="153"/>
      <c r="O970" s="153"/>
      <c r="P970" s="153"/>
      <c r="Q970" s="153"/>
      <c r="R970" s="153"/>
      <c r="S970" s="153"/>
      <c r="T970" s="153"/>
      <c r="U970" s="153"/>
      <c r="V970" s="153"/>
      <c r="W970" s="153"/>
      <c r="X970" s="153"/>
      <c r="Y970" s="153"/>
      <c r="Z970" s="153"/>
    </row>
    <row r="971" ht="14.25" customHeight="1">
      <c r="A971" s="153"/>
      <c r="B971" s="153"/>
      <c r="C971" s="153"/>
      <c r="D971" s="153"/>
      <c r="E971" s="153"/>
      <c r="F971" s="153"/>
      <c r="G971" s="153"/>
      <c r="H971" s="153"/>
      <c r="I971" s="153"/>
      <c r="J971" s="153"/>
      <c r="K971" s="153"/>
      <c r="L971" s="153"/>
      <c r="M971" s="153"/>
      <c r="N971" s="153"/>
      <c r="O971" s="153"/>
      <c r="P971" s="153"/>
      <c r="Q971" s="153"/>
      <c r="R971" s="153"/>
      <c r="S971" s="153"/>
      <c r="T971" s="153"/>
      <c r="U971" s="153"/>
      <c r="V971" s="153"/>
      <c r="W971" s="153"/>
      <c r="X971" s="153"/>
      <c r="Y971" s="153"/>
      <c r="Z971" s="153"/>
    </row>
    <row r="972" ht="14.25" customHeight="1">
      <c r="A972" s="153"/>
      <c r="B972" s="153"/>
      <c r="C972" s="153"/>
      <c r="D972" s="153"/>
      <c r="E972" s="153"/>
      <c r="F972" s="153"/>
      <c r="G972" s="153"/>
      <c r="H972" s="153"/>
      <c r="I972" s="153"/>
      <c r="J972" s="153"/>
      <c r="K972" s="153"/>
      <c r="L972" s="153"/>
      <c r="M972" s="153"/>
      <c r="N972" s="153"/>
      <c r="O972" s="153"/>
      <c r="P972" s="153"/>
      <c r="Q972" s="153"/>
      <c r="R972" s="153"/>
      <c r="S972" s="153"/>
      <c r="T972" s="153"/>
      <c r="U972" s="153"/>
      <c r="V972" s="153"/>
      <c r="W972" s="153"/>
      <c r="X972" s="153"/>
      <c r="Y972" s="153"/>
      <c r="Z972" s="153"/>
    </row>
    <row r="973" ht="14.25" customHeight="1">
      <c r="A973" s="153"/>
      <c r="B973" s="153"/>
      <c r="C973" s="153"/>
      <c r="D973" s="153"/>
      <c r="E973" s="153"/>
      <c r="F973" s="153"/>
      <c r="G973" s="153"/>
      <c r="H973" s="153"/>
      <c r="I973" s="153"/>
      <c r="J973" s="153"/>
      <c r="K973" s="153"/>
      <c r="L973" s="153"/>
      <c r="M973" s="153"/>
      <c r="N973" s="153"/>
      <c r="O973" s="153"/>
      <c r="P973" s="153"/>
      <c r="Q973" s="153"/>
      <c r="R973" s="153"/>
      <c r="S973" s="153"/>
      <c r="T973" s="153"/>
      <c r="U973" s="153"/>
      <c r="V973" s="153"/>
      <c r="W973" s="153"/>
      <c r="X973" s="153"/>
      <c r="Y973" s="153"/>
      <c r="Z973" s="153"/>
    </row>
    <row r="974" ht="14.25" customHeight="1">
      <c r="A974" s="153"/>
      <c r="B974" s="153"/>
      <c r="C974" s="153"/>
      <c r="D974" s="153"/>
      <c r="E974" s="153"/>
      <c r="F974" s="153"/>
      <c r="G974" s="153"/>
      <c r="H974" s="153"/>
      <c r="I974" s="153"/>
      <c r="J974" s="153"/>
      <c r="K974" s="153"/>
      <c r="L974" s="153"/>
      <c r="M974" s="153"/>
      <c r="N974" s="153"/>
      <c r="O974" s="153"/>
      <c r="P974" s="153"/>
      <c r="Q974" s="153"/>
      <c r="R974" s="153"/>
      <c r="S974" s="153"/>
      <c r="T974" s="153"/>
      <c r="U974" s="153"/>
      <c r="V974" s="153"/>
      <c r="W974" s="153"/>
      <c r="X974" s="153"/>
      <c r="Y974" s="153"/>
      <c r="Z974" s="153"/>
    </row>
    <row r="975" ht="14.25" customHeight="1">
      <c r="A975" s="153"/>
      <c r="B975" s="153"/>
      <c r="C975" s="153"/>
      <c r="D975" s="153"/>
      <c r="E975" s="153"/>
      <c r="F975" s="153"/>
      <c r="G975" s="153"/>
      <c r="H975" s="153"/>
      <c r="I975" s="153"/>
      <c r="J975" s="153"/>
      <c r="K975" s="153"/>
      <c r="L975" s="153"/>
      <c r="M975" s="153"/>
      <c r="N975" s="153"/>
      <c r="O975" s="153"/>
      <c r="P975" s="153"/>
      <c r="Q975" s="153"/>
      <c r="R975" s="153"/>
      <c r="S975" s="153"/>
      <c r="T975" s="153"/>
      <c r="U975" s="153"/>
      <c r="V975" s="153"/>
      <c r="W975" s="153"/>
      <c r="X975" s="153"/>
      <c r="Y975" s="153"/>
      <c r="Z975" s="153"/>
    </row>
    <row r="976" ht="14.25" customHeight="1">
      <c r="A976" s="153"/>
      <c r="B976" s="153"/>
      <c r="C976" s="153"/>
      <c r="D976" s="153"/>
      <c r="E976" s="153"/>
      <c r="F976" s="153"/>
      <c r="G976" s="153"/>
      <c r="H976" s="153"/>
      <c r="I976" s="153"/>
      <c r="J976" s="153"/>
      <c r="K976" s="153"/>
      <c r="L976" s="153"/>
      <c r="M976" s="153"/>
      <c r="N976" s="153"/>
      <c r="O976" s="153"/>
      <c r="P976" s="153"/>
      <c r="Q976" s="153"/>
      <c r="R976" s="153"/>
      <c r="S976" s="153"/>
      <c r="T976" s="153"/>
      <c r="U976" s="153"/>
      <c r="V976" s="153"/>
      <c r="W976" s="153"/>
      <c r="X976" s="153"/>
      <c r="Y976" s="153"/>
      <c r="Z976" s="153"/>
    </row>
    <row r="977" ht="14.25" customHeight="1">
      <c r="A977" s="153"/>
      <c r="B977" s="153"/>
      <c r="C977" s="153"/>
      <c r="D977" s="153"/>
      <c r="E977" s="153"/>
      <c r="F977" s="153"/>
      <c r="G977" s="153"/>
      <c r="H977" s="153"/>
      <c r="I977" s="153"/>
      <c r="J977" s="153"/>
      <c r="K977" s="153"/>
      <c r="L977" s="153"/>
      <c r="M977" s="153"/>
      <c r="N977" s="153"/>
      <c r="O977" s="153"/>
      <c r="P977" s="153"/>
      <c r="Q977" s="153"/>
      <c r="R977" s="153"/>
      <c r="S977" s="153"/>
      <c r="T977" s="153"/>
      <c r="U977" s="153"/>
      <c r="V977" s="153"/>
      <c r="W977" s="153"/>
      <c r="X977" s="153"/>
      <c r="Y977" s="153"/>
      <c r="Z977" s="153"/>
    </row>
    <row r="978" ht="14.25" customHeight="1">
      <c r="A978" s="153"/>
      <c r="B978" s="153"/>
      <c r="C978" s="153"/>
      <c r="D978" s="153"/>
      <c r="E978" s="153"/>
      <c r="F978" s="153"/>
      <c r="G978" s="153"/>
      <c r="H978" s="153"/>
      <c r="I978" s="153"/>
      <c r="J978" s="153"/>
      <c r="K978" s="153"/>
      <c r="L978" s="153"/>
      <c r="M978" s="153"/>
      <c r="N978" s="153"/>
      <c r="O978" s="153"/>
      <c r="P978" s="153"/>
      <c r="Q978" s="153"/>
      <c r="R978" s="153"/>
      <c r="S978" s="153"/>
      <c r="T978" s="153"/>
      <c r="U978" s="153"/>
      <c r="V978" s="153"/>
      <c r="W978" s="153"/>
      <c r="X978" s="153"/>
      <c r="Y978" s="153"/>
      <c r="Z978" s="153"/>
    </row>
    <row r="979" ht="14.25" customHeight="1">
      <c r="A979" s="153"/>
      <c r="B979" s="153"/>
      <c r="C979" s="153"/>
      <c r="D979" s="153"/>
      <c r="E979" s="153"/>
      <c r="F979" s="153"/>
      <c r="G979" s="153"/>
      <c r="H979" s="153"/>
      <c r="I979" s="153"/>
      <c r="J979" s="153"/>
      <c r="K979" s="153"/>
      <c r="L979" s="153"/>
      <c r="M979" s="153"/>
      <c r="N979" s="153"/>
      <c r="O979" s="153"/>
      <c r="P979" s="153"/>
      <c r="Q979" s="153"/>
      <c r="R979" s="153"/>
      <c r="S979" s="153"/>
      <c r="T979" s="153"/>
      <c r="U979" s="153"/>
      <c r="V979" s="153"/>
      <c r="W979" s="153"/>
      <c r="X979" s="153"/>
      <c r="Y979" s="153"/>
      <c r="Z979" s="153"/>
    </row>
    <row r="980" ht="14.25" customHeight="1">
      <c r="A980" s="153"/>
      <c r="B980" s="153"/>
      <c r="C980" s="153"/>
      <c r="D980" s="153"/>
      <c r="E980" s="153"/>
      <c r="F980" s="153"/>
      <c r="G980" s="153"/>
      <c r="H980" s="153"/>
      <c r="I980" s="153"/>
      <c r="J980" s="153"/>
      <c r="K980" s="153"/>
      <c r="L980" s="153"/>
      <c r="M980" s="153"/>
      <c r="N980" s="153"/>
      <c r="O980" s="153"/>
      <c r="P980" s="153"/>
      <c r="Q980" s="153"/>
      <c r="R980" s="153"/>
      <c r="S980" s="153"/>
      <c r="T980" s="153"/>
      <c r="U980" s="153"/>
      <c r="V980" s="153"/>
      <c r="W980" s="153"/>
      <c r="X980" s="153"/>
      <c r="Y980" s="153"/>
      <c r="Z980" s="153"/>
    </row>
    <row r="981" ht="14.25" customHeight="1">
      <c r="A981" s="153"/>
      <c r="B981" s="153"/>
      <c r="C981" s="153"/>
      <c r="D981" s="153"/>
      <c r="E981" s="153"/>
      <c r="F981" s="153"/>
      <c r="G981" s="153"/>
      <c r="H981" s="153"/>
      <c r="I981" s="153"/>
      <c r="J981" s="153"/>
      <c r="K981" s="153"/>
      <c r="L981" s="153"/>
      <c r="M981" s="153"/>
      <c r="N981" s="153"/>
      <c r="O981" s="153"/>
      <c r="P981" s="153"/>
      <c r="Q981" s="153"/>
      <c r="R981" s="153"/>
      <c r="S981" s="153"/>
      <c r="T981" s="153"/>
      <c r="U981" s="153"/>
      <c r="V981" s="153"/>
      <c r="W981" s="153"/>
      <c r="X981" s="153"/>
      <c r="Y981" s="153"/>
      <c r="Z981" s="153"/>
    </row>
    <row r="982" ht="14.25" customHeight="1">
      <c r="A982" s="153"/>
      <c r="B982" s="153"/>
      <c r="C982" s="153"/>
      <c r="D982" s="153"/>
      <c r="E982" s="153"/>
      <c r="F982" s="153"/>
      <c r="G982" s="153"/>
      <c r="H982" s="153"/>
      <c r="I982" s="153"/>
      <c r="J982" s="153"/>
      <c r="K982" s="153"/>
      <c r="L982" s="153"/>
      <c r="M982" s="153"/>
      <c r="N982" s="153"/>
      <c r="O982" s="153"/>
      <c r="P982" s="153"/>
      <c r="Q982" s="153"/>
      <c r="R982" s="153"/>
      <c r="S982" s="153"/>
      <c r="T982" s="153"/>
      <c r="U982" s="153"/>
      <c r="V982" s="153"/>
      <c r="W982" s="153"/>
      <c r="X982" s="153"/>
      <c r="Y982" s="153"/>
      <c r="Z982" s="153"/>
    </row>
    <row r="983" ht="14.25" customHeight="1">
      <c r="A983" s="153"/>
      <c r="B983" s="153"/>
      <c r="C983" s="153"/>
      <c r="D983" s="153"/>
      <c r="E983" s="153"/>
      <c r="F983" s="153"/>
      <c r="G983" s="153"/>
      <c r="H983" s="153"/>
      <c r="I983" s="153"/>
      <c r="J983" s="153"/>
      <c r="K983" s="153"/>
      <c r="L983" s="153"/>
      <c r="M983" s="153"/>
      <c r="N983" s="153"/>
      <c r="O983" s="153"/>
      <c r="P983" s="153"/>
      <c r="Q983" s="153"/>
      <c r="R983" s="153"/>
      <c r="S983" s="153"/>
      <c r="T983" s="153"/>
      <c r="U983" s="153"/>
      <c r="V983" s="153"/>
      <c r="W983" s="153"/>
      <c r="X983" s="153"/>
      <c r="Y983" s="153"/>
      <c r="Z983" s="153"/>
    </row>
    <row r="984" ht="14.25" customHeight="1">
      <c r="A984" s="153"/>
      <c r="B984" s="153"/>
      <c r="C984" s="153"/>
      <c r="D984" s="153"/>
      <c r="E984" s="153"/>
      <c r="F984" s="153"/>
      <c r="G984" s="153"/>
      <c r="H984" s="153"/>
      <c r="I984" s="153"/>
      <c r="J984" s="153"/>
      <c r="K984" s="153"/>
      <c r="L984" s="153"/>
      <c r="M984" s="153"/>
      <c r="N984" s="153"/>
      <c r="O984" s="153"/>
      <c r="P984" s="153"/>
      <c r="Q984" s="153"/>
      <c r="R984" s="153"/>
      <c r="S984" s="153"/>
      <c r="T984" s="153"/>
      <c r="U984" s="153"/>
      <c r="V984" s="153"/>
      <c r="W984" s="153"/>
      <c r="X984" s="153"/>
      <c r="Y984" s="153"/>
      <c r="Z984" s="153"/>
    </row>
    <row r="985" ht="14.25" customHeight="1">
      <c r="A985" s="153"/>
      <c r="B985" s="153"/>
      <c r="C985" s="153"/>
      <c r="D985" s="153"/>
      <c r="E985" s="153"/>
      <c r="F985" s="153"/>
      <c r="G985" s="153"/>
      <c r="H985" s="153"/>
      <c r="I985" s="153"/>
      <c r="J985" s="153"/>
      <c r="K985" s="153"/>
      <c r="L985" s="153"/>
      <c r="M985" s="153"/>
      <c r="N985" s="153"/>
      <c r="O985" s="153"/>
      <c r="P985" s="153"/>
      <c r="Q985" s="153"/>
      <c r="R985" s="153"/>
      <c r="S985" s="153"/>
      <c r="T985" s="153"/>
      <c r="U985" s="153"/>
      <c r="V985" s="153"/>
      <c r="W985" s="153"/>
      <c r="X985" s="153"/>
      <c r="Y985" s="153"/>
      <c r="Z985" s="153"/>
    </row>
    <row r="986" ht="14.25" customHeight="1">
      <c r="A986" s="153"/>
      <c r="B986" s="153"/>
      <c r="C986" s="153"/>
      <c r="D986" s="153"/>
      <c r="E986" s="153"/>
      <c r="F986" s="153"/>
      <c r="G986" s="153"/>
      <c r="H986" s="153"/>
      <c r="I986" s="153"/>
      <c r="J986" s="153"/>
      <c r="K986" s="153"/>
      <c r="L986" s="153"/>
      <c r="M986" s="153"/>
      <c r="N986" s="153"/>
      <c r="O986" s="153"/>
      <c r="P986" s="153"/>
      <c r="Q986" s="153"/>
      <c r="R986" s="153"/>
      <c r="S986" s="153"/>
      <c r="T986" s="153"/>
      <c r="U986" s="153"/>
      <c r="V986" s="153"/>
      <c r="W986" s="153"/>
      <c r="X986" s="153"/>
      <c r="Y986" s="153"/>
      <c r="Z986" s="153"/>
    </row>
    <row r="987" ht="14.25" customHeight="1">
      <c r="A987" s="153"/>
      <c r="B987" s="153"/>
      <c r="C987" s="153"/>
      <c r="D987" s="153"/>
      <c r="E987" s="153"/>
      <c r="F987" s="153"/>
      <c r="G987" s="153"/>
      <c r="H987" s="153"/>
      <c r="I987" s="153"/>
      <c r="J987" s="153"/>
      <c r="K987" s="153"/>
      <c r="L987" s="153"/>
      <c r="M987" s="153"/>
      <c r="N987" s="153"/>
      <c r="O987" s="153"/>
      <c r="P987" s="153"/>
      <c r="Q987" s="153"/>
      <c r="R987" s="153"/>
      <c r="S987" s="153"/>
      <c r="T987" s="153"/>
      <c r="U987" s="153"/>
      <c r="V987" s="153"/>
      <c r="W987" s="153"/>
      <c r="X987" s="153"/>
      <c r="Y987" s="153"/>
      <c r="Z987" s="153"/>
    </row>
    <row r="988" ht="14.25" customHeight="1">
      <c r="A988" s="153"/>
      <c r="B988" s="153"/>
      <c r="C988" s="153"/>
      <c r="D988" s="153"/>
      <c r="E988" s="153"/>
      <c r="F988" s="153"/>
      <c r="G988" s="153"/>
      <c r="H988" s="153"/>
      <c r="I988" s="153"/>
      <c r="J988" s="153"/>
      <c r="K988" s="153"/>
      <c r="L988" s="153"/>
      <c r="M988" s="153"/>
      <c r="N988" s="153"/>
      <c r="O988" s="153"/>
      <c r="P988" s="153"/>
      <c r="Q988" s="153"/>
      <c r="R988" s="153"/>
      <c r="S988" s="153"/>
      <c r="T988" s="153"/>
      <c r="U988" s="153"/>
      <c r="V988" s="153"/>
      <c r="W988" s="153"/>
      <c r="X988" s="153"/>
      <c r="Y988" s="153"/>
      <c r="Z988" s="153"/>
    </row>
    <row r="989" ht="14.25" customHeight="1">
      <c r="A989" s="153"/>
      <c r="B989" s="153"/>
      <c r="C989" s="153"/>
      <c r="D989" s="153"/>
      <c r="E989" s="153"/>
      <c r="F989" s="153"/>
      <c r="G989" s="153"/>
      <c r="H989" s="153"/>
      <c r="I989" s="153"/>
      <c r="J989" s="153"/>
      <c r="K989" s="153"/>
      <c r="L989" s="153"/>
      <c r="M989" s="153"/>
      <c r="N989" s="153"/>
      <c r="O989" s="153"/>
      <c r="P989" s="153"/>
      <c r="Q989" s="153"/>
      <c r="R989" s="153"/>
      <c r="S989" s="153"/>
      <c r="T989" s="153"/>
      <c r="U989" s="153"/>
      <c r="V989" s="153"/>
      <c r="W989" s="153"/>
      <c r="X989" s="153"/>
      <c r="Y989" s="153"/>
      <c r="Z989" s="153"/>
    </row>
    <row r="990" ht="14.25" customHeight="1">
      <c r="A990" s="153"/>
      <c r="B990" s="153"/>
      <c r="C990" s="153"/>
      <c r="D990" s="153"/>
      <c r="E990" s="153"/>
      <c r="F990" s="153"/>
      <c r="G990" s="153"/>
      <c r="H990" s="153"/>
      <c r="I990" s="153"/>
      <c r="J990" s="153"/>
      <c r="K990" s="153"/>
      <c r="L990" s="153"/>
      <c r="M990" s="153"/>
      <c r="N990" s="153"/>
      <c r="O990" s="153"/>
      <c r="P990" s="153"/>
      <c r="Q990" s="153"/>
      <c r="R990" s="153"/>
      <c r="S990" s="153"/>
      <c r="T990" s="153"/>
      <c r="U990" s="153"/>
      <c r="V990" s="153"/>
      <c r="W990" s="153"/>
      <c r="X990" s="153"/>
      <c r="Y990" s="153"/>
      <c r="Z990" s="153"/>
    </row>
    <row r="991" ht="14.25" customHeight="1">
      <c r="A991" s="153"/>
      <c r="B991" s="153"/>
      <c r="C991" s="153"/>
      <c r="D991" s="153"/>
      <c r="E991" s="153"/>
      <c r="F991" s="153"/>
      <c r="G991" s="153"/>
      <c r="H991" s="153"/>
      <c r="I991" s="153"/>
      <c r="J991" s="153"/>
      <c r="K991" s="153"/>
      <c r="L991" s="153"/>
      <c r="M991" s="153"/>
      <c r="N991" s="153"/>
      <c r="O991" s="153"/>
      <c r="P991" s="153"/>
      <c r="Q991" s="153"/>
      <c r="R991" s="153"/>
      <c r="S991" s="153"/>
      <c r="T991" s="153"/>
      <c r="U991" s="153"/>
      <c r="V991" s="153"/>
      <c r="W991" s="153"/>
      <c r="X991" s="153"/>
      <c r="Y991" s="153"/>
      <c r="Z991" s="153"/>
    </row>
    <row r="992" ht="14.25" customHeight="1">
      <c r="A992" s="153"/>
      <c r="B992" s="153"/>
      <c r="C992" s="153"/>
      <c r="D992" s="153"/>
      <c r="E992" s="153"/>
      <c r="F992" s="153"/>
      <c r="G992" s="153"/>
      <c r="H992" s="153"/>
      <c r="I992" s="153"/>
      <c r="J992" s="153"/>
      <c r="K992" s="153"/>
      <c r="L992" s="153"/>
      <c r="M992" s="153"/>
      <c r="N992" s="153"/>
      <c r="O992" s="153"/>
      <c r="P992" s="153"/>
      <c r="Q992" s="153"/>
      <c r="R992" s="153"/>
      <c r="S992" s="153"/>
      <c r="T992" s="153"/>
      <c r="U992" s="153"/>
      <c r="V992" s="153"/>
      <c r="W992" s="153"/>
      <c r="X992" s="153"/>
      <c r="Y992" s="153"/>
      <c r="Z992" s="153"/>
    </row>
    <row r="993" ht="14.25" customHeight="1">
      <c r="A993" s="153"/>
      <c r="B993" s="153"/>
      <c r="C993" s="153"/>
      <c r="D993" s="153"/>
      <c r="E993" s="153"/>
      <c r="F993" s="153"/>
      <c r="G993" s="153"/>
      <c r="H993" s="153"/>
      <c r="I993" s="153"/>
      <c r="J993" s="153"/>
      <c r="K993" s="153"/>
      <c r="L993" s="153"/>
      <c r="M993" s="153"/>
      <c r="N993" s="153"/>
      <c r="O993" s="153"/>
      <c r="P993" s="153"/>
      <c r="Q993" s="153"/>
      <c r="R993" s="153"/>
      <c r="S993" s="153"/>
      <c r="T993" s="153"/>
      <c r="U993" s="153"/>
      <c r="V993" s="153"/>
      <c r="W993" s="153"/>
      <c r="X993" s="153"/>
      <c r="Y993" s="153"/>
      <c r="Z993" s="153"/>
    </row>
    <row r="994" ht="14.25" customHeight="1">
      <c r="A994" s="153"/>
      <c r="B994" s="153"/>
      <c r="C994" s="153"/>
      <c r="D994" s="153"/>
      <c r="E994" s="153"/>
      <c r="F994" s="153"/>
      <c r="G994" s="153"/>
      <c r="H994" s="153"/>
      <c r="I994" s="153"/>
      <c r="J994" s="153"/>
      <c r="K994" s="153"/>
      <c r="L994" s="153"/>
      <c r="M994" s="153"/>
      <c r="N994" s="153"/>
      <c r="O994" s="153"/>
      <c r="P994" s="153"/>
      <c r="Q994" s="153"/>
      <c r="R994" s="153"/>
      <c r="S994" s="153"/>
      <c r="T994" s="153"/>
      <c r="U994" s="153"/>
      <c r="V994" s="153"/>
      <c r="W994" s="153"/>
      <c r="X994" s="153"/>
      <c r="Y994" s="153"/>
      <c r="Z994" s="153"/>
    </row>
    <row r="995" ht="14.25" customHeight="1">
      <c r="A995" s="153"/>
      <c r="B995" s="153"/>
      <c r="C995" s="153"/>
      <c r="D995" s="153"/>
      <c r="E995" s="153"/>
      <c r="F995" s="153"/>
      <c r="G995" s="153"/>
      <c r="H995" s="153"/>
      <c r="I995" s="153"/>
      <c r="J995" s="153"/>
      <c r="K995" s="153"/>
      <c r="L995" s="153"/>
      <c r="M995" s="153"/>
      <c r="N995" s="153"/>
      <c r="O995" s="153"/>
      <c r="P995" s="153"/>
      <c r="Q995" s="153"/>
      <c r="R995" s="153"/>
      <c r="S995" s="153"/>
      <c r="T995" s="153"/>
      <c r="U995" s="153"/>
      <c r="V995" s="153"/>
      <c r="W995" s="153"/>
      <c r="X995" s="153"/>
      <c r="Y995" s="153"/>
      <c r="Z995" s="153"/>
    </row>
    <row r="996" ht="14.25" customHeight="1">
      <c r="A996" s="153"/>
      <c r="B996" s="153"/>
      <c r="C996" s="153"/>
      <c r="D996" s="153"/>
      <c r="E996" s="153"/>
      <c r="F996" s="153"/>
      <c r="G996" s="153"/>
      <c r="H996" s="153"/>
      <c r="I996" s="153"/>
      <c r="J996" s="153"/>
      <c r="K996" s="153"/>
      <c r="L996" s="153"/>
      <c r="M996" s="153"/>
      <c r="N996" s="153"/>
      <c r="O996" s="153"/>
      <c r="P996" s="153"/>
      <c r="Q996" s="153"/>
      <c r="R996" s="153"/>
      <c r="S996" s="153"/>
      <c r="T996" s="153"/>
      <c r="U996" s="153"/>
      <c r="V996" s="153"/>
      <c r="W996" s="153"/>
      <c r="X996" s="153"/>
      <c r="Y996" s="153"/>
      <c r="Z996" s="153"/>
    </row>
    <row r="997" ht="14.25" customHeight="1">
      <c r="A997" s="153"/>
      <c r="B997" s="153"/>
      <c r="C997" s="153"/>
      <c r="D997" s="153"/>
      <c r="E997" s="153"/>
      <c r="F997" s="153"/>
      <c r="G997" s="153"/>
      <c r="H997" s="153"/>
      <c r="I997" s="153"/>
      <c r="J997" s="153"/>
      <c r="K997" s="153"/>
      <c r="L997" s="153"/>
      <c r="M997" s="153"/>
      <c r="N997" s="153"/>
      <c r="O997" s="153"/>
      <c r="P997" s="153"/>
      <c r="Q997" s="153"/>
      <c r="R997" s="153"/>
      <c r="S997" s="153"/>
      <c r="T997" s="153"/>
      <c r="U997" s="153"/>
      <c r="V997" s="153"/>
      <c r="W997" s="153"/>
      <c r="X997" s="153"/>
      <c r="Y997" s="153"/>
      <c r="Z997" s="153"/>
    </row>
    <row r="998" ht="14.25" customHeight="1">
      <c r="A998" s="153"/>
      <c r="B998" s="153"/>
      <c r="C998" s="153"/>
      <c r="D998" s="153"/>
      <c r="E998" s="153"/>
      <c r="F998" s="153"/>
      <c r="G998" s="153"/>
      <c r="H998" s="153"/>
      <c r="I998" s="153"/>
      <c r="J998" s="153"/>
      <c r="K998" s="153"/>
      <c r="L998" s="153"/>
      <c r="M998" s="153"/>
      <c r="N998" s="153"/>
      <c r="O998" s="153"/>
      <c r="P998" s="153"/>
      <c r="Q998" s="153"/>
      <c r="R998" s="153"/>
      <c r="S998" s="153"/>
      <c r="T998" s="153"/>
      <c r="U998" s="153"/>
      <c r="V998" s="153"/>
      <c r="W998" s="153"/>
      <c r="X998" s="153"/>
      <c r="Y998" s="153"/>
      <c r="Z998" s="153"/>
    </row>
    <row r="999" ht="14.25" customHeight="1">
      <c r="A999" s="153"/>
      <c r="B999" s="153"/>
      <c r="C999" s="153"/>
      <c r="D999" s="153"/>
      <c r="E999" s="153"/>
      <c r="F999" s="153"/>
      <c r="G999" s="153"/>
      <c r="H999" s="153"/>
      <c r="I999" s="153"/>
      <c r="J999" s="153"/>
      <c r="K999" s="153"/>
      <c r="L999" s="153"/>
      <c r="M999" s="153"/>
      <c r="N999" s="153"/>
      <c r="O999" s="153"/>
      <c r="P999" s="153"/>
      <c r="Q999" s="153"/>
      <c r="R999" s="153"/>
      <c r="S999" s="153"/>
      <c r="T999" s="153"/>
      <c r="U999" s="153"/>
      <c r="V999" s="153"/>
      <c r="W999" s="153"/>
      <c r="X999" s="153"/>
      <c r="Y999" s="153"/>
      <c r="Z999" s="153"/>
    </row>
    <row r="1000" ht="14.25" customHeight="1">
      <c r="A1000" s="153"/>
      <c r="B1000" s="153"/>
      <c r="C1000" s="153"/>
      <c r="D1000" s="153"/>
      <c r="E1000" s="153"/>
      <c r="F1000" s="153"/>
      <c r="G1000" s="153"/>
      <c r="H1000" s="153"/>
      <c r="I1000" s="153"/>
      <c r="J1000" s="153"/>
      <c r="K1000" s="153"/>
      <c r="L1000" s="153"/>
      <c r="M1000" s="153"/>
      <c r="N1000" s="153"/>
      <c r="O1000" s="153"/>
      <c r="P1000" s="153"/>
      <c r="Q1000" s="153"/>
      <c r="R1000" s="153"/>
      <c r="S1000" s="153"/>
      <c r="T1000" s="153"/>
      <c r="U1000" s="153"/>
      <c r="V1000" s="153"/>
      <c r="W1000" s="153"/>
      <c r="X1000" s="153"/>
      <c r="Y1000" s="153"/>
      <c r="Z1000" s="153"/>
    </row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4.86"/>
    <col customWidth="1" min="3" max="5" width="8.71"/>
    <col customWidth="1" min="6" max="6" width="10.43"/>
    <col customWidth="1" min="7" max="26" width="8.71"/>
  </cols>
  <sheetData>
    <row r="1" ht="14.25" customHeight="1">
      <c r="A1" s="197" t="s">
        <v>2243</v>
      </c>
      <c r="B1" s="198"/>
    </row>
    <row r="2" ht="14.25" customHeight="1">
      <c r="A2" s="197"/>
      <c r="B2" s="199" t="s">
        <v>2244</v>
      </c>
    </row>
    <row r="3" ht="14.25" customHeight="1">
      <c r="A3" s="200"/>
      <c r="B3" s="201">
        <v>1.0</v>
      </c>
    </row>
    <row r="4" ht="14.25" customHeight="1">
      <c r="A4" s="202"/>
      <c r="B4" s="203" t="s">
        <v>2245</v>
      </c>
    </row>
    <row r="5" ht="14.25" customHeight="1">
      <c r="A5" s="204">
        <v>43101.0</v>
      </c>
      <c r="B5" s="205">
        <v>2.5922</v>
      </c>
      <c r="C5" s="138">
        <f t="shared" ref="C5:C1465" si="1">MONTH(A5)</f>
        <v>1</v>
      </c>
      <c r="D5" s="147">
        <f t="shared" ref="D5:D1465" si="2">YEAR(A5)</f>
        <v>2018</v>
      </c>
    </row>
    <row r="6" ht="14.25" customHeight="1">
      <c r="A6" s="204">
        <v>43102.0</v>
      </c>
      <c r="B6" s="205">
        <v>2.5922</v>
      </c>
      <c r="C6" s="138">
        <f t="shared" si="1"/>
        <v>1</v>
      </c>
      <c r="D6" s="147">
        <f t="shared" si="2"/>
        <v>2018</v>
      </c>
    </row>
    <row r="7" ht="14.25" customHeight="1">
      <c r="A7" s="204">
        <v>43103.0</v>
      </c>
      <c r="B7" s="205">
        <v>2.5922</v>
      </c>
      <c r="C7" s="138">
        <f t="shared" si="1"/>
        <v>1</v>
      </c>
      <c r="D7" s="147">
        <f t="shared" si="2"/>
        <v>2018</v>
      </c>
    </row>
    <row r="8" ht="14.25" customHeight="1">
      <c r="A8" s="204">
        <v>43104.0</v>
      </c>
      <c r="B8" s="205">
        <v>2.5902</v>
      </c>
      <c r="C8" s="138">
        <f t="shared" si="1"/>
        <v>1</v>
      </c>
      <c r="D8" s="147">
        <f t="shared" si="2"/>
        <v>2018</v>
      </c>
    </row>
    <row r="9" ht="14.25" customHeight="1">
      <c r="A9" s="204">
        <v>43105.0</v>
      </c>
      <c r="B9" s="205">
        <v>2.5851</v>
      </c>
      <c r="C9" s="138">
        <f t="shared" si="1"/>
        <v>1</v>
      </c>
      <c r="D9" s="147">
        <f t="shared" si="2"/>
        <v>2018</v>
      </c>
    </row>
    <row r="10" ht="14.25" customHeight="1">
      <c r="A10" s="204">
        <v>43106.0</v>
      </c>
      <c r="B10" s="205">
        <v>2.5967</v>
      </c>
      <c r="C10" s="138">
        <f t="shared" si="1"/>
        <v>1</v>
      </c>
      <c r="D10" s="147">
        <f t="shared" si="2"/>
        <v>2018</v>
      </c>
    </row>
    <row r="11" ht="14.25" customHeight="1">
      <c r="A11" s="204">
        <v>43107.0</v>
      </c>
      <c r="B11" s="205">
        <v>2.5967</v>
      </c>
      <c r="C11" s="138">
        <f t="shared" si="1"/>
        <v>1</v>
      </c>
      <c r="D11" s="147">
        <f t="shared" si="2"/>
        <v>2018</v>
      </c>
    </row>
    <row r="12" ht="14.25" customHeight="1">
      <c r="A12" s="204">
        <v>43108.0</v>
      </c>
      <c r="B12" s="205">
        <v>2.5967</v>
      </c>
      <c r="C12" s="138">
        <f t="shared" si="1"/>
        <v>1</v>
      </c>
      <c r="D12" s="147">
        <f t="shared" si="2"/>
        <v>2018</v>
      </c>
    </row>
    <row r="13" ht="14.25" customHeight="1">
      <c r="A13" s="204">
        <v>43109.0</v>
      </c>
      <c r="B13" s="205">
        <v>2.5895</v>
      </c>
      <c r="C13" s="138">
        <f t="shared" si="1"/>
        <v>1</v>
      </c>
      <c r="D13" s="147">
        <f t="shared" si="2"/>
        <v>2018</v>
      </c>
    </row>
    <row r="14" ht="14.25" customHeight="1">
      <c r="A14" s="204">
        <v>43110.0</v>
      </c>
      <c r="B14" s="205">
        <v>2.5803</v>
      </c>
      <c r="C14" s="138">
        <f t="shared" si="1"/>
        <v>1</v>
      </c>
      <c r="D14" s="147">
        <f t="shared" si="2"/>
        <v>2018</v>
      </c>
    </row>
    <row r="15" ht="14.25" customHeight="1">
      <c r="A15" s="204">
        <v>43111.0</v>
      </c>
      <c r="B15" s="205">
        <v>2.5778</v>
      </c>
      <c r="C15" s="138">
        <f t="shared" si="1"/>
        <v>1</v>
      </c>
      <c r="D15" s="147">
        <f t="shared" si="2"/>
        <v>2018</v>
      </c>
    </row>
    <row r="16" ht="14.25" customHeight="1">
      <c r="A16" s="204">
        <v>43112.0</v>
      </c>
      <c r="B16" s="205">
        <v>2.5671</v>
      </c>
      <c r="C16" s="138">
        <f t="shared" si="1"/>
        <v>1</v>
      </c>
      <c r="D16" s="147">
        <f t="shared" si="2"/>
        <v>2018</v>
      </c>
    </row>
    <row r="17" ht="14.25" customHeight="1">
      <c r="A17" s="204">
        <v>43113.0</v>
      </c>
      <c r="B17" s="205">
        <v>2.5616</v>
      </c>
      <c r="C17" s="138">
        <f t="shared" si="1"/>
        <v>1</v>
      </c>
      <c r="D17" s="147">
        <f t="shared" si="2"/>
        <v>2018</v>
      </c>
    </row>
    <row r="18" ht="14.25" customHeight="1">
      <c r="A18" s="204">
        <v>43114.0</v>
      </c>
      <c r="B18" s="205">
        <v>2.5616</v>
      </c>
      <c r="C18" s="138">
        <f t="shared" si="1"/>
        <v>1</v>
      </c>
      <c r="D18" s="147">
        <f t="shared" si="2"/>
        <v>2018</v>
      </c>
    </row>
    <row r="19" ht="14.25" customHeight="1">
      <c r="A19" s="204">
        <v>43115.0</v>
      </c>
      <c r="B19" s="205">
        <v>2.5616</v>
      </c>
      <c r="C19" s="138">
        <f t="shared" si="1"/>
        <v>1</v>
      </c>
      <c r="D19" s="147">
        <f t="shared" si="2"/>
        <v>2018</v>
      </c>
    </row>
    <row r="20" ht="14.25" customHeight="1">
      <c r="A20" s="204">
        <v>43116.0</v>
      </c>
      <c r="B20" s="205">
        <v>2.5423</v>
      </c>
      <c r="C20" s="138">
        <f t="shared" si="1"/>
        <v>1</v>
      </c>
      <c r="D20" s="147">
        <f t="shared" si="2"/>
        <v>2018</v>
      </c>
    </row>
    <row r="21" ht="14.25" customHeight="1">
      <c r="A21" s="204">
        <v>43117.0</v>
      </c>
      <c r="B21" s="205">
        <v>2.5451</v>
      </c>
      <c r="C21" s="138">
        <f t="shared" si="1"/>
        <v>1</v>
      </c>
      <c r="D21" s="147">
        <f t="shared" si="2"/>
        <v>2018</v>
      </c>
    </row>
    <row r="22" ht="14.25" customHeight="1">
      <c r="A22" s="204">
        <v>43118.0</v>
      </c>
      <c r="B22" s="205">
        <v>2.5463</v>
      </c>
      <c r="C22" s="138">
        <f t="shared" si="1"/>
        <v>1</v>
      </c>
      <c r="D22" s="147">
        <f t="shared" si="2"/>
        <v>2018</v>
      </c>
    </row>
    <row r="23" ht="14.25" customHeight="1">
      <c r="A23" s="204">
        <v>43119.0</v>
      </c>
      <c r="B23" s="205">
        <v>2.5429</v>
      </c>
      <c r="C23" s="138">
        <f t="shared" si="1"/>
        <v>1</v>
      </c>
      <c r="D23" s="147">
        <f t="shared" si="2"/>
        <v>2018</v>
      </c>
    </row>
    <row r="24" ht="14.25" customHeight="1">
      <c r="A24" s="204">
        <v>43120.0</v>
      </c>
      <c r="B24" s="205">
        <v>2.5429</v>
      </c>
      <c r="C24" s="138">
        <f t="shared" si="1"/>
        <v>1</v>
      </c>
      <c r="D24" s="147">
        <f t="shared" si="2"/>
        <v>2018</v>
      </c>
    </row>
    <row r="25" ht="14.25" customHeight="1">
      <c r="A25" s="204">
        <v>43121.0</v>
      </c>
      <c r="B25" s="205">
        <v>2.5429</v>
      </c>
      <c r="C25" s="138">
        <f t="shared" si="1"/>
        <v>1</v>
      </c>
      <c r="D25" s="147">
        <f t="shared" si="2"/>
        <v>2018</v>
      </c>
    </row>
    <row r="26" ht="14.25" customHeight="1">
      <c r="A26" s="204">
        <v>43122.0</v>
      </c>
      <c r="B26" s="205">
        <v>2.5429</v>
      </c>
      <c r="C26" s="138">
        <f t="shared" si="1"/>
        <v>1</v>
      </c>
      <c r="D26" s="147">
        <f t="shared" si="2"/>
        <v>2018</v>
      </c>
    </row>
    <row r="27" ht="14.25" customHeight="1">
      <c r="A27" s="204">
        <v>43123.0</v>
      </c>
      <c r="B27" s="205">
        <v>2.534</v>
      </c>
      <c r="C27" s="138">
        <f t="shared" si="1"/>
        <v>1</v>
      </c>
      <c r="D27" s="147">
        <f t="shared" si="2"/>
        <v>2018</v>
      </c>
    </row>
    <row r="28" ht="14.25" customHeight="1">
      <c r="A28" s="204">
        <v>43124.0</v>
      </c>
      <c r="B28" s="205">
        <v>2.5117</v>
      </c>
      <c r="C28" s="138">
        <f t="shared" si="1"/>
        <v>1</v>
      </c>
      <c r="D28" s="147">
        <f t="shared" si="2"/>
        <v>2018</v>
      </c>
    </row>
    <row r="29" ht="14.25" customHeight="1">
      <c r="A29" s="204">
        <v>43125.0</v>
      </c>
      <c r="B29" s="205">
        <v>2.5098</v>
      </c>
      <c r="C29" s="138">
        <f t="shared" si="1"/>
        <v>1</v>
      </c>
      <c r="D29" s="147">
        <f t="shared" si="2"/>
        <v>2018</v>
      </c>
    </row>
    <row r="30" ht="14.25" customHeight="1">
      <c r="A30" s="204">
        <v>43126.0</v>
      </c>
      <c r="B30" s="205">
        <v>2.4999</v>
      </c>
      <c r="C30" s="138">
        <f t="shared" si="1"/>
        <v>1</v>
      </c>
      <c r="D30" s="147">
        <f t="shared" si="2"/>
        <v>2018</v>
      </c>
    </row>
    <row r="31" ht="14.25" customHeight="1">
      <c r="A31" s="204">
        <v>43127.0</v>
      </c>
      <c r="B31" s="205">
        <v>2.4578</v>
      </c>
      <c r="C31" s="138">
        <f t="shared" si="1"/>
        <v>1</v>
      </c>
      <c r="D31" s="147">
        <f t="shared" si="2"/>
        <v>2018</v>
      </c>
    </row>
    <row r="32" ht="14.25" customHeight="1">
      <c r="A32" s="204">
        <v>43128.0</v>
      </c>
      <c r="B32" s="205">
        <v>2.4578</v>
      </c>
      <c r="C32" s="138">
        <f t="shared" si="1"/>
        <v>1</v>
      </c>
      <c r="D32" s="147">
        <f t="shared" si="2"/>
        <v>2018</v>
      </c>
    </row>
    <row r="33" ht="14.25" customHeight="1">
      <c r="A33" s="204">
        <v>43129.0</v>
      </c>
      <c r="B33" s="205">
        <v>2.4578</v>
      </c>
      <c r="C33" s="138">
        <f t="shared" si="1"/>
        <v>1</v>
      </c>
      <c r="D33" s="147">
        <f t="shared" si="2"/>
        <v>2018</v>
      </c>
    </row>
    <row r="34" ht="14.25" customHeight="1">
      <c r="A34" s="204">
        <v>43130.0</v>
      </c>
      <c r="B34" s="205">
        <v>2.495</v>
      </c>
      <c r="C34" s="138">
        <f t="shared" si="1"/>
        <v>1</v>
      </c>
      <c r="D34" s="147">
        <f t="shared" si="2"/>
        <v>2018</v>
      </c>
    </row>
    <row r="35" ht="14.25" customHeight="1">
      <c r="A35" s="204">
        <v>43131.0</v>
      </c>
      <c r="B35" s="205">
        <v>2.4969</v>
      </c>
      <c r="C35" s="138">
        <f t="shared" si="1"/>
        <v>1</v>
      </c>
      <c r="D35" s="147">
        <f t="shared" si="2"/>
        <v>2018</v>
      </c>
    </row>
    <row r="36" ht="14.25" customHeight="1">
      <c r="A36" s="204">
        <v>43132.0</v>
      </c>
      <c r="B36" s="205">
        <v>2.4962</v>
      </c>
      <c r="C36" s="138">
        <f t="shared" si="1"/>
        <v>2</v>
      </c>
      <c r="D36" s="147">
        <f t="shared" si="2"/>
        <v>2018</v>
      </c>
    </row>
    <row r="37" ht="14.25" customHeight="1">
      <c r="A37" s="204">
        <v>43133.0</v>
      </c>
      <c r="B37" s="205">
        <v>2.4749</v>
      </c>
      <c r="C37" s="138">
        <f t="shared" si="1"/>
        <v>2</v>
      </c>
      <c r="D37" s="147">
        <f t="shared" si="2"/>
        <v>2018</v>
      </c>
    </row>
    <row r="38" ht="14.25" customHeight="1">
      <c r="A38" s="204">
        <v>43134.0</v>
      </c>
      <c r="B38" s="205">
        <v>2.4638</v>
      </c>
      <c r="C38" s="138">
        <f t="shared" si="1"/>
        <v>2</v>
      </c>
      <c r="D38" s="147">
        <f t="shared" si="2"/>
        <v>2018</v>
      </c>
    </row>
    <row r="39" ht="14.25" customHeight="1">
      <c r="A39" s="204">
        <v>43135.0</v>
      </c>
      <c r="B39" s="205">
        <v>2.4638</v>
      </c>
      <c r="C39" s="138">
        <f t="shared" si="1"/>
        <v>2</v>
      </c>
      <c r="D39" s="147">
        <f t="shared" si="2"/>
        <v>2018</v>
      </c>
    </row>
    <row r="40" ht="14.25" customHeight="1">
      <c r="A40" s="204">
        <v>43136.0</v>
      </c>
      <c r="B40" s="205">
        <v>2.4638</v>
      </c>
      <c r="C40" s="138">
        <f t="shared" si="1"/>
        <v>2</v>
      </c>
      <c r="D40" s="147">
        <f t="shared" si="2"/>
        <v>2018</v>
      </c>
    </row>
    <row r="41" ht="14.25" customHeight="1">
      <c r="A41" s="204">
        <v>43137.0</v>
      </c>
      <c r="B41" s="205">
        <v>2.4637</v>
      </c>
      <c r="C41" s="138">
        <f t="shared" si="1"/>
        <v>2</v>
      </c>
      <c r="D41" s="147">
        <f t="shared" si="2"/>
        <v>2018</v>
      </c>
    </row>
    <row r="42" ht="14.25" customHeight="1">
      <c r="A42" s="204">
        <v>43138.0</v>
      </c>
      <c r="B42" s="205">
        <v>2.4691</v>
      </c>
      <c r="C42" s="138">
        <f t="shared" si="1"/>
        <v>2</v>
      </c>
      <c r="D42" s="147">
        <f t="shared" si="2"/>
        <v>2018</v>
      </c>
    </row>
    <row r="43" ht="14.25" customHeight="1">
      <c r="A43" s="204">
        <v>43139.0</v>
      </c>
      <c r="B43" s="205">
        <v>2.4681</v>
      </c>
      <c r="C43" s="138">
        <f t="shared" si="1"/>
        <v>2</v>
      </c>
      <c r="D43" s="147">
        <f t="shared" si="2"/>
        <v>2018</v>
      </c>
    </row>
    <row r="44" ht="14.25" customHeight="1">
      <c r="A44" s="204">
        <v>43140.0</v>
      </c>
      <c r="B44" s="205">
        <v>2.4621</v>
      </c>
      <c r="C44" s="138">
        <f t="shared" si="1"/>
        <v>2</v>
      </c>
      <c r="D44" s="147">
        <f t="shared" si="2"/>
        <v>2018</v>
      </c>
    </row>
    <row r="45" ht="14.25" customHeight="1">
      <c r="A45" s="204">
        <v>43141.0</v>
      </c>
      <c r="B45" s="205">
        <v>2.4501</v>
      </c>
      <c r="C45" s="138">
        <f t="shared" si="1"/>
        <v>2</v>
      </c>
      <c r="D45" s="147">
        <f t="shared" si="2"/>
        <v>2018</v>
      </c>
    </row>
    <row r="46" ht="14.25" customHeight="1">
      <c r="A46" s="204">
        <v>43142.0</v>
      </c>
      <c r="B46" s="205">
        <v>2.4501</v>
      </c>
      <c r="C46" s="138">
        <f t="shared" si="1"/>
        <v>2</v>
      </c>
      <c r="D46" s="147">
        <f t="shared" si="2"/>
        <v>2018</v>
      </c>
    </row>
    <row r="47" ht="14.25" customHeight="1">
      <c r="A47" s="204">
        <v>43143.0</v>
      </c>
      <c r="B47" s="205">
        <v>2.4501</v>
      </c>
      <c r="C47" s="138">
        <f t="shared" si="1"/>
        <v>2</v>
      </c>
      <c r="D47" s="147">
        <f t="shared" si="2"/>
        <v>2018</v>
      </c>
    </row>
    <row r="48" ht="14.25" customHeight="1">
      <c r="A48" s="204">
        <v>43144.0</v>
      </c>
      <c r="B48" s="205">
        <v>2.4488</v>
      </c>
      <c r="C48" s="138">
        <f t="shared" si="1"/>
        <v>2</v>
      </c>
      <c r="D48" s="147">
        <f t="shared" si="2"/>
        <v>2018</v>
      </c>
    </row>
    <row r="49" ht="14.25" customHeight="1">
      <c r="A49" s="204">
        <v>43145.0</v>
      </c>
      <c r="B49" s="205">
        <v>2.4427</v>
      </c>
      <c r="C49" s="138">
        <f t="shared" si="1"/>
        <v>2</v>
      </c>
      <c r="D49" s="147">
        <f t="shared" si="2"/>
        <v>2018</v>
      </c>
    </row>
    <row r="50" ht="14.25" customHeight="1">
      <c r="A50" s="204">
        <v>43146.0</v>
      </c>
      <c r="B50" s="205">
        <v>2.448</v>
      </c>
      <c r="C50" s="138">
        <f t="shared" si="1"/>
        <v>2</v>
      </c>
      <c r="D50" s="147">
        <f t="shared" si="2"/>
        <v>2018</v>
      </c>
    </row>
    <row r="51" ht="14.25" customHeight="1">
      <c r="A51" s="204">
        <v>43147.0</v>
      </c>
      <c r="B51" s="205">
        <v>2.4592</v>
      </c>
      <c r="C51" s="138">
        <f t="shared" si="1"/>
        <v>2</v>
      </c>
      <c r="D51" s="147">
        <f t="shared" si="2"/>
        <v>2018</v>
      </c>
    </row>
    <row r="52" ht="14.25" customHeight="1">
      <c r="A52" s="204">
        <v>43148.0</v>
      </c>
      <c r="B52" s="205">
        <v>2.4641</v>
      </c>
      <c r="C52" s="138">
        <f t="shared" si="1"/>
        <v>2</v>
      </c>
      <c r="D52" s="147">
        <f t="shared" si="2"/>
        <v>2018</v>
      </c>
    </row>
    <row r="53" ht="14.25" customHeight="1">
      <c r="A53" s="204">
        <v>43149.0</v>
      </c>
      <c r="B53" s="205">
        <v>2.4641</v>
      </c>
      <c r="C53" s="138">
        <f t="shared" si="1"/>
        <v>2</v>
      </c>
      <c r="D53" s="147">
        <f t="shared" si="2"/>
        <v>2018</v>
      </c>
    </row>
    <row r="54" ht="14.25" customHeight="1">
      <c r="A54" s="204">
        <v>43150.0</v>
      </c>
      <c r="B54" s="205">
        <v>2.4641</v>
      </c>
      <c r="C54" s="138">
        <f t="shared" si="1"/>
        <v>2</v>
      </c>
      <c r="D54" s="147">
        <f t="shared" si="2"/>
        <v>2018</v>
      </c>
    </row>
    <row r="55" ht="14.25" customHeight="1">
      <c r="A55" s="204">
        <v>43151.0</v>
      </c>
      <c r="B55" s="205">
        <v>2.4638</v>
      </c>
      <c r="C55" s="138">
        <f t="shared" si="1"/>
        <v>2</v>
      </c>
      <c r="D55" s="147">
        <f t="shared" si="2"/>
        <v>2018</v>
      </c>
    </row>
    <row r="56" ht="14.25" customHeight="1">
      <c r="A56" s="204">
        <v>43152.0</v>
      </c>
      <c r="B56" s="205">
        <v>2.4767</v>
      </c>
      <c r="C56" s="138">
        <f t="shared" si="1"/>
        <v>2</v>
      </c>
      <c r="D56" s="147">
        <f t="shared" si="2"/>
        <v>2018</v>
      </c>
    </row>
    <row r="57" ht="14.25" customHeight="1">
      <c r="A57" s="204">
        <v>43153.0</v>
      </c>
      <c r="B57" s="205">
        <v>2.4686</v>
      </c>
      <c r="C57" s="138">
        <f t="shared" si="1"/>
        <v>2</v>
      </c>
      <c r="D57" s="147">
        <f t="shared" si="2"/>
        <v>2018</v>
      </c>
    </row>
    <row r="58" ht="14.25" customHeight="1">
      <c r="A58" s="204">
        <v>43154.0</v>
      </c>
      <c r="B58" s="205">
        <v>2.4669</v>
      </c>
      <c r="C58" s="138">
        <f t="shared" si="1"/>
        <v>2</v>
      </c>
      <c r="D58" s="147">
        <f t="shared" si="2"/>
        <v>2018</v>
      </c>
    </row>
    <row r="59" ht="14.25" customHeight="1">
      <c r="A59" s="204">
        <v>43155.0</v>
      </c>
      <c r="B59" s="205">
        <v>2.4671</v>
      </c>
      <c r="C59" s="138">
        <f t="shared" si="1"/>
        <v>2</v>
      </c>
      <c r="D59" s="147">
        <f t="shared" si="2"/>
        <v>2018</v>
      </c>
    </row>
    <row r="60" ht="14.25" customHeight="1">
      <c r="A60" s="204">
        <v>43156.0</v>
      </c>
      <c r="B60" s="205">
        <v>2.4671</v>
      </c>
      <c r="C60" s="138">
        <f t="shared" si="1"/>
        <v>2</v>
      </c>
      <c r="D60" s="147">
        <f t="shared" si="2"/>
        <v>2018</v>
      </c>
    </row>
    <row r="61" ht="14.25" customHeight="1">
      <c r="A61" s="204">
        <v>43157.0</v>
      </c>
      <c r="B61" s="205">
        <v>2.4671</v>
      </c>
      <c r="C61" s="138">
        <f t="shared" si="1"/>
        <v>2</v>
      </c>
      <c r="D61" s="147">
        <f t="shared" si="2"/>
        <v>2018</v>
      </c>
    </row>
    <row r="62" ht="14.25" customHeight="1">
      <c r="A62" s="204">
        <v>43158.0</v>
      </c>
      <c r="B62" s="205">
        <v>2.4763</v>
      </c>
      <c r="C62" s="138">
        <f t="shared" si="1"/>
        <v>2</v>
      </c>
      <c r="D62" s="147">
        <f t="shared" si="2"/>
        <v>2018</v>
      </c>
    </row>
    <row r="63" ht="14.25" customHeight="1">
      <c r="A63" s="204">
        <v>43159.0</v>
      </c>
      <c r="B63" s="205">
        <v>2.4795</v>
      </c>
      <c r="C63" s="138">
        <f t="shared" si="1"/>
        <v>2</v>
      </c>
      <c r="D63" s="147">
        <f t="shared" si="2"/>
        <v>2018</v>
      </c>
    </row>
    <row r="64" ht="14.25" customHeight="1">
      <c r="A64" s="204">
        <v>43160.0</v>
      </c>
      <c r="B64" s="205">
        <v>2.4692</v>
      </c>
      <c r="C64" s="138">
        <f t="shared" si="1"/>
        <v>3</v>
      </c>
      <c r="D64" s="147">
        <f t="shared" si="2"/>
        <v>2018</v>
      </c>
    </row>
    <row r="65" ht="14.25" customHeight="1">
      <c r="A65" s="204">
        <v>43161.0</v>
      </c>
      <c r="B65" s="205">
        <v>2.4649</v>
      </c>
      <c r="C65" s="138">
        <f t="shared" si="1"/>
        <v>3</v>
      </c>
      <c r="D65" s="147">
        <f t="shared" si="2"/>
        <v>2018</v>
      </c>
    </row>
    <row r="66" ht="14.25" customHeight="1">
      <c r="A66" s="204">
        <v>43162.0</v>
      </c>
      <c r="B66" s="205">
        <v>2.4634</v>
      </c>
      <c r="C66" s="138">
        <f t="shared" si="1"/>
        <v>3</v>
      </c>
      <c r="D66" s="147">
        <f t="shared" si="2"/>
        <v>2018</v>
      </c>
    </row>
    <row r="67" ht="14.25" customHeight="1">
      <c r="A67" s="204">
        <v>43163.0</v>
      </c>
      <c r="B67" s="205">
        <v>2.4634</v>
      </c>
      <c r="C67" s="138">
        <f t="shared" si="1"/>
        <v>3</v>
      </c>
      <c r="D67" s="147">
        <f t="shared" si="2"/>
        <v>2018</v>
      </c>
    </row>
    <row r="68" ht="14.25" customHeight="1">
      <c r="A68" s="204">
        <v>43164.0</v>
      </c>
      <c r="B68" s="205">
        <v>2.4634</v>
      </c>
      <c r="C68" s="138">
        <f t="shared" si="1"/>
        <v>3</v>
      </c>
      <c r="D68" s="147">
        <f t="shared" si="2"/>
        <v>2018</v>
      </c>
    </row>
    <row r="69" ht="14.25" customHeight="1">
      <c r="A69" s="204">
        <v>43165.0</v>
      </c>
      <c r="B69" s="205">
        <v>2.4585</v>
      </c>
      <c r="C69" s="138">
        <f t="shared" si="1"/>
        <v>3</v>
      </c>
      <c r="D69" s="147">
        <f t="shared" si="2"/>
        <v>2018</v>
      </c>
    </row>
    <row r="70" ht="14.25" customHeight="1">
      <c r="A70" s="204">
        <v>43166.0</v>
      </c>
      <c r="B70" s="205">
        <v>2.4459</v>
      </c>
      <c r="C70" s="138">
        <f t="shared" si="1"/>
        <v>3</v>
      </c>
      <c r="D70" s="147">
        <f t="shared" si="2"/>
        <v>2018</v>
      </c>
    </row>
    <row r="71" ht="14.25" customHeight="1">
      <c r="A71" s="204">
        <v>43167.0</v>
      </c>
      <c r="B71" s="205">
        <v>2.4462</v>
      </c>
      <c r="C71" s="138">
        <f t="shared" si="1"/>
        <v>3</v>
      </c>
      <c r="D71" s="147">
        <f t="shared" si="2"/>
        <v>2018</v>
      </c>
    </row>
    <row r="72" ht="14.25" customHeight="1">
      <c r="A72" s="204">
        <v>43168.0</v>
      </c>
      <c r="B72" s="205">
        <v>2.4462</v>
      </c>
      <c r="C72" s="138">
        <f t="shared" si="1"/>
        <v>3</v>
      </c>
      <c r="D72" s="147">
        <f t="shared" si="2"/>
        <v>2018</v>
      </c>
    </row>
    <row r="73" ht="14.25" customHeight="1">
      <c r="A73" s="204">
        <v>43169.0</v>
      </c>
      <c r="B73" s="205">
        <v>2.4462</v>
      </c>
      <c r="C73" s="138">
        <f t="shared" si="1"/>
        <v>3</v>
      </c>
      <c r="D73" s="147">
        <f t="shared" si="2"/>
        <v>2018</v>
      </c>
    </row>
    <row r="74" ht="14.25" customHeight="1">
      <c r="A74" s="204">
        <v>43170.0</v>
      </c>
      <c r="B74" s="205">
        <v>2.4462</v>
      </c>
      <c r="C74" s="138">
        <f t="shared" si="1"/>
        <v>3</v>
      </c>
      <c r="D74" s="147">
        <f t="shared" si="2"/>
        <v>2018</v>
      </c>
    </row>
    <row r="75" ht="14.25" customHeight="1">
      <c r="A75" s="204">
        <v>43171.0</v>
      </c>
      <c r="B75" s="205">
        <v>2.4462</v>
      </c>
      <c r="C75" s="138">
        <f t="shared" si="1"/>
        <v>3</v>
      </c>
      <c r="D75" s="147">
        <f t="shared" si="2"/>
        <v>2018</v>
      </c>
    </row>
    <row r="76" ht="14.25" customHeight="1">
      <c r="A76" s="204">
        <v>43172.0</v>
      </c>
      <c r="B76" s="205">
        <v>2.4328</v>
      </c>
      <c r="C76" s="138">
        <f t="shared" si="1"/>
        <v>3</v>
      </c>
      <c r="D76" s="147">
        <f t="shared" si="2"/>
        <v>2018</v>
      </c>
    </row>
    <row r="77" ht="14.25" customHeight="1">
      <c r="A77" s="204">
        <v>43173.0</v>
      </c>
      <c r="B77" s="205">
        <v>2.44</v>
      </c>
      <c r="C77" s="138">
        <f t="shared" si="1"/>
        <v>3</v>
      </c>
      <c r="D77" s="147">
        <f t="shared" si="2"/>
        <v>2018</v>
      </c>
    </row>
    <row r="78" ht="14.25" customHeight="1">
      <c r="A78" s="204">
        <v>43174.0</v>
      </c>
      <c r="B78" s="205">
        <v>2.4394</v>
      </c>
      <c r="C78" s="138">
        <f t="shared" si="1"/>
        <v>3</v>
      </c>
      <c r="D78" s="147">
        <f t="shared" si="2"/>
        <v>2018</v>
      </c>
    </row>
    <row r="79" ht="14.25" customHeight="1">
      <c r="A79" s="204">
        <v>43175.0</v>
      </c>
      <c r="B79" s="205">
        <v>2.4438</v>
      </c>
      <c r="C79" s="138">
        <f t="shared" si="1"/>
        <v>3</v>
      </c>
      <c r="D79" s="147">
        <f t="shared" si="2"/>
        <v>2018</v>
      </c>
    </row>
    <row r="80" ht="14.25" customHeight="1">
      <c r="A80" s="204">
        <v>43176.0</v>
      </c>
      <c r="B80" s="205">
        <v>2.4457</v>
      </c>
      <c r="C80" s="138">
        <f t="shared" si="1"/>
        <v>3</v>
      </c>
      <c r="D80" s="147">
        <f t="shared" si="2"/>
        <v>2018</v>
      </c>
    </row>
    <row r="81" ht="14.25" customHeight="1">
      <c r="A81" s="204">
        <v>43177.0</v>
      </c>
      <c r="B81" s="205">
        <v>2.4457</v>
      </c>
      <c r="C81" s="138">
        <f t="shared" si="1"/>
        <v>3</v>
      </c>
      <c r="D81" s="147">
        <f t="shared" si="2"/>
        <v>2018</v>
      </c>
    </row>
    <row r="82" ht="14.25" customHeight="1">
      <c r="A82" s="204">
        <v>43178.0</v>
      </c>
      <c r="B82" s="205">
        <v>2.4457</v>
      </c>
      <c r="C82" s="138">
        <f t="shared" si="1"/>
        <v>3</v>
      </c>
      <c r="D82" s="147">
        <f t="shared" si="2"/>
        <v>2018</v>
      </c>
    </row>
    <row r="83" ht="14.25" customHeight="1">
      <c r="A83" s="204">
        <v>43179.0</v>
      </c>
      <c r="B83" s="205">
        <v>2.4401</v>
      </c>
      <c r="C83" s="138">
        <f t="shared" si="1"/>
        <v>3</v>
      </c>
      <c r="D83" s="147">
        <f t="shared" si="2"/>
        <v>2018</v>
      </c>
    </row>
    <row r="84" ht="14.25" customHeight="1">
      <c r="A84" s="204">
        <v>43180.0</v>
      </c>
      <c r="B84" s="205">
        <v>2.4383</v>
      </c>
      <c r="C84" s="138">
        <f t="shared" si="1"/>
        <v>3</v>
      </c>
      <c r="D84" s="147">
        <f t="shared" si="2"/>
        <v>2018</v>
      </c>
    </row>
    <row r="85" ht="14.25" customHeight="1">
      <c r="A85" s="204">
        <v>43181.0</v>
      </c>
      <c r="B85" s="205">
        <v>2.432</v>
      </c>
      <c r="C85" s="138">
        <f t="shared" si="1"/>
        <v>3</v>
      </c>
      <c r="D85" s="147">
        <f t="shared" si="2"/>
        <v>2018</v>
      </c>
    </row>
    <row r="86" ht="14.25" customHeight="1">
      <c r="A86" s="204">
        <v>43182.0</v>
      </c>
      <c r="B86" s="205">
        <v>2.4356</v>
      </c>
      <c r="C86" s="138">
        <f t="shared" si="1"/>
        <v>3</v>
      </c>
      <c r="D86" s="147">
        <f t="shared" si="2"/>
        <v>2018</v>
      </c>
    </row>
    <row r="87" ht="14.25" customHeight="1">
      <c r="A87" s="204">
        <v>43183.0</v>
      </c>
      <c r="B87" s="205">
        <v>2.4314</v>
      </c>
      <c r="C87" s="138">
        <f t="shared" si="1"/>
        <v>3</v>
      </c>
      <c r="D87" s="147">
        <f t="shared" si="2"/>
        <v>2018</v>
      </c>
    </row>
    <row r="88" ht="14.25" customHeight="1">
      <c r="A88" s="204">
        <v>43184.0</v>
      </c>
      <c r="B88" s="205">
        <v>2.4314</v>
      </c>
      <c r="C88" s="138">
        <f t="shared" si="1"/>
        <v>3</v>
      </c>
      <c r="D88" s="147">
        <f t="shared" si="2"/>
        <v>2018</v>
      </c>
    </row>
    <row r="89" ht="14.25" customHeight="1">
      <c r="A89" s="204">
        <v>43185.0</v>
      </c>
      <c r="B89" s="205">
        <v>2.4314</v>
      </c>
      <c r="C89" s="138">
        <f t="shared" si="1"/>
        <v>3</v>
      </c>
      <c r="D89" s="147">
        <f t="shared" si="2"/>
        <v>2018</v>
      </c>
    </row>
    <row r="90" ht="14.25" customHeight="1">
      <c r="A90" s="204">
        <v>43186.0</v>
      </c>
      <c r="B90" s="205">
        <v>2.4298</v>
      </c>
      <c r="C90" s="138">
        <f t="shared" si="1"/>
        <v>3</v>
      </c>
      <c r="D90" s="147">
        <f t="shared" si="2"/>
        <v>2018</v>
      </c>
    </row>
    <row r="91" ht="14.25" customHeight="1">
      <c r="A91" s="204">
        <v>43187.0</v>
      </c>
      <c r="B91" s="205">
        <v>2.4266</v>
      </c>
      <c r="C91" s="138">
        <f t="shared" si="1"/>
        <v>3</v>
      </c>
      <c r="D91" s="147">
        <f t="shared" si="2"/>
        <v>2018</v>
      </c>
    </row>
    <row r="92" ht="14.25" customHeight="1">
      <c r="A92" s="204">
        <v>43188.0</v>
      </c>
      <c r="B92" s="205">
        <v>2.4272</v>
      </c>
      <c r="C92" s="138">
        <f t="shared" si="1"/>
        <v>3</v>
      </c>
      <c r="D92" s="147">
        <f t="shared" si="2"/>
        <v>2018</v>
      </c>
    </row>
    <row r="93" ht="14.25" customHeight="1">
      <c r="A93" s="204">
        <v>43189.0</v>
      </c>
      <c r="B93" s="205">
        <v>2.4263</v>
      </c>
      <c r="C93" s="138">
        <f t="shared" si="1"/>
        <v>3</v>
      </c>
      <c r="D93" s="147">
        <f t="shared" si="2"/>
        <v>2018</v>
      </c>
    </row>
    <row r="94" ht="14.25" customHeight="1">
      <c r="A94" s="204">
        <v>43190.0</v>
      </c>
      <c r="B94" s="205">
        <v>2.4144</v>
      </c>
      <c r="C94" s="138">
        <f t="shared" si="1"/>
        <v>3</v>
      </c>
      <c r="D94" s="147">
        <f t="shared" si="2"/>
        <v>2018</v>
      </c>
    </row>
    <row r="95" ht="14.25" customHeight="1">
      <c r="A95" s="204">
        <v>43191.0</v>
      </c>
      <c r="B95" s="205">
        <v>2.4144</v>
      </c>
      <c r="C95" s="138">
        <f t="shared" si="1"/>
        <v>4</v>
      </c>
      <c r="D95" s="147">
        <f t="shared" si="2"/>
        <v>2018</v>
      </c>
    </row>
    <row r="96" ht="14.25" customHeight="1">
      <c r="A96" s="204">
        <v>43192.0</v>
      </c>
      <c r="B96" s="205">
        <v>2.4144</v>
      </c>
      <c r="C96" s="138">
        <f t="shared" si="1"/>
        <v>4</v>
      </c>
      <c r="D96" s="147">
        <f t="shared" si="2"/>
        <v>2018</v>
      </c>
    </row>
    <row r="97" ht="14.25" customHeight="1">
      <c r="A97" s="204">
        <v>43193.0</v>
      </c>
      <c r="B97" s="205">
        <v>2.4052</v>
      </c>
      <c r="C97" s="138">
        <f t="shared" si="1"/>
        <v>4</v>
      </c>
      <c r="D97" s="147">
        <f t="shared" si="2"/>
        <v>2018</v>
      </c>
    </row>
    <row r="98" ht="14.25" customHeight="1">
      <c r="A98" s="204">
        <v>43194.0</v>
      </c>
      <c r="B98" s="205">
        <v>2.3929</v>
      </c>
      <c r="C98" s="138">
        <f t="shared" si="1"/>
        <v>4</v>
      </c>
      <c r="D98" s="147">
        <f t="shared" si="2"/>
        <v>2018</v>
      </c>
    </row>
    <row r="99" ht="14.25" customHeight="1">
      <c r="A99" s="204">
        <v>43195.0</v>
      </c>
      <c r="B99" s="205">
        <v>2.3912</v>
      </c>
      <c r="C99" s="138">
        <f t="shared" si="1"/>
        <v>4</v>
      </c>
      <c r="D99" s="147">
        <f t="shared" si="2"/>
        <v>2018</v>
      </c>
    </row>
    <row r="100" ht="14.25" customHeight="1">
      <c r="A100" s="204">
        <v>43196.0</v>
      </c>
      <c r="B100" s="205">
        <v>2.4011</v>
      </c>
      <c r="C100" s="138">
        <f t="shared" si="1"/>
        <v>4</v>
      </c>
      <c r="D100" s="147">
        <f t="shared" si="2"/>
        <v>2018</v>
      </c>
    </row>
    <row r="101" ht="14.25" customHeight="1">
      <c r="A101" s="204">
        <v>43197.0</v>
      </c>
      <c r="B101" s="205">
        <v>2.4011</v>
      </c>
      <c r="C101" s="138">
        <f t="shared" si="1"/>
        <v>4</v>
      </c>
      <c r="D101" s="147">
        <f t="shared" si="2"/>
        <v>2018</v>
      </c>
    </row>
    <row r="102" ht="14.25" customHeight="1">
      <c r="A102" s="204">
        <v>43198.0</v>
      </c>
      <c r="B102" s="205">
        <v>2.4011</v>
      </c>
      <c r="C102" s="138">
        <f t="shared" si="1"/>
        <v>4</v>
      </c>
      <c r="D102" s="147">
        <f t="shared" si="2"/>
        <v>2018</v>
      </c>
    </row>
    <row r="103" ht="14.25" customHeight="1">
      <c r="A103" s="204">
        <v>43199.0</v>
      </c>
      <c r="B103" s="205">
        <v>2.4011</v>
      </c>
      <c r="C103" s="138">
        <f t="shared" si="1"/>
        <v>4</v>
      </c>
      <c r="D103" s="147">
        <f t="shared" si="2"/>
        <v>2018</v>
      </c>
    </row>
    <row r="104" ht="14.25" customHeight="1">
      <c r="A104" s="204">
        <v>43200.0</v>
      </c>
      <c r="B104" s="205">
        <v>2.4011</v>
      </c>
      <c r="C104" s="138">
        <f t="shared" si="1"/>
        <v>4</v>
      </c>
      <c r="D104" s="147">
        <f t="shared" si="2"/>
        <v>2018</v>
      </c>
    </row>
    <row r="105" ht="14.25" customHeight="1">
      <c r="A105" s="204">
        <v>43201.0</v>
      </c>
      <c r="B105" s="205">
        <v>2.4037</v>
      </c>
      <c r="C105" s="138">
        <f t="shared" si="1"/>
        <v>4</v>
      </c>
      <c r="D105" s="147">
        <f t="shared" si="2"/>
        <v>2018</v>
      </c>
    </row>
    <row r="106" ht="14.25" customHeight="1">
      <c r="A106" s="204">
        <v>43202.0</v>
      </c>
      <c r="B106" s="205">
        <v>2.4008</v>
      </c>
      <c r="C106" s="138">
        <f t="shared" si="1"/>
        <v>4</v>
      </c>
      <c r="D106" s="147">
        <f t="shared" si="2"/>
        <v>2018</v>
      </c>
    </row>
    <row r="107" ht="14.25" customHeight="1">
      <c r="A107" s="204">
        <v>43203.0</v>
      </c>
      <c r="B107" s="205">
        <v>2.407</v>
      </c>
      <c r="C107" s="138">
        <f t="shared" si="1"/>
        <v>4</v>
      </c>
      <c r="D107" s="147">
        <f t="shared" si="2"/>
        <v>2018</v>
      </c>
    </row>
    <row r="108" ht="14.25" customHeight="1">
      <c r="A108" s="204">
        <v>43204.0</v>
      </c>
      <c r="B108" s="205">
        <v>2.4162</v>
      </c>
      <c r="C108" s="138">
        <f t="shared" si="1"/>
        <v>4</v>
      </c>
      <c r="D108" s="147">
        <f t="shared" si="2"/>
        <v>2018</v>
      </c>
    </row>
    <row r="109" ht="14.25" customHeight="1">
      <c r="A109" s="204">
        <v>43205.0</v>
      </c>
      <c r="B109" s="205">
        <v>2.4162</v>
      </c>
      <c r="C109" s="138">
        <f t="shared" si="1"/>
        <v>4</v>
      </c>
      <c r="D109" s="147">
        <f t="shared" si="2"/>
        <v>2018</v>
      </c>
    </row>
    <row r="110" ht="14.25" customHeight="1">
      <c r="A110" s="204">
        <v>43206.0</v>
      </c>
      <c r="B110" s="205">
        <v>2.4162</v>
      </c>
      <c r="C110" s="138">
        <f t="shared" si="1"/>
        <v>4</v>
      </c>
      <c r="D110" s="147">
        <f t="shared" si="2"/>
        <v>2018</v>
      </c>
    </row>
    <row r="111" ht="14.25" customHeight="1">
      <c r="A111" s="204">
        <v>43207.0</v>
      </c>
      <c r="B111" s="205">
        <v>2.4172</v>
      </c>
      <c r="C111" s="138">
        <f t="shared" si="1"/>
        <v>4</v>
      </c>
      <c r="D111" s="147">
        <f t="shared" si="2"/>
        <v>2018</v>
      </c>
    </row>
    <row r="112" ht="14.25" customHeight="1">
      <c r="A112" s="204">
        <v>43208.0</v>
      </c>
      <c r="B112" s="205">
        <v>2.4292</v>
      </c>
      <c r="C112" s="138">
        <f t="shared" si="1"/>
        <v>4</v>
      </c>
      <c r="D112" s="147">
        <f t="shared" si="2"/>
        <v>2018</v>
      </c>
    </row>
    <row r="113" ht="14.25" customHeight="1">
      <c r="A113" s="204">
        <v>43209.0</v>
      </c>
      <c r="B113" s="205">
        <v>2.4277</v>
      </c>
      <c r="C113" s="138">
        <f t="shared" si="1"/>
        <v>4</v>
      </c>
      <c r="D113" s="147">
        <f t="shared" si="2"/>
        <v>2018</v>
      </c>
    </row>
    <row r="114" ht="14.25" customHeight="1">
      <c r="A114" s="204">
        <v>43210.0</v>
      </c>
      <c r="B114" s="205">
        <v>2.4351</v>
      </c>
      <c r="C114" s="138">
        <f t="shared" si="1"/>
        <v>4</v>
      </c>
      <c r="D114" s="147">
        <f t="shared" si="2"/>
        <v>2018</v>
      </c>
    </row>
    <row r="115" ht="14.25" customHeight="1">
      <c r="A115" s="204">
        <v>43211.0</v>
      </c>
      <c r="B115" s="205">
        <v>2.4402</v>
      </c>
      <c r="C115" s="138">
        <f t="shared" si="1"/>
        <v>4</v>
      </c>
      <c r="D115" s="147">
        <f t="shared" si="2"/>
        <v>2018</v>
      </c>
    </row>
    <row r="116" ht="14.25" customHeight="1">
      <c r="A116" s="204">
        <v>43212.0</v>
      </c>
      <c r="B116" s="205">
        <v>2.4402</v>
      </c>
      <c r="C116" s="138">
        <f t="shared" si="1"/>
        <v>4</v>
      </c>
      <c r="D116" s="147">
        <f t="shared" si="2"/>
        <v>2018</v>
      </c>
    </row>
    <row r="117" ht="14.25" customHeight="1">
      <c r="A117" s="204">
        <v>43213.0</v>
      </c>
      <c r="B117" s="205">
        <v>2.4402</v>
      </c>
      <c r="C117" s="138">
        <f t="shared" si="1"/>
        <v>4</v>
      </c>
      <c r="D117" s="147">
        <f t="shared" si="2"/>
        <v>2018</v>
      </c>
    </row>
    <row r="118" ht="14.25" customHeight="1">
      <c r="A118" s="204">
        <v>43214.0</v>
      </c>
      <c r="B118" s="205">
        <v>2.4488</v>
      </c>
      <c r="C118" s="138">
        <f t="shared" si="1"/>
        <v>4</v>
      </c>
      <c r="D118" s="147">
        <f t="shared" si="2"/>
        <v>2018</v>
      </c>
    </row>
    <row r="119" ht="14.25" customHeight="1">
      <c r="A119" s="204">
        <v>43215.0</v>
      </c>
      <c r="B119" s="205">
        <v>2.4791</v>
      </c>
      <c r="C119" s="138">
        <f t="shared" si="1"/>
        <v>4</v>
      </c>
      <c r="D119" s="147">
        <f t="shared" si="2"/>
        <v>2018</v>
      </c>
    </row>
    <row r="120" ht="14.25" customHeight="1">
      <c r="A120" s="204">
        <v>43216.0</v>
      </c>
      <c r="B120" s="205">
        <v>2.4787</v>
      </c>
      <c r="C120" s="138">
        <f t="shared" si="1"/>
        <v>4</v>
      </c>
      <c r="D120" s="147">
        <f t="shared" si="2"/>
        <v>2018</v>
      </c>
    </row>
    <row r="121" ht="14.25" customHeight="1">
      <c r="A121" s="204">
        <v>43217.0</v>
      </c>
      <c r="B121" s="205">
        <v>2.464</v>
      </c>
      <c r="C121" s="138">
        <f t="shared" si="1"/>
        <v>4</v>
      </c>
      <c r="D121" s="147">
        <f t="shared" si="2"/>
        <v>2018</v>
      </c>
    </row>
    <row r="122" ht="14.25" customHeight="1">
      <c r="A122" s="204">
        <v>43218.0</v>
      </c>
      <c r="B122" s="205">
        <v>2.4617</v>
      </c>
      <c r="C122" s="138">
        <f t="shared" si="1"/>
        <v>4</v>
      </c>
      <c r="D122" s="147">
        <f t="shared" si="2"/>
        <v>2018</v>
      </c>
    </row>
    <row r="123" ht="14.25" customHeight="1">
      <c r="A123" s="204">
        <v>43219.0</v>
      </c>
      <c r="B123" s="205">
        <v>2.4617</v>
      </c>
      <c r="C123" s="138">
        <f t="shared" si="1"/>
        <v>4</v>
      </c>
      <c r="D123" s="147">
        <f t="shared" si="2"/>
        <v>2018</v>
      </c>
    </row>
    <row r="124" ht="14.25" customHeight="1">
      <c r="A124" s="204">
        <v>43220.0</v>
      </c>
      <c r="B124" s="205">
        <v>2.4617</v>
      </c>
      <c r="C124" s="138">
        <f t="shared" si="1"/>
        <v>4</v>
      </c>
      <c r="D124" s="147">
        <f t="shared" si="2"/>
        <v>2018</v>
      </c>
    </row>
    <row r="125" ht="14.25" customHeight="1">
      <c r="A125" s="204">
        <v>43221.0</v>
      </c>
      <c r="B125" s="205">
        <v>2.457</v>
      </c>
      <c r="C125" s="138">
        <f t="shared" si="1"/>
        <v>5</v>
      </c>
      <c r="D125" s="147">
        <f t="shared" si="2"/>
        <v>2018</v>
      </c>
    </row>
    <row r="126" ht="14.25" customHeight="1">
      <c r="A126" s="204">
        <v>43222.0</v>
      </c>
      <c r="B126" s="205">
        <v>2.4552</v>
      </c>
      <c r="C126" s="138">
        <f t="shared" si="1"/>
        <v>5</v>
      </c>
      <c r="D126" s="147">
        <f t="shared" si="2"/>
        <v>2018</v>
      </c>
    </row>
    <row r="127" ht="14.25" customHeight="1">
      <c r="A127" s="204">
        <v>43223.0</v>
      </c>
      <c r="B127" s="205">
        <v>2.4563</v>
      </c>
      <c r="C127" s="138">
        <f t="shared" si="1"/>
        <v>5</v>
      </c>
      <c r="D127" s="147">
        <f t="shared" si="2"/>
        <v>2018</v>
      </c>
    </row>
    <row r="128" ht="14.25" customHeight="1">
      <c r="A128" s="204">
        <v>43224.0</v>
      </c>
      <c r="B128" s="205">
        <v>2.4608</v>
      </c>
      <c r="C128" s="138">
        <f t="shared" si="1"/>
        <v>5</v>
      </c>
      <c r="D128" s="147">
        <f t="shared" si="2"/>
        <v>2018</v>
      </c>
    </row>
    <row r="129" ht="14.25" customHeight="1">
      <c r="A129" s="204">
        <v>43225.0</v>
      </c>
      <c r="B129" s="205">
        <v>2.4577</v>
      </c>
      <c r="C129" s="138">
        <f t="shared" si="1"/>
        <v>5</v>
      </c>
      <c r="D129" s="147">
        <f t="shared" si="2"/>
        <v>2018</v>
      </c>
    </row>
    <row r="130" ht="14.25" customHeight="1">
      <c r="A130" s="204">
        <v>43226.0</v>
      </c>
      <c r="B130" s="205">
        <v>2.4577</v>
      </c>
      <c r="C130" s="138">
        <f t="shared" si="1"/>
        <v>5</v>
      </c>
      <c r="D130" s="147">
        <f t="shared" si="2"/>
        <v>2018</v>
      </c>
    </row>
    <row r="131" ht="14.25" customHeight="1">
      <c r="A131" s="204">
        <v>43227.0</v>
      </c>
      <c r="B131" s="205">
        <v>2.4577</v>
      </c>
      <c r="C131" s="138">
        <f t="shared" si="1"/>
        <v>5</v>
      </c>
      <c r="D131" s="147">
        <f t="shared" si="2"/>
        <v>2018</v>
      </c>
    </row>
    <row r="132" ht="14.25" customHeight="1">
      <c r="A132" s="204">
        <v>43228.0</v>
      </c>
      <c r="B132" s="205">
        <v>2.4512</v>
      </c>
      <c r="C132" s="138">
        <f t="shared" si="1"/>
        <v>5</v>
      </c>
      <c r="D132" s="147">
        <f t="shared" si="2"/>
        <v>2018</v>
      </c>
    </row>
    <row r="133" ht="14.25" customHeight="1">
      <c r="A133" s="204">
        <v>43229.0</v>
      </c>
      <c r="B133" s="205">
        <v>2.4495</v>
      </c>
      <c r="C133" s="138">
        <f t="shared" si="1"/>
        <v>5</v>
      </c>
      <c r="D133" s="147">
        <f t="shared" si="2"/>
        <v>2018</v>
      </c>
    </row>
    <row r="134" ht="14.25" customHeight="1">
      <c r="A134" s="204">
        <v>43230.0</v>
      </c>
      <c r="B134" s="205">
        <v>2.4495</v>
      </c>
      <c r="C134" s="138">
        <f t="shared" si="1"/>
        <v>5</v>
      </c>
      <c r="D134" s="147">
        <f t="shared" si="2"/>
        <v>2018</v>
      </c>
    </row>
    <row r="135" ht="14.25" customHeight="1">
      <c r="A135" s="204">
        <v>43231.0</v>
      </c>
      <c r="B135" s="205">
        <v>2.4505</v>
      </c>
      <c r="C135" s="138">
        <f t="shared" si="1"/>
        <v>5</v>
      </c>
      <c r="D135" s="147">
        <f t="shared" si="2"/>
        <v>2018</v>
      </c>
    </row>
    <row r="136" ht="14.25" customHeight="1">
      <c r="A136" s="204">
        <v>43232.0</v>
      </c>
      <c r="B136" s="205">
        <v>2.4496</v>
      </c>
      <c r="C136" s="138">
        <f t="shared" si="1"/>
        <v>5</v>
      </c>
      <c r="D136" s="147">
        <f t="shared" si="2"/>
        <v>2018</v>
      </c>
    </row>
    <row r="137" ht="14.25" customHeight="1">
      <c r="A137" s="204">
        <v>43233.0</v>
      </c>
      <c r="B137" s="205">
        <v>2.4496</v>
      </c>
      <c r="C137" s="138">
        <f t="shared" si="1"/>
        <v>5</v>
      </c>
      <c r="D137" s="147">
        <f t="shared" si="2"/>
        <v>2018</v>
      </c>
    </row>
    <row r="138" ht="14.25" customHeight="1">
      <c r="A138" s="204">
        <v>43234.0</v>
      </c>
      <c r="B138" s="205">
        <v>2.4496</v>
      </c>
      <c r="C138" s="138">
        <f t="shared" si="1"/>
        <v>5</v>
      </c>
      <c r="D138" s="147">
        <f t="shared" si="2"/>
        <v>2018</v>
      </c>
    </row>
    <row r="139" ht="14.25" customHeight="1">
      <c r="A139" s="204">
        <v>43235.0</v>
      </c>
      <c r="B139" s="205">
        <v>2.4434</v>
      </c>
      <c r="C139" s="138">
        <f t="shared" si="1"/>
        <v>5</v>
      </c>
      <c r="D139" s="147">
        <f t="shared" si="2"/>
        <v>2018</v>
      </c>
    </row>
    <row r="140" ht="14.25" customHeight="1">
      <c r="A140" s="204">
        <v>43236.0</v>
      </c>
      <c r="B140" s="205">
        <v>2.4344</v>
      </c>
      <c r="C140" s="138">
        <f t="shared" si="1"/>
        <v>5</v>
      </c>
      <c r="D140" s="147">
        <f t="shared" si="2"/>
        <v>2018</v>
      </c>
    </row>
    <row r="141" ht="14.25" customHeight="1">
      <c r="A141" s="204">
        <v>43237.0</v>
      </c>
      <c r="B141" s="205">
        <v>2.4315</v>
      </c>
      <c r="C141" s="138">
        <f t="shared" si="1"/>
        <v>5</v>
      </c>
      <c r="D141" s="147">
        <f t="shared" si="2"/>
        <v>2018</v>
      </c>
    </row>
    <row r="142" ht="14.25" customHeight="1">
      <c r="A142" s="204">
        <v>43238.0</v>
      </c>
      <c r="B142" s="205">
        <v>2.44</v>
      </c>
      <c r="C142" s="138">
        <f t="shared" si="1"/>
        <v>5</v>
      </c>
      <c r="D142" s="147">
        <f t="shared" si="2"/>
        <v>2018</v>
      </c>
    </row>
    <row r="143" ht="14.25" customHeight="1">
      <c r="A143" s="204">
        <v>43239.0</v>
      </c>
      <c r="B143" s="205">
        <v>2.4423</v>
      </c>
      <c r="C143" s="138">
        <f t="shared" si="1"/>
        <v>5</v>
      </c>
      <c r="D143" s="147">
        <f t="shared" si="2"/>
        <v>2018</v>
      </c>
    </row>
    <row r="144" ht="14.25" customHeight="1">
      <c r="A144" s="204">
        <v>43240.0</v>
      </c>
      <c r="B144" s="205">
        <v>2.4423</v>
      </c>
      <c r="C144" s="138">
        <f t="shared" si="1"/>
        <v>5</v>
      </c>
      <c r="D144" s="147">
        <f t="shared" si="2"/>
        <v>2018</v>
      </c>
    </row>
    <row r="145" ht="14.25" customHeight="1">
      <c r="A145" s="204">
        <v>43241.0</v>
      </c>
      <c r="B145" s="205">
        <v>2.4423</v>
      </c>
      <c r="C145" s="138">
        <f t="shared" si="1"/>
        <v>5</v>
      </c>
      <c r="D145" s="147">
        <f t="shared" si="2"/>
        <v>2018</v>
      </c>
    </row>
    <row r="146" ht="14.25" customHeight="1">
      <c r="A146" s="204">
        <v>43242.0</v>
      </c>
      <c r="B146" s="205">
        <v>2.4365</v>
      </c>
      <c r="C146" s="138">
        <f t="shared" si="1"/>
        <v>5</v>
      </c>
      <c r="D146" s="147">
        <f t="shared" si="2"/>
        <v>2018</v>
      </c>
    </row>
    <row r="147" ht="14.25" customHeight="1">
      <c r="A147" s="204">
        <v>43243.0</v>
      </c>
      <c r="B147" s="205">
        <v>2.4438</v>
      </c>
      <c r="C147" s="138">
        <f t="shared" si="1"/>
        <v>5</v>
      </c>
      <c r="D147" s="147">
        <f t="shared" si="2"/>
        <v>2018</v>
      </c>
    </row>
    <row r="148" ht="14.25" customHeight="1">
      <c r="A148" s="204">
        <v>43244.0</v>
      </c>
      <c r="B148" s="205">
        <v>2.4491</v>
      </c>
      <c r="C148" s="138">
        <f t="shared" si="1"/>
        <v>5</v>
      </c>
      <c r="D148" s="147">
        <f t="shared" si="2"/>
        <v>2018</v>
      </c>
    </row>
    <row r="149" ht="14.25" customHeight="1">
      <c r="A149" s="204">
        <v>43245.0</v>
      </c>
      <c r="B149" s="205">
        <v>2.4734</v>
      </c>
      <c r="C149" s="138">
        <f t="shared" si="1"/>
        <v>5</v>
      </c>
      <c r="D149" s="147">
        <f t="shared" si="2"/>
        <v>2018</v>
      </c>
    </row>
    <row r="150" ht="14.25" customHeight="1">
      <c r="A150" s="204">
        <v>43246.0</v>
      </c>
      <c r="B150" s="205">
        <v>2.4805</v>
      </c>
      <c r="C150" s="138">
        <f t="shared" si="1"/>
        <v>5</v>
      </c>
      <c r="D150" s="147">
        <f t="shared" si="2"/>
        <v>2018</v>
      </c>
    </row>
    <row r="151" ht="14.25" customHeight="1">
      <c r="A151" s="204">
        <v>43247.0</v>
      </c>
      <c r="B151" s="205">
        <v>2.4805</v>
      </c>
      <c r="C151" s="138">
        <f t="shared" si="1"/>
        <v>5</v>
      </c>
      <c r="D151" s="147">
        <f t="shared" si="2"/>
        <v>2018</v>
      </c>
    </row>
    <row r="152" ht="14.25" customHeight="1">
      <c r="A152" s="204">
        <v>43248.0</v>
      </c>
      <c r="B152" s="205">
        <v>2.4805</v>
      </c>
      <c r="C152" s="138">
        <f t="shared" si="1"/>
        <v>5</v>
      </c>
      <c r="D152" s="147">
        <f t="shared" si="2"/>
        <v>2018</v>
      </c>
    </row>
    <row r="153" ht="14.25" customHeight="1">
      <c r="A153" s="204">
        <v>43249.0</v>
      </c>
      <c r="B153" s="205">
        <v>2.4663</v>
      </c>
      <c r="C153" s="138">
        <f t="shared" si="1"/>
        <v>5</v>
      </c>
      <c r="D153" s="147">
        <f t="shared" si="2"/>
        <v>2018</v>
      </c>
    </row>
    <row r="154" ht="14.25" customHeight="1">
      <c r="A154" s="204">
        <v>43250.0</v>
      </c>
      <c r="B154" s="205">
        <v>2.4717</v>
      </c>
      <c r="C154" s="138">
        <f t="shared" si="1"/>
        <v>5</v>
      </c>
      <c r="D154" s="147">
        <f t="shared" si="2"/>
        <v>2018</v>
      </c>
    </row>
    <row r="155" ht="14.25" customHeight="1">
      <c r="A155" s="204">
        <v>43251.0</v>
      </c>
      <c r="B155" s="205">
        <v>2.4719</v>
      </c>
      <c r="C155" s="138">
        <f t="shared" si="1"/>
        <v>5</v>
      </c>
      <c r="D155" s="147">
        <f t="shared" si="2"/>
        <v>2018</v>
      </c>
    </row>
    <row r="156" ht="14.25" customHeight="1">
      <c r="A156" s="204">
        <v>43252.0</v>
      </c>
      <c r="B156" s="205">
        <v>2.4664</v>
      </c>
      <c r="C156" s="138">
        <f t="shared" si="1"/>
        <v>6</v>
      </c>
      <c r="D156" s="147">
        <f t="shared" si="2"/>
        <v>2018</v>
      </c>
    </row>
    <row r="157" ht="14.25" customHeight="1">
      <c r="A157" s="204">
        <v>43253.0</v>
      </c>
      <c r="B157" s="205">
        <v>2.4735</v>
      </c>
      <c r="C157" s="138">
        <f t="shared" si="1"/>
        <v>6</v>
      </c>
      <c r="D157" s="147">
        <f t="shared" si="2"/>
        <v>2018</v>
      </c>
    </row>
    <row r="158" ht="14.25" customHeight="1">
      <c r="A158" s="204">
        <v>43254.0</v>
      </c>
      <c r="B158" s="205">
        <v>2.4735</v>
      </c>
      <c r="C158" s="138">
        <f t="shared" si="1"/>
        <v>6</v>
      </c>
      <c r="D158" s="147">
        <f t="shared" si="2"/>
        <v>2018</v>
      </c>
    </row>
    <row r="159" ht="14.25" customHeight="1">
      <c r="A159" s="204">
        <v>43255.0</v>
      </c>
      <c r="B159" s="205">
        <v>2.4735</v>
      </c>
      <c r="C159" s="138">
        <f t="shared" si="1"/>
        <v>6</v>
      </c>
      <c r="D159" s="147">
        <f t="shared" si="2"/>
        <v>2018</v>
      </c>
    </row>
    <row r="160" ht="14.25" customHeight="1">
      <c r="A160" s="204">
        <v>43256.0</v>
      </c>
      <c r="B160" s="205">
        <v>2.4558</v>
      </c>
      <c r="C160" s="138">
        <f t="shared" si="1"/>
        <v>6</v>
      </c>
      <c r="D160" s="147">
        <f t="shared" si="2"/>
        <v>2018</v>
      </c>
    </row>
    <row r="161" ht="14.25" customHeight="1">
      <c r="A161" s="204">
        <v>43257.0</v>
      </c>
      <c r="B161" s="205">
        <v>2.4511</v>
      </c>
      <c r="C161" s="138">
        <f t="shared" si="1"/>
        <v>6</v>
      </c>
      <c r="D161" s="147">
        <f t="shared" si="2"/>
        <v>2018</v>
      </c>
    </row>
    <row r="162" ht="14.25" customHeight="1">
      <c r="A162" s="204">
        <v>43258.0</v>
      </c>
      <c r="B162" s="205">
        <v>2.4464</v>
      </c>
      <c r="C162" s="138">
        <f t="shared" si="1"/>
        <v>6</v>
      </c>
      <c r="D162" s="147">
        <f t="shared" si="2"/>
        <v>2018</v>
      </c>
    </row>
    <row r="163" ht="14.25" customHeight="1">
      <c r="A163" s="204">
        <v>43259.0</v>
      </c>
      <c r="B163" s="205">
        <v>2.4506</v>
      </c>
      <c r="C163" s="138">
        <f t="shared" si="1"/>
        <v>6</v>
      </c>
      <c r="D163" s="147">
        <f t="shared" si="2"/>
        <v>2018</v>
      </c>
    </row>
    <row r="164" ht="14.25" customHeight="1">
      <c r="A164" s="204">
        <v>43260.0</v>
      </c>
      <c r="B164" s="205">
        <v>2.4538</v>
      </c>
      <c r="C164" s="138">
        <f t="shared" si="1"/>
        <v>6</v>
      </c>
      <c r="D164" s="147">
        <f t="shared" si="2"/>
        <v>2018</v>
      </c>
    </row>
    <row r="165" ht="14.25" customHeight="1">
      <c r="A165" s="204">
        <v>43261.0</v>
      </c>
      <c r="B165" s="205">
        <v>2.4538</v>
      </c>
      <c r="C165" s="138">
        <f t="shared" si="1"/>
        <v>6</v>
      </c>
      <c r="D165" s="147">
        <f t="shared" si="2"/>
        <v>2018</v>
      </c>
    </row>
    <row r="166" ht="14.25" customHeight="1">
      <c r="A166" s="204">
        <v>43262.0</v>
      </c>
      <c r="B166" s="205">
        <v>2.4538</v>
      </c>
      <c r="C166" s="138">
        <f t="shared" si="1"/>
        <v>6</v>
      </c>
      <c r="D166" s="147">
        <f t="shared" si="2"/>
        <v>2018</v>
      </c>
    </row>
    <row r="167" ht="14.25" customHeight="1">
      <c r="A167" s="204">
        <v>43263.0</v>
      </c>
      <c r="B167" s="205">
        <v>2.4473</v>
      </c>
      <c r="C167" s="138">
        <f t="shared" si="1"/>
        <v>6</v>
      </c>
      <c r="D167" s="147">
        <f t="shared" si="2"/>
        <v>2018</v>
      </c>
    </row>
    <row r="168" ht="14.25" customHeight="1">
      <c r="A168" s="204">
        <v>43264.0</v>
      </c>
      <c r="B168" s="205">
        <v>2.4569</v>
      </c>
      <c r="C168" s="138">
        <f t="shared" si="1"/>
        <v>6</v>
      </c>
      <c r="D168" s="147">
        <f t="shared" si="2"/>
        <v>2018</v>
      </c>
    </row>
    <row r="169" ht="14.25" customHeight="1">
      <c r="A169" s="204">
        <v>43265.0</v>
      </c>
      <c r="B169" s="205">
        <v>2.4623</v>
      </c>
      <c r="C169" s="138">
        <f t="shared" si="1"/>
        <v>6</v>
      </c>
      <c r="D169" s="147">
        <f t="shared" si="2"/>
        <v>2018</v>
      </c>
    </row>
    <row r="170" ht="14.25" customHeight="1">
      <c r="A170" s="204">
        <v>43266.0</v>
      </c>
      <c r="B170" s="205">
        <v>2.4628</v>
      </c>
      <c r="C170" s="138">
        <f t="shared" si="1"/>
        <v>6</v>
      </c>
      <c r="D170" s="147">
        <f t="shared" si="2"/>
        <v>2018</v>
      </c>
    </row>
    <row r="171" ht="14.25" customHeight="1">
      <c r="A171" s="204">
        <v>43267.0</v>
      </c>
      <c r="B171" s="205">
        <v>2.4602</v>
      </c>
      <c r="C171" s="138">
        <f t="shared" si="1"/>
        <v>6</v>
      </c>
      <c r="D171" s="147">
        <f t="shared" si="2"/>
        <v>2018</v>
      </c>
    </row>
    <row r="172" ht="14.25" customHeight="1">
      <c r="A172" s="204">
        <v>43268.0</v>
      </c>
      <c r="B172" s="205">
        <v>2.4602</v>
      </c>
      <c r="C172" s="138">
        <f t="shared" si="1"/>
        <v>6</v>
      </c>
      <c r="D172" s="147">
        <f t="shared" si="2"/>
        <v>2018</v>
      </c>
    </row>
    <row r="173" ht="14.25" customHeight="1">
      <c r="A173" s="204">
        <v>43269.0</v>
      </c>
      <c r="B173" s="205">
        <v>2.4602</v>
      </c>
      <c r="C173" s="138">
        <f t="shared" si="1"/>
        <v>6</v>
      </c>
      <c r="D173" s="147">
        <f t="shared" si="2"/>
        <v>2018</v>
      </c>
    </row>
    <row r="174" ht="14.25" customHeight="1">
      <c r="A174" s="204">
        <v>43270.0</v>
      </c>
      <c r="B174" s="205">
        <v>2.4586</v>
      </c>
      <c r="C174" s="138">
        <f t="shared" si="1"/>
        <v>6</v>
      </c>
      <c r="D174" s="147">
        <f t="shared" si="2"/>
        <v>2018</v>
      </c>
    </row>
    <row r="175" ht="14.25" customHeight="1">
      <c r="A175" s="204">
        <v>43271.0</v>
      </c>
      <c r="B175" s="205">
        <v>2.4561</v>
      </c>
      <c r="C175" s="138">
        <f t="shared" si="1"/>
        <v>6</v>
      </c>
      <c r="D175" s="147">
        <f t="shared" si="2"/>
        <v>2018</v>
      </c>
    </row>
    <row r="176" ht="14.25" customHeight="1">
      <c r="A176" s="204">
        <v>43272.0</v>
      </c>
      <c r="B176" s="205">
        <v>2.4573</v>
      </c>
      <c r="C176" s="138">
        <f t="shared" si="1"/>
        <v>6</v>
      </c>
      <c r="D176" s="147">
        <f t="shared" si="2"/>
        <v>2018</v>
      </c>
    </row>
    <row r="177" ht="14.25" customHeight="1">
      <c r="A177" s="204">
        <v>43273.0</v>
      </c>
      <c r="B177" s="205">
        <v>2.4579</v>
      </c>
      <c r="C177" s="138">
        <f t="shared" si="1"/>
        <v>6</v>
      </c>
      <c r="D177" s="147">
        <f t="shared" si="2"/>
        <v>2018</v>
      </c>
    </row>
    <row r="178" ht="14.25" customHeight="1">
      <c r="A178" s="204">
        <v>43274.0</v>
      </c>
      <c r="B178" s="205">
        <v>2.4578</v>
      </c>
      <c r="C178" s="138">
        <f t="shared" si="1"/>
        <v>6</v>
      </c>
      <c r="D178" s="147">
        <f t="shared" si="2"/>
        <v>2018</v>
      </c>
    </row>
    <row r="179" ht="14.25" customHeight="1">
      <c r="A179" s="204">
        <v>43275.0</v>
      </c>
      <c r="B179" s="205">
        <v>2.4578</v>
      </c>
      <c r="C179" s="138">
        <f t="shared" si="1"/>
        <v>6</v>
      </c>
      <c r="D179" s="147">
        <f t="shared" si="2"/>
        <v>2018</v>
      </c>
    </row>
    <row r="180" ht="14.25" customHeight="1">
      <c r="A180" s="204">
        <v>43276.0</v>
      </c>
      <c r="B180" s="205">
        <v>2.4578</v>
      </c>
      <c r="C180" s="138">
        <f t="shared" si="1"/>
        <v>6</v>
      </c>
      <c r="D180" s="147">
        <f t="shared" si="2"/>
        <v>2018</v>
      </c>
    </row>
    <row r="181" ht="14.25" customHeight="1">
      <c r="A181" s="204">
        <v>43277.0</v>
      </c>
      <c r="B181" s="205">
        <v>2.4531</v>
      </c>
      <c r="C181" s="138">
        <f t="shared" si="1"/>
        <v>6</v>
      </c>
      <c r="D181" s="147">
        <f t="shared" si="2"/>
        <v>2018</v>
      </c>
    </row>
    <row r="182" ht="14.25" customHeight="1">
      <c r="A182" s="204">
        <v>43278.0</v>
      </c>
      <c r="B182" s="205">
        <v>2.4559</v>
      </c>
      <c r="C182" s="138">
        <f t="shared" si="1"/>
        <v>6</v>
      </c>
      <c r="D182" s="147">
        <f t="shared" si="2"/>
        <v>2018</v>
      </c>
    </row>
    <row r="183" ht="14.25" customHeight="1">
      <c r="A183" s="204">
        <v>43279.0</v>
      </c>
      <c r="B183" s="205">
        <v>2.4553</v>
      </c>
      <c r="C183" s="138">
        <f t="shared" si="1"/>
        <v>6</v>
      </c>
      <c r="D183" s="147">
        <f t="shared" si="2"/>
        <v>2018</v>
      </c>
    </row>
    <row r="184" ht="14.25" customHeight="1">
      <c r="A184" s="204">
        <v>43280.0</v>
      </c>
      <c r="B184" s="205">
        <v>2.4535</v>
      </c>
      <c r="C184" s="138">
        <f t="shared" si="1"/>
        <v>6</v>
      </c>
      <c r="D184" s="147">
        <f t="shared" si="2"/>
        <v>2018</v>
      </c>
    </row>
    <row r="185" ht="14.25" customHeight="1">
      <c r="A185" s="204">
        <v>43281.0</v>
      </c>
      <c r="B185" s="205">
        <v>2.4516</v>
      </c>
      <c r="C185" s="138">
        <f t="shared" si="1"/>
        <v>6</v>
      </c>
      <c r="D185" s="147">
        <f t="shared" si="2"/>
        <v>2018</v>
      </c>
    </row>
    <row r="186" ht="14.25" customHeight="1">
      <c r="A186" s="204">
        <v>43282.0</v>
      </c>
      <c r="B186" s="205">
        <v>2.4516</v>
      </c>
      <c r="C186" s="138">
        <f t="shared" si="1"/>
        <v>7</v>
      </c>
      <c r="D186" s="147">
        <f t="shared" si="2"/>
        <v>2018</v>
      </c>
    </row>
    <row r="187" ht="14.25" customHeight="1">
      <c r="A187" s="204">
        <v>43283.0</v>
      </c>
      <c r="B187" s="205">
        <v>2.4516</v>
      </c>
      <c r="C187" s="138">
        <f t="shared" si="1"/>
        <v>7</v>
      </c>
      <c r="D187" s="147">
        <f t="shared" si="2"/>
        <v>2018</v>
      </c>
    </row>
    <row r="188" ht="14.25" customHeight="1">
      <c r="A188" s="204">
        <v>43284.0</v>
      </c>
      <c r="B188" s="205">
        <v>2.4469</v>
      </c>
      <c r="C188" s="138">
        <f t="shared" si="1"/>
        <v>7</v>
      </c>
      <c r="D188" s="147">
        <f t="shared" si="2"/>
        <v>2018</v>
      </c>
    </row>
    <row r="189" ht="14.25" customHeight="1">
      <c r="A189" s="204">
        <v>43285.0</v>
      </c>
      <c r="B189" s="205">
        <v>2.4441</v>
      </c>
      <c r="C189" s="138">
        <f t="shared" si="1"/>
        <v>7</v>
      </c>
      <c r="D189" s="147">
        <f t="shared" si="2"/>
        <v>2018</v>
      </c>
    </row>
    <row r="190" ht="14.25" customHeight="1">
      <c r="A190" s="204">
        <v>43286.0</v>
      </c>
      <c r="B190" s="205">
        <v>2.4474</v>
      </c>
      <c r="C190" s="138">
        <f t="shared" si="1"/>
        <v>7</v>
      </c>
      <c r="D190" s="147">
        <f t="shared" si="2"/>
        <v>2018</v>
      </c>
    </row>
    <row r="191" ht="14.25" customHeight="1">
      <c r="A191" s="204">
        <v>43287.0</v>
      </c>
      <c r="B191" s="205">
        <v>2.4475</v>
      </c>
      <c r="C191" s="138">
        <f t="shared" si="1"/>
        <v>7</v>
      </c>
      <c r="D191" s="147">
        <f t="shared" si="2"/>
        <v>2018</v>
      </c>
    </row>
    <row r="192" ht="14.25" customHeight="1">
      <c r="A192" s="204">
        <v>43288.0</v>
      </c>
      <c r="B192" s="205">
        <v>2.446</v>
      </c>
      <c r="C192" s="138">
        <f t="shared" si="1"/>
        <v>7</v>
      </c>
      <c r="D192" s="147">
        <f t="shared" si="2"/>
        <v>2018</v>
      </c>
    </row>
    <row r="193" ht="14.25" customHeight="1">
      <c r="A193" s="204">
        <v>43289.0</v>
      </c>
      <c r="B193" s="205">
        <v>2.446</v>
      </c>
      <c r="C193" s="138">
        <f t="shared" si="1"/>
        <v>7</v>
      </c>
      <c r="D193" s="147">
        <f t="shared" si="2"/>
        <v>2018</v>
      </c>
    </row>
    <row r="194" ht="14.25" customHeight="1">
      <c r="A194" s="204">
        <v>43290.0</v>
      </c>
      <c r="B194" s="205">
        <v>2.446</v>
      </c>
      <c r="C194" s="138">
        <f t="shared" si="1"/>
        <v>7</v>
      </c>
      <c r="D194" s="147">
        <f t="shared" si="2"/>
        <v>2018</v>
      </c>
    </row>
    <row r="195" ht="14.25" customHeight="1">
      <c r="A195" s="204">
        <v>43291.0</v>
      </c>
      <c r="B195" s="205">
        <v>2.4448</v>
      </c>
      <c r="C195" s="138">
        <f t="shared" si="1"/>
        <v>7</v>
      </c>
      <c r="D195" s="147">
        <f t="shared" si="2"/>
        <v>2018</v>
      </c>
    </row>
    <row r="196" ht="14.25" customHeight="1">
      <c r="A196" s="204">
        <v>43292.0</v>
      </c>
      <c r="B196" s="205">
        <v>2.4422</v>
      </c>
      <c r="C196" s="138">
        <f t="shared" si="1"/>
        <v>7</v>
      </c>
      <c r="D196" s="147">
        <f t="shared" si="2"/>
        <v>2018</v>
      </c>
    </row>
    <row r="197" ht="14.25" customHeight="1">
      <c r="A197" s="204">
        <v>43293.0</v>
      </c>
      <c r="B197" s="205">
        <v>2.4403</v>
      </c>
      <c r="C197" s="138">
        <f t="shared" si="1"/>
        <v>7</v>
      </c>
      <c r="D197" s="147">
        <f t="shared" si="2"/>
        <v>2018</v>
      </c>
    </row>
    <row r="198" ht="14.25" customHeight="1">
      <c r="A198" s="204">
        <v>43294.0</v>
      </c>
      <c r="B198" s="205">
        <v>2.4401</v>
      </c>
      <c r="C198" s="138">
        <f t="shared" si="1"/>
        <v>7</v>
      </c>
      <c r="D198" s="147">
        <f t="shared" si="2"/>
        <v>2018</v>
      </c>
    </row>
    <row r="199" ht="14.25" customHeight="1">
      <c r="A199" s="204">
        <v>43295.0</v>
      </c>
      <c r="B199" s="205">
        <v>2.4478</v>
      </c>
      <c r="C199" s="138">
        <f t="shared" si="1"/>
        <v>7</v>
      </c>
      <c r="D199" s="147">
        <f t="shared" si="2"/>
        <v>2018</v>
      </c>
    </row>
    <row r="200" ht="14.25" customHeight="1">
      <c r="A200" s="204">
        <v>43296.0</v>
      </c>
      <c r="B200" s="205">
        <v>2.4478</v>
      </c>
      <c r="C200" s="138">
        <f t="shared" si="1"/>
        <v>7</v>
      </c>
      <c r="D200" s="147">
        <f t="shared" si="2"/>
        <v>2018</v>
      </c>
    </row>
    <row r="201" ht="14.25" customHeight="1">
      <c r="A201" s="204">
        <v>43297.0</v>
      </c>
      <c r="B201" s="205">
        <v>2.4478</v>
      </c>
      <c r="C201" s="138">
        <f t="shared" si="1"/>
        <v>7</v>
      </c>
      <c r="D201" s="147">
        <f t="shared" si="2"/>
        <v>2018</v>
      </c>
    </row>
    <row r="202" ht="14.25" customHeight="1">
      <c r="A202" s="204">
        <v>43298.0</v>
      </c>
      <c r="B202" s="205">
        <v>2.4479</v>
      </c>
      <c r="C202" s="138">
        <f t="shared" si="1"/>
        <v>7</v>
      </c>
      <c r="D202" s="147">
        <f t="shared" si="2"/>
        <v>2018</v>
      </c>
    </row>
    <row r="203" ht="14.25" customHeight="1">
      <c r="A203" s="204">
        <v>43299.0</v>
      </c>
      <c r="B203" s="205">
        <v>2.4488</v>
      </c>
      <c r="C203" s="138">
        <f t="shared" si="1"/>
        <v>7</v>
      </c>
      <c r="D203" s="147">
        <f t="shared" si="2"/>
        <v>2018</v>
      </c>
    </row>
    <row r="204" ht="14.25" customHeight="1">
      <c r="A204" s="204">
        <v>43300.0</v>
      </c>
      <c r="B204" s="205">
        <v>2.4546</v>
      </c>
      <c r="C204" s="138">
        <f t="shared" si="1"/>
        <v>7</v>
      </c>
      <c r="D204" s="147">
        <f t="shared" si="2"/>
        <v>2018</v>
      </c>
    </row>
    <row r="205" ht="14.25" customHeight="1">
      <c r="A205" s="204">
        <v>43301.0</v>
      </c>
      <c r="B205" s="205">
        <v>2.4503</v>
      </c>
      <c r="C205" s="138">
        <f t="shared" si="1"/>
        <v>7</v>
      </c>
      <c r="D205" s="147">
        <f t="shared" si="2"/>
        <v>2018</v>
      </c>
    </row>
    <row r="206" ht="14.25" customHeight="1">
      <c r="A206" s="204">
        <v>43302.0</v>
      </c>
      <c r="B206" s="205">
        <v>2.4417</v>
      </c>
      <c r="C206" s="138">
        <f t="shared" si="1"/>
        <v>7</v>
      </c>
      <c r="D206" s="147">
        <f t="shared" si="2"/>
        <v>2018</v>
      </c>
    </row>
    <row r="207" ht="14.25" customHeight="1">
      <c r="A207" s="204">
        <v>43303.0</v>
      </c>
      <c r="B207" s="205">
        <v>2.4417</v>
      </c>
      <c r="C207" s="138">
        <f t="shared" si="1"/>
        <v>7</v>
      </c>
      <c r="D207" s="147">
        <f t="shared" si="2"/>
        <v>2018</v>
      </c>
    </row>
    <row r="208" ht="14.25" customHeight="1">
      <c r="A208" s="204">
        <v>43304.0</v>
      </c>
      <c r="B208" s="205">
        <v>2.4417</v>
      </c>
      <c r="C208" s="138">
        <f t="shared" si="1"/>
        <v>7</v>
      </c>
      <c r="D208" s="147">
        <f t="shared" si="2"/>
        <v>2018</v>
      </c>
    </row>
    <row r="209" ht="14.25" customHeight="1">
      <c r="A209" s="204">
        <v>43305.0</v>
      </c>
      <c r="B209" s="205">
        <v>2.4454</v>
      </c>
      <c r="C209" s="138">
        <f t="shared" si="1"/>
        <v>7</v>
      </c>
      <c r="D209" s="147">
        <f t="shared" si="2"/>
        <v>2018</v>
      </c>
    </row>
    <row r="210" ht="14.25" customHeight="1">
      <c r="A210" s="204">
        <v>43306.0</v>
      </c>
      <c r="B210" s="205">
        <v>2.4476</v>
      </c>
      <c r="C210" s="138">
        <f t="shared" si="1"/>
        <v>7</v>
      </c>
      <c r="D210" s="147">
        <f t="shared" si="2"/>
        <v>2018</v>
      </c>
    </row>
    <row r="211" ht="14.25" customHeight="1">
      <c r="A211" s="204">
        <v>43307.0</v>
      </c>
      <c r="B211" s="205">
        <v>2.4492</v>
      </c>
      <c r="C211" s="138">
        <f t="shared" si="1"/>
        <v>7</v>
      </c>
      <c r="D211" s="147">
        <f t="shared" si="2"/>
        <v>2018</v>
      </c>
    </row>
    <row r="212" ht="14.25" customHeight="1">
      <c r="A212" s="204">
        <v>43308.0</v>
      </c>
      <c r="B212" s="205">
        <v>2.4526</v>
      </c>
      <c r="C212" s="138">
        <f t="shared" si="1"/>
        <v>7</v>
      </c>
      <c r="D212" s="147">
        <f t="shared" si="2"/>
        <v>2018</v>
      </c>
    </row>
    <row r="213" ht="14.25" customHeight="1">
      <c r="A213" s="204">
        <v>43309.0</v>
      </c>
      <c r="B213" s="205">
        <v>2.449</v>
      </c>
      <c r="C213" s="138">
        <f t="shared" si="1"/>
        <v>7</v>
      </c>
      <c r="D213" s="147">
        <f t="shared" si="2"/>
        <v>2018</v>
      </c>
    </row>
    <row r="214" ht="14.25" customHeight="1">
      <c r="A214" s="204">
        <v>43310.0</v>
      </c>
      <c r="B214" s="205">
        <v>2.449</v>
      </c>
      <c r="C214" s="138">
        <f t="shared" si="1"/>
        <v>7</v>
      </c>
      <c r="D214" s="147">
        <f t="shared" si="2"/>
        <v>2018</v>
      </c>
    </row>
    <row r="215" ht="14.25" customHeight="1">
      <c r="A215" s="204">
        <v>43311.0</v>
      </c>
      <c r="B215" s="205">
        <v>2.449</v>
      </c>
      <c r="C215" s="138">
        <f t="shared" si="1"/>
        <v>7</v>
      </c>
      <c r="D215" s="147">
        <f t="shared" si="2"/>
        <v>2018</v>
      </c>
    </row>
    <row r="216" ht="14.25" customHeight="1">
      <c r="A216" s="204">
        <v>43312.0</v>
      </c>
      <c r="B216" s="205">
        <v>2.4474</v>
      </c>
      <c r="C216" s="138">
        <f t="shared" si="1"/>
        <v>7</v>
      </c>
      <c r="D216" s="147">
        <f t="shared" si="2"/>
        <v>2018</v>
      </c>
    </row>
    <row r="217" ht="14.25" customHeight="1">
      <c r="A217" s="204">
        <v>43313.0</v>
      </c>
      <c r="B217" s="205">
        <v>2.4484</v>
      </c>
      <c r="C217" s="138">
        <f t="shared" si="1"/>
        <v>8</v>
      </c>
      <c r="D217" s="147">
        <f t="shared" si="2"/>
        <v>2018</v>
      </c>
    </row>
    <row r="218" ht="14.25" customHeight="1">
      <c r="A218" s="204">
        <v>43314.0</v>
      </c>
      <c r="B218" s="205">
        <v>2.4482</v>
      </c>
      <c r="C218" s="138">
        <f t="shared" si="1"/>
        <v>8</v>
      </c>
      <c r="D218" s="147">
        <f t="shared" si="2"/>
        <v>2018</v>
      </c>
    </row>
    <row r="219" ht="14.25" customHeight="1">
      <c r="A219" s="204">
        <v>43315.0</v>
      </c>
      <c r="B219" s="205">
        <v>2.4469</v>
      </c>
      <c r="C219" s="138">
        <f t="shared" si="1"/>
        <v>8</v>
      </c>
      <c r="D219" s="147">
        <f t="shared" si="2"/>
        <v>2018</v>
      </c>
    </row>
    <row r="220" ht="14.25" customHeight="1">
      <c r="A220" s="204">
        <v>43316.0</v>
      </c>
      <c r="B220" s="205">
        <v>2.4484</v>
      </c>
      <c r="C220" s="138">
        <f t="shared" si="1"/>
        <v>8</v>
      </c>
      <c r="D220" s="147">
        <f t="shared" si="2"/>
        <v>2018</v>
      </c>
    </row>
    <row r="221" ht="14.25" customHeight="1">
      <c r="A221" s="204">
        <v>43317.0</v>
      </c>
      <c r="B221" s="205">
        <v>2.4484</v>
      </c>
      <c r="C221" s="138">
        <f t="shared" si="1"/>
        <v>8</v>
      </c>
      <c r="D221" s="147">
        <f t="shared" si="2"/>
        <v>2018</v>
      </c>
    </row>
    <row r="222" ht="14.25" customHeight="1">
      <c r="A222" s="204">
        <v>43318.0</v>
      </c>
      <c r="B222" s="205">
        <v>2.4484</v>
      </c>
      <c r="C222" s="138">
        <f t="shared" si="1"/>
        <v>8</v>
      </c>
      <c r="D222" s="147">
        <f t="shared" si="2"/>
        <v>2018</v>
      </c>
    </row>
    <row r="223" ht="14.25" customHeight="1">
      <c r="A223" s="204">
        <v>43319.0</v>
      </c>
      <c r="B223" s="205">
        <v>2.45</v>
      </c>
      <c r="C223" s="138">
        <f t="shared" si="1"/>
        <v>8</v>
      </c>
      <c r="D223" s="147">
        <f t="shared" si="2"/>
        <v>2018</v>
      </c>
    </row>
    <row r="224" ht="14.25" customHeight="1">
      <c r="A224" s="204">
        <v>43320.0</v>
      </c>
      <c r="B224" s="205">
        <v>2.4604</v>
      </c>
      <c r="C224" s="138">
        <f t="shared" si="1"/>
        <v>8</v>
      </c>
      <c r="D224" s="147">
        <f t="shared" si="2"/>
        <v>2018</v>
      </c>
    </row>
    <row r="225" ht="14.25" customHeight="1">
      <c r="A225" s="204">
        <v>43321.0</v>
      </c>
      <c r="B225" s="205">
        <v>2.4647</v>
      </c>
      <c r="C225" s="138">
        <f t="shared" si="1"/>
        <v>8</v>
      </c>
      <c r="D225" s="147">
        <f t="shared" si="2"/>
        <v>2018</v>
      </c>
    </row>
    <row r="226" ht="14.25" customHeight="1">
      <c r="A226" s="204">
        <v>43322.0</v>
      </c>
      <c r="B226" s="205">
        <v>2.4687</v>
      </c>
      <c r="C226" s="138">
        <f t="shared" si="1"/>
        <v>8</v>
      </c>
      <c r="D226" s="147">
        <f t="shared" si="2"/>
        <v>2018</v>
      </c>
    </row>
    <row r="227" ht="14.25" customHeight="1">
      <c r="A227" s="204">
        <v>43323.0</v>
      </c>
      <c r="B227" s="205">
        <v>2.5339</v>
      </c>
      <c r="C227" s="138">
        <f t="shared" si="1"/>
        <v>8</v>
      </c>
      <c r="D227" s="147">
        <f t="shared" si="2"/>
        <v>2018</v>
      </c>
    </row>
    <row r="228" ht="14.25" customHeight="1">
      <c r="A228" s="204">
        <v>43324.0</v>
      </c>
      <c r="B228" s="205">
        <v>2.5339</v>
      </c>
      <c r="C228" s="138">
        <f t="shared" si="1"/>
        <v>8</v>
      </c>
      <c r="D228" s="147">
        <f t="shared" si="2"/>
        <v>2018</v>
      </c>
    </row>
    <row r="229" ht="14.25" customHeight="1">
      <c r="A229" s="204">
        <v>43325.0</v>
      </c>
      <c r="B229" s="205">
        <v>2.5339</v>
      </c>
      <c r="C229" s="138">
        <f t="shared" si="1"/>
        <v>8</v>
      </c>
      <c r="D229" s="147">
        <f t="shared" si="2"/>
        <v>2018</v>
      </c>
    </row>
    <row r="230" ht="14.25" customHeight="1">
      <c r="A230" s="204">
        <v>43326.0</v>
      </c>
      <c r="B230" s="205">
        <v>2.5694</v>
      </c>
      <c r="C230" s="138">
        <f t="shared" si="1"/>
        <v>8</v>
      </c>
      <c r="D230" s="147">
        <f t="shared" si="2"/>
        <v>2018</v>
      </c>
    </row>
    <row r="231" ht="14.25" customHeight="1">
      <c r="A231" s="204">
        <v>43327.0</v>
      </c>
      <c r="B231" s="205">
        <v>2.6343</v>
      </c>
      <c r="C231" s="138">
        <f t="shared" si="1"/>
        <v>8</v>
      </c>
      <c r="D231" s="147">
        <f t="shared" si="2"/>
        <v>2018</v>
      </c>
    </row>
    <row r="232" ht="14.25" customHeight="1">
      <c r="A232" s="204">
        <v>43328.0</v>
      </c>
      <c r="B232" s="205">
        <v>2.6074</v>
      </c>
      <c r="C232" s="138">
        <f t="shared" si="1"/>
        <v>8</v>
      </c>
      <c r="D232" s="147">
        <f t="shared" si="2"/>
        <v>2018</v>
      </c>
    </row>
    <row r="233" ht="14.25" customHeight="1">
      <c r="A233" s="204">
        <v>43329.0</v>
      </c>
      <c r="B233" s="205">
        <v>2.5773</v>
      </c>
      <c r="C233" s="138">
        <f t="shared" si="1"/>
        <v>8</v>
      </c>
      <c r="D233" s="147">
        <f t="shared" si="2"/>
        <v>2018</v>
      </c>
    </row>
    <row r="234" ht="14.25" customHeight="1">
      <c r="A234" s="204">
        <v>43330.0</v>
      </c>
      <c r="B234" s="205">
        <v>2.5779</v>
      </c>
      <c r="C234" s="138">
        <f t="shared" si="1"/>
        <v>8</v>
      </c>
      <c r="D234" s="147">
        <f t="shared" si="2"/>
        <v>2018</v>
      </c>
    </row>
    <row r="235" ht="14.25" customHeight="1">
      <c r="A235" s="204">
        <v>43331.0</v>
      </c>
      <c r="B235" s="205">
        <v>2.5779</v>
      </c>
      <c r="C235" s="138">
        <f t="shared" si="1"/>
        <v>8</v>
      </c>
      <c r="D235" s="147">
        <f t="shared" si="2"/>
        <v>2018</v>
      </c>
    </row>
    <row r="236" ht="14.25" customHeight="1">
      <c r="A236" s="204">
        <v>43332.0</v>
      </c>
      <c r="B236" s="205">
        <v>2.5779</v>
      </c>
      <c r="C236" s="138">
        <f t="shared" si="1"/>
        <v>8</v>
      </c>
      <c r="D236" s="147">
        <f t="shared" si="2"/>
        <v>2018</v>
      </c>
    </row>
    <row r="237" ht="14.25" customHeight="1">
      <c r="A237" s="204">
        <v>43333.0</v>
      </c>
      <c r="B237" s="205">
        <v>2.5558</v>
      </c>
      <c r="C237" s="138">
        <f t="shared" si="1"/>
        <v>8</v>
      </c>
      <c r="D237" s="147">
        <f t="shared" si="2"/>
        <v>2018</v>
      </c>
    </row>
    <row r="238" ht="14.25" customHeight="1">
      <c r="A238" s="204">
        <v>43334.0</v>
      </c>
      <c r="B238" s="205">
        <v>2.5703</v>
      </c>
      <c r="C238" s="138">
        <f t="shared" si="1"/>
        <v>8</v>
      </c>
      <c r="D238" s="147">
        <f t="shared" si="2"/>
        <v>2018</v>
      </c>
    </row>
    <row r="239" ht="14.25" customHeight="1">
      <c r="A239" s="204">
        <v>43335.0</v>
      </c>
      <c r="B239" s="205">
        <v>2.5851</v>
      </c>
      <c r="C239" s="138">
        <f t="shared" si="1"/>
        <v>8</v>
      </c>
      <c r="D239" s="147">
        <f t="shared" si="2"/>
        <v>2018</v>
      </c>
    </row>
    <row r="240" ht="14.25" customHeight="1">
      <c r="A240" s="204">
        <v>43336.0</v>
      </c>
      <c r="B240" s="205">
        <v>2.5862</v>
      </c>
      <c r="C240" s="138">
        <f t="shared" si="1"/>
        <v>8</v>
      </c>
      <c r="D240" s="147">
        <f t="shared" si="2"/>
        <v>2018</v>
      </c>
    </row>
    <row r="241" ht="14.25" customHeight="1">
      <c r="A241" s="204">
        <v>43337.0</v>
      </c>
      <c r="B241" s="205">
        <v>2.572</v>
      </c>
      <c r="C241" s="138">
        <f t="shared" si="1"/>
        <v>8</v>
      </c>
      <c r="D241" s="147">
        <f t="shared" si="2"/>
        <v>2018</v>
      </c>
    </row>
    <row r="242" ht="14.25" customHeight="1">
      <c r="A242" s="204">
        <v>43338.0</v>
      </c>
      <c r="B242" s="205">
        <v>2.572</v>
      </c>
      <c r="C242" s="138">
        <f t="shared" si="1"/>
        <v>8</v>
      </c>
      <c r="D242" s="147">
        <f t="shared" si="2"/>
        <v>2018</v>
      </c>
    </row>
    <row r="243" ht="14.25" customHeight="1">
      <c r="A243" s="204">
        <v>43339.0</v>
      </c>
      <c r="B243" s="205">
        <v>2.572</v>
      </c>
      <c r="C243" s="138">
        <f t="shared" si="1"/>
        <v>8</v>
      </c>
      <c r="D243" s="147">
        <f t="shared" si="2"/>
        <v>2018</v>
      </c>
    </row>
    <row r="244" ht="14.25" customHeight="1">
      <c r="A244" s="204">
        <v>43340.0</v>
      </c>
      <c r="B244" s="205">
        <v>2.5712</v>
      </c>
      <c r="C244" s="138">
        <f t="shared" si="1"/>
        <v>8</v>
      </c>
      <c r="D244" s="147">
        <f t="shared" si="2"/>
        <v>2018</v>
      </c>
    </row>
    <row r="245" ht="14.25" customHeight="1">
      <c r="A245" s="204">
        <v>43341.0</v>
      </c>
      <c r="B245" s="205">
        <v>2.5712</v>
      </c>
      <c r="C245" s="138">
        <f t="shared" si="1"/>
        <v>8</v>
      </c>
      <c r="D245" s="147">
        <f t="shared" si="2"/>
        <v>2018</v>
      </c>
    </row>
    <row r="246" ht="14.25" customHeight="1">
      <c r="A246" s="204">
        <v>43342.0</v>
      </c>
      <c r="B246" s="205">
        <v>2.5752</v>
      </c>
      <c r="C246" s="138">
        <f t="shared" si="1"/>
        <v>8</v>
      </c>
      <c r="D246" s="147">
        <f t="shared" si="2"/>
        <v>2018</v>
      </c>
    </row>
    <row r="247" ht="14.25" customHeight="1">
      <c r="A247" s="204">
        <v>43343.0</v>
      </c>
      <c r="B247" s="205">
        <v>2.5803</v>
      </c>
      <c r="C247" s="138">
        <f t="shared" si="1"/>
        <v>8</v>
      </c>
      <c r="D247" s="147">
        <f t="shared" si="2"/>
        <v>2018</v>
      </c>
    </row>
    <row r="248" ht="14.25" customHeight="1">
      <c r="A248" s="204">
        <v>43344.0</v>
      </c>
      <c r="B248" s="205">
        <v>2.5789</v>
      </c>
      <c r="C248" s="138">
        <f t="shared" si="1"/>
        <v>9</v>
      </c>
      <c r="D248" s="147">
        <f t="shared" si="2"/>
        <v>2018</v>
      </c>
    </row>
    <row r="249" ht="14.25" customHeight="1">
      <c r="A249" s="204">
        <v>43345.0</v>
      </c>
      <c r="B249" s="205">
        <v>2.5789</v>
      </c>
      <c r="C249" s="138">
        <f t="shared" si="1"/>
        <v>9</v>
      </c>
      <c r="D249" s="147">
        <f t="shared" si="2"/>
        <v>2018</v>
      </c>
    </row>
    <row r="250" ht="14.25" customHeight="1">
      <c r="A250" s="204">
        <v>43346.0</v>
      </c>
      <c r="B250" s="205">
        <v>2.5789</v>
      </c>
      <c r="C250" s="138">
        <f t="shared" si="1"/>
        <v>9</v>
      </c>
      <c r="D250" s="147">
        <f t="shared" si="2"/>
        <v>2018</v>
      </c>
    </row>
    <row r="251" ht="14.25" customHeight="1">
      <c r="A251" s="204">
        <v>43347.0</v>
      </c>
      <c r="B251" s="205">
        <v>2.5783</v>
      </c>
      <c r="C251" s="138">
        <f t="shared" si="1"/>
        <v>9</v>
      </c>
      <c r="D251" s="147">
        <f t="shared" si="2"/>
        <v>2018</v>
      </c>
    </row>
    <row r="252" ht="14.25" customHeight="1">
      <c r="A252" s="204">
        <v>43348.0</v>
      </c>
      <c r="B252" s="205">
        <v>2.5844</v>
      </c>
      <c r="C252" s="138">
        <f t="shared" si="1"/>
        <v>9</v>
      </c>
      <c r="D252" s="147">
        <f t="shared" si="2"/>
        <v>2018</v>
      </c>
    </row>
    <row r="253" ht="14.25" customHeight="1">
      <c r="A253" s="204">
        <v>43349.0</v>
      </c>
      <c r="B253" s="205">
        <v>2.6165</v>
      </c>
      <c r="C253" s="138">
        <f t="shared" si="1"/>
        <v>9</v>
      </c>
      <c r="D253" s="147">
        <f t="shared" si="2"/>
        <v>2018</v>
      </c>
    </row>
    <row r="254" ht="14.25" customHeight="1">
      <c r="A254" s="204">
        <v>43350.0</v>
      </c>
      <c r="B254" s="205">
        <v>2.6202</v>
      </c>
      <c r="C254" s="138">
        <f t="shared" si="1"/>
        <v>9</v>
      </c>
      <c r="D254" s="147">
        <f t="shared" si="2"/>
        <v>2018</v>
      </c>
    </row>
    <row r="255" ht="14.25" customHeight="1">
      <c r="A255" s="204">
        <v>43351.0</v>
      </c>
      <c r="B255" s="205">
        <v>2.6126</v>
      </c>
      <c r="C255" s="138">
        <f t="shared" si="1"/>
        <v>9</v>
      </c>
      <c r="D255" s="147">
        <f t="shared" si="2"/>
        <v>2018</v>
      </c>
    </row>
    <row r="256" ht="14.25" customHeight="1">
      <c r="A256" s="204">
        <v>43352.0</v>
      </c>
      <c r="B256" s="205">
        <v>2.6126</v>
      </c>
      <c r="C256" s="138">
        <f t="shared" si="1"/>
        <v>9</v>
      </c>
      <c r="D256" s="147">
        <f t="shared" si="2"/>
        <v>2018</v>
      </c>
    </row>
    <row r="257" ht="14.25" customHeight="1">
      <c r="A257" s="204">
        <v>43353.0</v>
      </c>
      <c r="B257" s="205">
        <v>2.6126</v>
      </c>
      <c r="C257" s="138">
        <f t="shared" si="1"/>
        <v>9</v>
      </c>
      <c r="D257" s="147">
        <f t="shared" si="2"/>
        <v>2018</v>
      </c>
    </row>
    <row r="258" ht="14.25" customHeight="1">
      <c r="A258" s="204">
        <v>43354.0</v>
      </c>
      <c r="B258" s="205">
        <v>2.598</v>
      </c>
      <c r="C258" s="138">
        <f t="shared" si="1"/>
        <v>9</v>
      </c>
      <c r="D258" s="147">
        <f t="shared" si="2"/>
        <v>2018</v>
      </c>
    </row>
    <row r="259" ht="14.25" customHeight="1">
      <c r="A259" s="204">
        <v>43355.0</v>
      </c>
      <c r="B259" s="205">
        <v>2.6017</v>
      </c>
      <c r="C259" s="138">
        <f t="shared" si="1"/>
        <v>9</v>
      </c>
      <c r="D259" s="147">
        <f t="shared" si="2"/>
        <v>2018</v>
      </c>
    </row>
    <row r="260" ht="14.25" customHeight="1">
      <c r="A260" s="204">
        <v>43356.0</v>
      </c>
      <c r="B260" s="205">
        <v>2.6158</v>
      </c>
      <c r="C260" s="138">
        <f t="shared" si="1"/>
        <v>9</v>
      </c>
      <c r="D260" s="147">
        <f t="shared" si="2"/>
        <v>2018</v>
      </c>
    </row>
    <row r="261" ht="14.25" customHeight="1">
      <c r="A261" s="204">
        <v>43357.0</v>
      </c>
      <c r="B261" s="205">
        <v>2.6222</v>
      </c>
      <c r="C261" s="138">
        <f t="shared" si="1"/>
        <v>9</v>
      </c>
      <c r="D261" s="147">
        <f t="shared" si="2"/>
        <v>2018</v>
      </c>
    </row>
    <row r="262" ht="14.25" customHeight="1">
      <c r="A262" s="204">
        <v>43358.0</v>
      </c>
      <c r="B262" s="205">
        <v>2.6128</v>
      </c>
      <c r="C262" s="138">
        <f t="shared" si="1"/>
        <v>9</v>
      </c>
      <c r="D262" s="147">
        <f t="shared" si="2"/>
        <v>2018</v>
      </c>
    </row>
    <row r="263" ht="14.25" customHeight="1">
      <c r="A263" s="204">
        <v>43359.0</v>
      </c>
      <c r="B263" s="205">
        <v>2.6128</v>
      </c>
      <c r="C263" s="138">
        <f t="shared" si="1"/>
        <v>9</v>
      </c>
      <c r="D263" s="147">
        <f t="shared" si="2"/>
        <v>2018</v>
      </c>
    </row>
    <row r="264" ht="14.25" customHeight="1">
      <c r="A264" s="204">
        <v>43360.0</v>
      </c>
      <c r="B264" s="205">
        <v>2.6128</v>
      </c>
      <c r="C264" s="138">
        <f t="shared" si="1"/>
        <v>9</v>
      </c>
      <c r="D264" s="147">
        <f t="shared" si="2"/>
        <v>2018</v>
      </c>
    </row>
    <row r="265" ht="14.25" customHeight="1">
      <c r="A265" s="204">
        <v>43361.0</v>
      </c>
      <c r="B265" s="205">
        <v>2.6156</v>
      </c>
      <c r="C265" s="138">
        <f t="shared" si="1"/>
        <v>9</v>
      </c>
      <c r="D265" s="147">
        <f t="shared" si="2"/>
        <v>2018</v>
      </c>
    </row>
    <row r="266" ht="14.25" customHeight="1">
      <c r="A266" s="204">
        <v>43362.0</v>
      </c>
      <c r="B266" s="205">
        <v>2.6188</v>
      </c>
      <c r="C266" s="138">
        <f t="shared" si="1"/>
        <v>9</v>
      </c>
      <c r="D266" s="147">
        <f t="shared" si="2"/>
        <v>2018</v>
      </c>
    </row>
    <row r="267" ht="14.25" customHeight="1">
      <c r="A267" s="204">
        <v>43363.0</v>
      </c>
      <c r="B267" s="205">
        <v>2.6179</v>
      </c>
      <c r="C267" s="138">
        <f t="shared" si="1"/>
        <v>9</v>
      </c>
      <c r="D267" s="147">
        <f t="shared" si="2"/>
        <v>2018</v>
      </c>
    </row>
    <row r="268" ht="14.25" customHeight="1">
      <c r="A268" s="204">
        <v>43364.0</v>
      </c>
      <c r="B268" s="205">
        <v>2.6193</v>
      </c>
      <c r="C268" s="138">
        <f t="shared" si="1"/>
        <v>9</v>
      </c>
      <c r="D268" s="147">
        <f t="shared" si="2"/>
        <v>2018</v>
      </c>
    </row>
    <row r="269" ht="14.25" customHeight="1">
      <c r="A269" s="204">
        <v>43365.0</v>
      </c>
      <c r="B269" s="205">
        <v>2.6216</v>
      </c>
      <c r="C269" s="138">
        <f t="shared" si="1"/>
        <v>9</v>
      </c>
      <c r="D269" s="147">
        <f t="shared" si="2"/>
        <v>2018</v>
      </c>
    </row>
    <row r="270" ht="14.25" customHeight="1">
      <c r="A270" s="204">
        <v>43366.0</v>
      </c>
      <c r="B270" s="205">
        <v>2.6216</v>
      </c>
      <c r="C270" s="138">
        <f t="shared" si="1"/>
        <v>9</v>
      </c>
      <c r="D270" s="147">
        <f t="shared" si="2"/>
        <v>2018</v>
      </c>
    </row>
    <row r="271" ht="14.25" customHeight="1">
      <c r="A271" s="204">
        <v>43367.0</v>
      </c>
      <c r="B271" s="205">
        <v>2.6216</v>
      </c>
      <c r="C271" s="138">
        <f t="shared" si="1"/>
        <v>9</v>
      </c>
      <c r="D271" s="147">
        <f t="shared" si="2"/>
        <v>2018</v>
      </c>
    </row>
    <row r="272" ht="14.25" customHeight="1">
      <c r="A272" s="204">
        <v>43368.0</v>
      </c>
      <c r="B272" s="205">
        <v>2.6226</v>
      </c>
      <c r="C272" s="138">
        <f t="shared" si="1"/>
        <v>9</v>
      </c>
      <c r="D272" s="147">
        <f t="shared" si="2"/>
        <v>2018</v>
      </c>
    </row>
    <row r="273" ht="14.25" customHeight="1">
      <c r="A273" s="204">
        <v>43369.0</v>
      </c>
      <c r="B273" s="205">
        <v>2.6184</v>
      </c>
      <c r="C273" s="138">
        <f t="shared" si="1"/>
        <v>9</v>
      </c>
      <c r="D273" s="147">
        <f t="shared" si="2"/>
        <v>2018</v>
      </c>
    </row>
    <row r="274" ht="14.25" customHeight="1">
      <c r="A274" s="204">
        <v>43370.0</v>
      </c>
      <c r="B274" s="205">
        <v>2.6199</v>
      </c>
      <c r="C274" s="138">
        <f t="shared" si="1"/>
        <v>9</v>
      </c>
      <c r="D274" s="147">
        <f t="shared" si="2"/>
        <v>2018</v>
      </c>
    </row>
    <row r="275" ht="14.25" customHeight="1">
      <c r="A275" s="204">
        <v>43371.0</v>
      </c>
      <c r="B275" s="205">
        <v>2.6165</v>
      </c>
      <c r="C275" s="138">
        <f t="shared" si="1"/>
        <v>9</v>
      </c>
      <c r="D275" s="147">
        <f t="shared" si="2"/>
        <v>2018</v>
      </c>
    </row>
    <row r="276" ht="14.25" customHeight="1">
      <c r="A276" s="204">
        <v>43372.0</v>
      </c>
      <c r="B276" s="205">
        <v>2.6151</v>
      </c>
      <c r="C276" s="138">
        <f t="shared" si="1"/>
        <v>9</v>
      </c>
      <c r="D276" s="147">
        <f t="shared" si="2"/>
        <v>2018</v>
      </c>
    </row>
    <row r="277" ht="14.25" customHeight="1">
      <c r="A277" s="204">
        <v>43373.0</v>
      </c>
      <c r="B277" s="205">
        <v>2.6151</v>
      </c>
      <c r="C277" s="138">
        <f t="shared" si="1"/>
        <v>9</v>
      </c>
      <c r="D277" s="147">
        <f t="shared" si="2"/>
        <v>2018</v>
      </c>
    </row>
    <row r="278" ht="14.25" customHeight="1">
      <c r="A278" s="204">
        <v>43374.0</v>
      </c>
      <c r="B278" s="205">
        <v>2.6151</v>
      </c>
      <c r="C278" s="138">
        <f t="shared" si="1"/>
        <v>10</v>
      </c>
      <c r="D278" s="147">
        <f t="shared" si="2"/>
        <v>2018</v>
      </c>
    </row>
    <row r="279" ht="14.25" customHeight="1">
      <c r="A279" s="204">
        <v>43375.0</v>
      </c>
      <c r="B279" s="205">
        <v>2.6145</v>
      </c>
      <c r="C279" s="138">
        <f t="shared" si="1"/>
        <v>10</v>
      </c>
      <c r="D279" s="147">
        <f t="shared" si="2"/>
        <v>2018</v>
      </c>
    </row>
    <row r="280" ht="14.25" customHeight="1">
      <c r="A280" s="204">
        <v>43376.0</v>
      </c>
      <c r="B280" s="205">
        <v>2.6133</v>
      </c>
      <c r="C280" s="138">
        <f t="shared" si="1"/>
        <v>10</v>
      </c>
      <c r="D280" s="147">
        <f t="shared" si="2"/>
        <v>2018</v>
      </c>
    </row>
    <row r="281" ht="14.25" customHeight="1">
      <c r="A281" s="204">
        <v>43377.0</v>
      </c>
      <c r="B281" s="205">
        <v>2.6159</v>
      </c>
      <c r="C281" s="138">
        <f t="shared" si="1"/>
        <v>10</v>
      </c>
      <c r="D281" s="147">
        <f t="shared" si="2"/>
        <v>2018</v>
      </c>
    </row>
    <row r="282" ht="14.25" customHeight="1">
      <c r="A282" s="204">
        <v>43378.0</v>
      </c>
      <c r="B282" s="205">
        <v>2.6198</v>
      </c>
      <c r="C282" s="138">
        <f t="shared" si="1"/>
        <v>10</v>
      </c>
      <c r="D282" s="147">
        <f t="shared" si="2"/>
        <v>2018</v>
      </c>
    </row>
    <row r="283" ht="14.25" customHeight="1">
      <c r="A283" s="204">
        <v>43379.0</v>
      </c>
      <c r="B283" s="205">
        <v>2.6186</v>
      </c>
      <c r="C283" s="138">
        <f t="shared" si="1"/>
        <v>10</v>
      </c>
      <c r="D283" s="147">
        <f t="shared" si="2"/>
        <v>2018</v>
      </c>
    </row>
    <row r="284" ht="14.25" customHeight="1">
      <c r="A284" s="204">
        <v>43380.0</v>
      </c>
      <c r="B284" s="205">
        <v>2.6186</v>
      </c>
      <c r="C284" s="138">
        <f t="shared" si="1"/>
        <v>10</v>
      </c>
      <c r="D284" s="147">
        <f t="shared" si="2"/>
        <v>2018</v>
      </c>
    </row>
    <row r="285" ht="14.25" customHeight="1">
      <c r="A285" s="204">
        <v>43381.0</v>
      </c>
      <c r="B285" s="205">
        <v>2.6186</v>
      </c>
      <c r="C285" s="138">
        <f t="shared" si="1"/>
        <v>10</v>
      </c>
      <c r="D285" s="147">
        <f t="shared" si="2"/>
        <v>2018</v>
      </c>
    </row>
    <row r="286" ht="14.25" customHeight="1">
      <c r="A286" s="204">
        <v>43382.0</v>
      </c>
      <c r="B286" s="205">
        <v>2.6184</v>
      </c>
      <c r="C286" s="138">
        <f t="shared" si="1"/>
        <v>10</v>
      </c>
      <c r="D286" s="147">
        <f t="shared" si="2"/>
        <v>2018</v>
      </c>
    </row>
    <row r="287" ht="14.25" customHeight="1">
      <c r="A287" s="204">
        <v>43383.0</v>
      </c>
      <c r="B287" s="205">
        <v>2.6255</v>
      </c>
      <c r="C287" s="138">
        <f t="shared" si="1"/>
        <v>10</v>
      </c>
      <c r="D287" s="147">
        <f t="shared" si="2"/>
        <v>2018</v>
      </c>
    </row>
    <row r="288" ht="14.25" customHeight="1">
      <c r="A288" s="204">
        <v>43384.0</v>
      </c>
      <c r="B288" s="205">
        <v>2.6262</v>
      </c>
      <c r="C288" s="138">
        <f t="shared" si="1"/>
        <v>10</v>
      </c>
      <c r="D288" s="147">
        <f t="shared" si="2"/>
        <v>2018</v>
      </c>
    </row>
    <row r="289" ht="14.25" customHeight="1">
      <c r="A289" s="204">
        <v>43385.0</v>
      </c>
      <c r="B289" s="205">
        <v>2.6296</v>
      </c>
      <c r="C289" s="138">
        <f t="shared" si="1"/>
        <v>10</v>
      </c>
      <c r="D289" s="147">
        <f t="shared" si="2"/>
        <v>2018</v>
      </c>
    </row>
    <row r="290" ht="14.25" customHeight="1">
      <c r="A290" s="204">
        <v>43386.0</v>
      </c>
      <c r="B290" s="205">
        <v>2.6376</v>
      </c>
      <c r="C290" s="138">
        <f t="shared" si="1"/>
        <v>10</v>
      </c>
      <c r="D290" s="147">
        <f t="shared" si="2"/>
        <v>2018</v>
      </c>
    </row>
    <row r="291" ht="14.25" customHeight="1">
      <c r="A291" s="204">
        <v>43387.0</v>
      </c>
      <c r="B291" s="205">
        <v>2.6376</v>
      </c>
      <c r="C291" s="138">
        <f t="shared" si="1"/>
        <v>10</v>
      </c>
      <c r="D291" s="147">
        <f t="shared" si="2"/>
        <v>2018</v>
      </c>
    </row>
    <row r="292" ht="14.25" customHeight="1">
      <c r="A292" s="204">
        <v>43388.0</v>
      </c>
      <c r="B292" s="205">
        <v>2.6376</v>
      </c>
      <c r="C292" s="138">
        <f t="shared" si="1"/>
        <v>10</v>
      </c>
      <c r="D292" s="147">
        <f t="shared" si="2"/>
        <v>2018</v>
      </c>
    </row>
    <row r="293" ht="14.25" customHeight="1">
      <c r="A293" s="204">
        <v>43389.0</v>
      </c>
      <c r="B293" s="205">
        <v>2.6664</v>
      </c>
      <c r="C293" s="138">
        <f t="shared" si="1"/>
        <v>10</v>
      </c>
      <c r="D293" s="147">
        <f t="shared" si="2"/>
        <v>2018</v>
      </c>
    </row>
    <row r="294" ht="14.25" customHeight="1">
      <c r="A294" s="204">
        <v>43390.0</v>
      </c>
      <c r="B294" s="205">
        <v>2.6855</v>
      </c>
      <c r="C294" s="138">
        <f t="shared" si="1"/>
        <v>10</v>
      </c>
      <c r="D294" s="147">
        <f t="shared" si="2"/>
        <v>2018</v>
      </c>
    </row>
    <row r="295" ht="14.25" customHeight="1">
      <c r="A295" s="204">
        <v>43391.0</v>
      </c>
      <c r="B295" s="205">
        <v>2.6838</v>
      </c>
      <c r="C295" s="138">
        <f t="shared" si="1"/>
        <v>10</v>
      </c>
      <c r="D295" s="147">
        <f t="shared" si="2"/>
        <v>2018</v>
      </c>
    </row>
    <row r="296" ht="14.25" customHeight="1">
      <c r="A296" s="204">
        <v>43392.0</v>
      </c>
      <c r="B296" s="205">
        <v>2.7026</v>
      </c>
      <c r="C296" s="138">
        <f t="shared" si="1"/>
        <v>10</v>
      </c>
      <c r="D296" s="147">
        <f t="shared" si="2"/>
        <v>2018</v>
      </c>
    </row>
    <row r="297" ht="14.25" customHeight="1">
      <c r="A297" s="204">
        <v>43393.0</v>
      </c>
      <c r="B297" s="205">
        <v>2.6972</v>
      </c>
      <c r="C297" s="138">
        <f t="shared" si="1"/>
        <v>10</v>
      </c>
      <c r="D297" s="147">
        <f t="shared" si="2"/>
        <v>2018</v>
      </c>
    </row>
    <row r="298" ht="14.25" customHeight="1">
      <c r="A298" s="204">
        <v>43394.0</v>
      </c>
      <c r="B298" s="205">
        <v>2.6972</v>
      </c>
      <c r="C298" s="138">
        <f t="shared" si="1"/>
        <v>10</v>
      </c>
      <c r="D298" s="147">
        <f t="shared" si="2"/>
        <v>2018</v>
      </c>
    </row>
    <row r="299" ht="14.25" customHeight="1">
      <c r="A299" s="204">
        <v>43395.0</v>
      </c>
      <c r="B299" s="205">
        <v>2.6972</v>
      </c>
      <c r="C299" s="138">
        <f t="shared" si="1"/>
        <v>10</v>
      </c>
      <c r="D299" s="147">
        <f t="shared" si="2"/>
        <v>2018</v>
      </c>
    </row>
    <row r="300" ht="14.25" customHeight="1">
      <c r="A300" s="204">
        <v>43396.0</v>
      </c>
      <c r="B300" s="205">
        <v>2.6951</v>
      </c>
      <c r="C300" s="138">
        <f t="shared" si="1"/>
        <v>10</v>
      </c>
      <c r="D300" s="147">
        <f t="shared" si="2"/>
        <v>2018</v>
      </c>
    </row>
    <row r="301" ht="14.25" customHeight="1">
      <c r="A301" s="204">
        <v>43397.0</v>
      </c>
      <c r="B301" s="205">
        <v>2.7082</v>
      </c>
      <c r="C301" s="138">
        <f t="shared" si="1"/>
        <v>10</v>
      </c>
      <c r="D301" s="147">
        <f t="shared" si="2"/>
        <v>2018</v>
      </c>
    </row>
    <row r="302" ht="14.25" customHeight="1">
      <c r="A302" s="204">
        <v>43398.0</v>
      </c>
      <c r="B302" s="205">
        <v>2.7029</v>
      </c>
      <c r="C302" s="138">
        <f t="shared" si="1"/>
        <v>10</v>
      </c>
      <c r="D302" s="147">
        <f t="shared" si="2"/>
        <v>2018</v>
      </c>
    </row>
    <row r="303" ht="14.25" customHeight="1">
      <c r="A303" s="204">
        <v>43399.0</v>
      </c>
      <c r="B303" s="205">
        <v>2.7015</v>
      </c>
      <c r="C303" s="138">
        <f t="shared" si="1"/>
        <v>10</v>
      </c>
      <c r="D303" s="147">
        <f t="shared" si="2"/>
        <v>2018</v>
      </c>
    </row>
    <row r="304" ht="14.25" customHeight="1">
      <c r="A304" s="204">
        <v>43400.0</v>
      </c>
      <c r="B304" s="205">
        <v>2.6986</v>
      </c>
      <c r="C304" s="138">
        <f t="shared" si="1"/>
        <v>10</v>
      </c>
      <c r="D304" s="147">
        <f t="shared" si="2"/>
        <v>2018</v>
      </c>
    </row>
    <row r="305" ht="14.25" customHeight="1">
      <c r="A305" s="204">
        <v>43401.0</v>
      </c>
      <c r="B305" s="205">
        <v>2.6986</v>
      </c>
      <c r="C305" s="138">
        <f t="shared" si="1"/>
        <v>10</v>
      </c>
      <c r="D305" s="147">
        <f t="shared" si="2"/>
        <v>2018</v>
      </c>
    </row>
    <row r="306" ht="14.25" customHeight="1">
      <c r="A306" s="204">
        <v>43402.0</v>
      </c>
      <c r="B306" s="205">
        <v>2.6986</v>
      </c>
      <c r="C306" s="138">
        <f t="shared" si="1"/>
        <v>10</v>
      </c>
      <c r="D306" s="147">
        <f t="shared" si="2"/>
        <v>2018</v>
      </c>
    </row>
    <row r="307" ht="14.25" customHeight="1">
      <c r="A307" s="204">
        <v>43403.0</v>
      </c>
      <c r="B307" s="205">
        <v>2.702</v>
      </c>
      <c r="C307" s="138">
        <f t="shared" si="1"/>
        <v>10</v>
      </c>
      <c r="D307" s="147">
        <f t="shared" si="2"/>
        <v>2018</v>
      </c>
    </row>
    <row r="308" ht="14.25" customHeight="1">
      <c r="A308" s="204">
        <v>43404.0</v>
      </c>
      <c r="B308" s="205">
        <v>2.7027</v>
      </c>
      <c r="C308" s="138">
        <f t="shared" si="1"/>
        <v>10</v>
      </c>
      <c r="D308" s="147">
        <f t="shared" si="2"/>
        <v>2018</v>
      </c>
    </row>
    <row r="309" ht="14.25" customHeight="1">
      <c r="A309" s="204">
        <v>43405.0</v>
      </c>
      <c r="B309" s="205">
        <v>2.7203</v>
      </c>
      <c r="C309" s="138">
        <f t="shared" si="1"/>
        <v>11</v>
      </c>
      <c r="D309" s="147">
        <f t="shared" si="2"/>
        <v>2018</v>
      </c>
    </row>
    <row r="310" ht="14.25" customHeight="1">
      <c r="A310" s="204">
        <v>43406.0</v>
      </c>
      <c r="B310" s="205">
        <v>2.717</v>
      </c>
      <c r="C310" s="138">
        <f t="shared" si="1"/>
        <v>11</v>
      </c>
      <c r="D310" s="147">
        <f t="shared" si="2"/>
        <v>2018</v>
      </c>
    </row>
    <row r="311" ht="14.25" customHeight="1">
      <c r="A311" s="204">
        <v>43407.0</v>
      </c>
      <c r="B311" s="205">
        <v>2.7251</v>
      </c>
      <c r="C311" s="138">
        <f t="shared" si="1"/>
        <v>11</v>
      </c>
      <c r="D311" s="147">
        <f t="shared" si="2"/>
        <v>2018</v>
      </c>
    </row>
    <row r="312" ht="14.25" customHeight="1">
      <c r="A312" s="204">
        <v>43408.0</v>
      </c>
      <c r="B312" s="205">
        <v>2.7251</v>
      </c>
      <c r="C312" s="138">
        <f t="shared" si="1"/>
        <v>11</v>
      </c>
      <c r="D312" s="147">
        <f t="shared" si="2"/>
        <v>2018</v>
      </c>
    </row>
    <row r="313" ht="14.25" customHeight="1">
      <c r="A313" s="204">
        <v>43409.0</v>
      </c>
      <c r="B313" s="205">
        <v>2.7251</v>
      </c>
      <c r="C313" s="138">
        <f t="shared" si="1"/>
        <v>11</v>
      </c>
      <c r="D313" s="147">
        <f t="shared" si="2"/>
        <v>2018</v>
      </c>
    </row>
    <row r="314" ht="14.25" customHeight="1">
      <c r="A314" s="204">
        <v>43410.0</v>
      </c>
      <c r="B314" s="205">
        <v>2.7383</v>
      </c>
      <c r="C314" s="138">
        <f t="shared" si="1"/>
        <v>11</v>
      </c>
      <c r="D314" s="147">
        <f t="shared" si="2"/>
        <v>2018</v>
      </c>
    </row>
    <row r="315" ht="14.25" customHeight="1">
      <c r="A315" s="204">
        <v>43411.0</v>
      </c>
      <c r="B315" s="205">
        <v>2.7524</v>
      </c>
      <c r="C315" s="138">
        <f t="shared" si="1"/>
        <v>11</v>
      </c>
      <c r="D315" s="147">
        <f t="shared" si="2"/>
        <v>2018</v>
      </c>
    </row>
    <row r="316" ht="14.25" customHeight="1">
      <c r="A316" s="204">
        <v>43412.0</v>
      </c>
      <c r="B316" s="205">
        <v>2.7656</v>
      </c>
      <c r="C316" s="138">
        <f t="shared" si="1"/>
        <v>11</v>
      </c>
      <c r="D316" s="147">
        <f t="shared" si="2"/>
        <v>2018</v>
      </c>
    </row>
    <row r="317" ht="14.25" customHeight="1">
      <c r="A317" s="204">
        <v>43413.0</v>
      </c>
      <c r="B317" s="205">
        <v>2.7505</v>
      </c>
      <c r="C317" s="138">
        <f t="shared" si="1"/>
        <v>11</v>
      </c>
      <c r="D317" s="147">
        <f t="shared" si="2"/>
        <v>2018</v>
      </c>
    </row>
    <row r="318" ht="14.25" customHeight="1">
      <c r="A318" s="204">
        <v>43414.0</v>
      </c>
      <c r="B318" s="205">
        <v>2.7146</v>
      </c>
      <c r="C318" s="138">
        <f t="shared" si="1"/>
        <v>11</v>
      </c>
      <c r="D318" s="147">
        <f t="shared" si="2"/>
        <v>2018</v>
      </c>
    </row>
    <row r="319" ht="14.25" customHeight="1">
      <c r="A319" s="204">
        <v>43415.0</v>
      </c>
      <c r="B319" s="205">
        <v>2.7146</v>
      </c>
      <c r="C319" s="138">
        <f t="shared" si="1"/>
        <v>11</v>
      </c>
      <c r="D319" s="147">
        <f t="shared" si="2"/>
        <v>2018</v>
      </c>
    </row>
    <row r="320" ht="14.25" customHeight="1">
      <c r="A320" s="204">
        <v>43416.0</v>
      </c>
      <c r="B320" s="205">
        <v>2.7146</v>
      </c>
      <c r="C320" s="138">
        <f t="shared" si="1"/>
        <v>11</v>
      </c>
      <c r="D320" s="147">
        <f t="shared" si="2"/>
        <v>2018</v>
      </c>
    </row>
    <row r="321" ht="14.25" customHeight="1">
      <c r="A321" s="204">
        <v>43417.0</v>
      </c>
      <c r="B321" s="205">
        <v>2.7166</v>
      </c>
      <c r="C321" s="138">
        <f t="shared" si="1"/>
        <v>11</v>
      </c>
      <c r="D321" s="147">
        <f t="shared" si="2"/>
        <v>2018</v>
      </c>
    </row>
    <row r="322" ht="14.25" customHeight="1">
      <c r="A322" s="204">
        <v>43418.0</v>
      </c>
      <c r="B322" s="205">
        <v>2.7155</v>
      </c>
      <c r="C322" s="138">
        <f t="shared" si="1"/>
        <v>11</v>
      </c>
      <c r="D322" s="147">
        <f t="shared" si="2"/>
        <v>2018</v>
      </c>
    </row>
    <row r="323" ht="14.25" customHeight="1">
      <c r="A323" s="204">
        <v>43419.0</v>
      </c>
      <c r="B323" s="205">
        <v>2.7045</v>
      </c>
      <c r="C323" s="138">
        <f t="shared" si="1"/>
        <v>11</v>
      </c>
      <c r="D323" s="147">
        <f t="shared" si="2"/>
        <v>2018</v>
      </c>
    </row>
    <row r="324" ht="14.25" customHeight="1">
      <c r="A324" s="204">
        <v>43420.0</v>
      </c>
      <c r="B324" s="205">
        <v>2.6818</v>
      </c>
      <c r="C324" s="138">
        <f t="shared" si="1"/>
        <v>11</v>
      </c>
      <c r="D324" s="147">
        <f t="shared" si="2"/>
        <v>2018</v>
      </c>
    </row>
    <row r="325" ht="14.25" customHeight="1">
      <c r="A325" s="204">
        <v>43421.0</v>
      </c>
      <c r="B325" s="205">
        <v>2.6727</v>
      </c>
      <c r="C325" s="138">
        <f t="shared" si="1"/>
        <v>11</v>
      </c>
      <c r="D325" s="147">
        <f t="shared" si="2"/>
        <v>2018</v>
      </c>
    </row>
    <row r="326" ht="14.25" customHeight="1">
      <c r="A326" s="204">
        <v>43422.0</v>
      </c>
      <c r="B326" s="205">
        <v>2.6727</v>
      </c>
      <c r="C326" s="138">
        <f t="shared" si="1"/>
        <v>11</v>
      </c>
      <c r="D326" s="147">
        <f t="shared" si="2"/>
        <v>2018</v>
      </c>
    </row>
    <row r="327" ht="14.25" customHeight="1">
      <c r="A327" s="204">
        <v>43423.0</v>
      </c>
      <c r="B327" s="205">
        <v>2.6727</v>
      </c>
      <c r="C327" s="138">
        <f t="shared" si="1"/>
        <v>11</v>
      </c>
      <c r="D327" s="147">
        <f t="shared" si="2"/>
        <v>2018</v>
      </c>
    </row>
    <row r="328" ht="14.25" customHeight="1">
      <c r="A328" s="204">
        <v>43424.0</v>
      </c>
      <c r="B328" s="205">
        <v>2.6593</v>
      </c>
      <c r="C328" s="138">
        <f t="shared" si="1"/>
        <v>11</v>
      </c>
      <c r="D328" s="147">
        <f t="shared" si="2"/>
        <v>2018</v>
      </c>
    </row>
    <row r="329" ht="14.25" customHeight="1">
      <c r="A329" s="204">
        <v>43425.0</v>
      </c>
      <c r="B329" s="205">
        <v>2.6741</v>
      </c>
      <c r="C329" s="138">
        <f t="shared" si="1"/>
        <v>11</v>
      </c>
      <c r="D329" s="147">
        <f t="shared" si="2"/>
        <v>2018</v>
      </c>
    </row>
    <row r="330" ht="14.25" customHeight="1">
      <c r="A330" s="204">
        <v>43426.0</v>
      </c>
      <c r="B330" s="205">
        <v>2.664</v>
      </c>
      <c r="C330" s="138">
        <f t="shared" si="1"/>
        <v>11</v>
      </c>
      <c r="D330" s="147">
        <f t="shared" si="2"/>
        <v>2018</v>
      </c>
    </row>
    <row r="331" ht="14.25" customHeight="1">
      <c r="A331" s="204">
        <v>43427.0</v>
      </c>
      <c r="B331" s="205">
        <v>2.6585</v>
      </c>
      <c r="C331" s="138">
        <f t="shared" si="1"/>
        <v>11</v>
      </c>
      <c r="D331" s="147">
        <f t="shared" si="2"/>
        <v>2018</v>
      </c>
    </row>
    <row r="332" ht="14.25" customHeight="1">
      <c r="A332" s="204">
        <v>43428.0</v>
      </c>
      <c r="B332" s="205">
        <v>2.6585</v>
      </c>
      <c r="C332" s="138">
        <f t="shared" si="1"/>
        <v>11</v>
      </c>
      <c r="D332" s="147">
        <f t="shared" si="2"/>
        <v>2018</v>
      </c>
    </row>
    <row r="333" ht="14.25" customHeight="1">
      <c r="A333" s="204">
        <v>43429.0</v>
      </c>
      <c r="B333" s="205">
        <v>2.6585</v>
      </c>
      <c r="C333" s="138">
        <f t="shared" si="1"/>
        <v>11</v>
      </c>
      <c r="D333" s="147">
        <f t="shared" si="2"/>
        <v>2018</v>
      </c>
    </row>
    <row r="334" ht="14.25" customHeight="1">
      <c r="A334" s="204">
        <v>43430.0</v>
      </c>
      <c r="B334" s="205">
        <v>2.6585</v>
      </c>
      <c r="C334" s="138">
        <f t="shared" si="1"/>
        <v>11</v>
      </c>
      <c r="D334" s="147">
        <f t="shared" si="2"/>
        <v>2018</v>
      </c>
    </row>
    <row r="335" ht="14.25" customHeight="1">
      <c r="A335" s="204">
        <v>43431.0</v>
      </c>
      <c r="B335" s="205">
        <v>2.668</v>
      </c>
      <c r="C335" s="138">
        <f t="shared" si="1"/>
        <v>11</v>
      </c>
      <c r="D335" s="147">
        <f t="shared" si="2"/>
        <v>2018</v>
      </c>
    </row>
    <row r="336" ht="14.25" customHeight="1">
      <c r="A336" s="204">
        <v>43432.0</v>
      </c>
      <c r="B336" s="205">
        <v>2.6611</v>
      </c>
      <c r="C336" s="138">
        <f t="shared" si="1"/>
        <v>11</v>
      </c>
      <c r="D336" s="147">
        <f t="shared" si="2"/>
        <v>2018</v>
      </c>
    </row>
    <row r="337" ht="14.25" customHeight="1">
      <c r="A337" s="204">
        <v>43433.0</v>
      </c>
      <c r="B337" s="205">
        <v>2.6611</v>
      </c>
      <c r="C337" s="138">
        <f t="shared" si="1"/>
        <v>11</v>
      </c>
      <c r="D337" s="147">
        <f t="shared" si="2"/>
        <v>2018</v>
      </c>
    </row>
    <row r="338" ht="14.25" customHeight="1">
      <c r="A338" s="204">
        <v>43434.0</v>
      </c>
      <c r="B338" s="205">
        <v>2.6896</v>
      </c>
      <c r="C338" s="138">
        <f t="shared" si="1"/>
        <v>11</v>
      </c>
      <c r="D338" s="147">
        <f t="shared" si="2"/>
        <v>2018</v>
      </c>
    </row>
    <row r="339" ht="14.25" customHeight="1">
      <c r="A339" s="204">
        <v>43435.0</v>
      </c>
      <c r="B339" s="205">
        <v>2.6744</v>
      </c>
      <c r="C339" s="138">
        <f t="shared" si="1"/>
        <v>12</v>
      </c>
      <c r="D339" s="147">
        <f t="shared" si="2"/>
        <v>2018</v>
      </c>
    </row>
    <row r="340" ht="14.25" customHeight="1">
      <c r="A340" s="204">
        <v>43436.0</v>
      </c>
      <c r="B340" s="205">
        <v>2.6744</v>
      </c>
      <c r="C340" s="138">
        <f t="shared" si="1"/>
        <v>12</v>
      </c>
      <c r="D340" s="147">
        <f t="shared" si="2"/>
        <v>2018</v>
      </c>
    </row>
    <row r="341" ht="14.25" customHeight="1">
      <c r="A341" s="204">
        <v>43437.0</v>
      </c>
      <c r="B341" s="205">
        <v>2.6744</v>
      </c>
      <c r="C341" s="138">
        <f t="shared" si="1"/>
        <v>12</v>
      </c>
      <c r="D341" s="147">
        <f t="shared" si="2"/>
        <v>2018</v>
      </c>
    </row>
    <row r="342" ht="14.25" customHeight="1">
      <c r="A342" s="204">
        <v>43438.0</v>
      </c>
      <c r="B342" s="205">
        <v>2.6894</v>
      </c>
      <c r="C342" s="138">
        <f t="shared" si="1"/>
        <v>12</v>
      </c>
      <c r="D342" s="147">
        <f t="shared" si="2"/>
        <v>2018</v>
      </c>
    </row>
    <row r="343" ht="14.25" customHeight="1">
      <c r="A343" s="204">
        <v>43439.0</v>
      </c>
      <c r="B343" s="205">
        <v>2.68</v>
      </c>
      <c r="C343" s="138">
        <f t="shared" si="1"/>
        <v>12</v>
      </c>
      <c r="D343" s="147">
        <f t="shared" si="2"/>
        <v>2018</v>
      </c>
    </row>
    <row r="344" ht="14.25" customHeight="1">
      <c r="A344" s="204">
        <v>43440.0</v>
      </c>
      <c r="B344" s="205">
        <v>2.6733</v>
      </c>
      <c r="C344" s="138">
        <f t="shared" si="1"/>
        <v>12</v>
      </c>
      <c r="D344" s="147">
        <f t="shared" si="2"/>
        <v>2018</v>
      </c>
    </row>
    <row r="345" ht="14.25" customHeight="1">
      <c r="A345" s="204">
        <v>43441.0</v>
      </c>
      <c r="B345" s="205">
        <v>2.6668</v>
      </c>
      <c r="C345" s="138">
        <f t="shared" si="1"/>
        <v>12</v>
      </c>
      <c r="D345" s="147">
        <f t="shared" si="2"/>
        <v>2018</v>
      </c>
    </row>
    <row r="346" ht="14.25" customHeight="1">
      <c r="A346" s="204">
        <v>43442.0</v>
      </c>
      <c r="B346" s="205">
        <v>2.6682</v>
      </c>
      <c r="C346" s="138">
        <f t="shared" si="1"/>
        <v>12</v>
      </c>
      <c r="D346" s="147">
        <f t="shared" si="2"/>
        <v>2018</v>
      </c>
    </row>
    <row r="347" ht="14.25" customHeight="1">
      <c r="A347" s="204">
        <v>43443.0</v>
      </c>
      <c r="B347" s="205">
        <v>2.6682</v>
      </c>
      <c r="C347" s="138">
        <f t="shared" si="1"/>
        <v>12</v>
      </c>
      <c r="D347" s="147">
        <f t="shared" si="2"/>
        <v>2018</v>
      </c>
    </row>
    <row r="348" ht="14.25" customHeight="1">
      <c r="A348" s="204">
        <v>43444.0</v>
      </c>
      <c r="B348" s="205">
        <v>2.6682</v>
      </c>
      <c r="C348" s="138">
        <f t="shared" si="1"/>
        <v>12</v>
      </c>
      <c r="D348" s="147">
        <f t="shared" si="2"/>
        <v>2018</v>
      </c>
    </row>
    <row r="349" ht="14.25" customHeight="1">
      <c r="A349" s="204">
        <v>43445.0</v>
      </c>
      <c r="B349" s="205">
        <v>2.667</v>
      </c>
      <c r="C349" s="138">
        <f t="shared" si="1"/>
        <v>12</v>
      </c>
      <c r="D349" s="147">
        <f t="shared" si="2"/>
        <v>2018</v>
      </c>
    </row>
    <row r="350" ht="14.25" customHeight="1">
      <c r="A350" s="204">
        <v>43446.0</v>
      </c>
      <c r="B350" s="205">
        <v>2.6609</v>
      </c>
      <c r="C350" s="138">
        <f t="shared" si="1"/>
        <v>12</v>
      </c>
      <c r="D350" s="147">
        <f t="shared" si="2"/>
        <v>2018</v>
      </c>
    </row>
    <row r="351" ht="14.25" customHeight="1">
      <c r="A351" s="204">
        <v>43447.0</v>
      </c>
      <c r="B351" s="205">
        <v>2.6594</v>
      </c>
      <c r="C351" s="138">
        <f t="shared" si="1"/>
        <v>12</v>
      </c>
      <c r="D351" s="147">
        <f t="shared" si="2"/>
        <v>2018</v>
      </c>
    </row>
    <row r="352" ht="14.25" customHeight="1">
      <c r="A352" s="204">
        <v>43448.0</v>
      </c>
      <c r="B352" s="205">
        <v>2.6642</v>
      </c>
      <c r="C352" s="138">
        <f t="shared" si="1"/>
        <v>12</v>
      </c>
      <c r="D352" s="147">
        <f t="shared" si="2"/>
        <v>2018</v>
      </c>
    </row>
    <row r="353" ht="14.25" customHeight="1">
      <c r="A353" s="204">
        <v>43449.0</v>
      </c>
      <c r="B353" s="205">
        <v>2.6678</v>
      </c>
      <c r="C353" s="138">
        <f t="shared" si="1"/>
        <v>12</v>
      </c>
      <c r="D353" s="147">
        <f t="shared" si="2"/>
        <v>2018</v>
      </c>
    </row>
    <row r="354" ht="14.25" customHeight="1">
      <c r="A354" s="204">
        <v>43450.0</v>
      </c>
      <c r="B354" s="205">
        <v>2.6678</v>
      </c>
      <c r="C354" s="138">
        <f t="shared" si="1"/>
        <v>12</v>
      </c>
      <c r="D354" s="147">
        <f t="shared" si="2"/>
        <v>2018</v>
      </c>
    </row>
    <row r="355" ht="14.25" customHeight="1">
      <c r="A355" s="204">
        <v>43451.0</v>
      </c>
      <c r="B355" s="205">
        <v>2.6678</v>
      </c>
      <c r="C355" s="138">
        <f t="shared" si="1"/>
        <v>12</v>
      </c>
      <c r="D355" s="147">
        <f t="shared" si="2"/>
        <v>2018</v>
      </c>
    </row>
    <row r="356" ht="14.25" customHeight="1">
      <c r="A356" s="204">
        <v>43452.0</v>
      </c>
      <c r="B356" s="205">
        <v>2.6656</v>
      </c>
      <c r="C356" s="138">
        <f t="shared" si="1"/>
        <v>12</v>
      </c>
      <c r="D356" s="147">
        <f t="shared" si="2"/>
        <v>2018</v>
      </c>
    </row>
    <row r="357" ht="14.25" customHeight="1">
      <c r="A357" s="204">
        <v>43453.0</v>
      </c>
      <c r="B357" s="205">
        <v>2.6655</v>
      </c>
      <c r="C357" s="138">
        <f t="shared" si="1"/>
        <v>12</v>
      </c>
      <c r="D357" s="147">
        <f t="shared" si="2"/>
        <v>2018</v>
      </c>
    </row>
    <row r="358" ht="14.25" customHeight="1">
      <c r="A358" s="204">
        <v>43454.0</v>
      </c>
      <c r="B358" s="205">
        <v>2.6647</v>
      </c>
      <c r="C358" s="138">
        <f t="shared" si="1"/>
        <v>12</v>
      </c>
      <c r="D358" s="147">
        <f t="shared" si="2"/>
        <v>2018</v>
      </c>
    </row>
    <row r="359" ht="14.25" customHeight="1">
      <c r="A359" s="204">
        <v>43455.0</v>
      </c>
      <c r="B359" s="205">
        <v>2.6626</v>
      </c>
      <c r="C359" s="138">
        <f t="shared" si="1"/>
        <v>12</v>
      </c>
      <c r="D359" s="147">
        <f t="shared" si="2"/>
        <v>2018</v>
      </c>
    </row>
    <row r="360" ht="14.25" customHeight="1">
      <c r="A360" s="204">
        <v>43456.0</v>
      </c>
      <c r="B360" s="205">
        <v>2.6627</v>
      </c>
      <c r="C360" s="138">
        <f t="shared" si="1"/>
        <v>12</v>
      </c>
      <c r="D360" s="147">
        <f t="shared" si="2"/>
        <v>2018</v>
      </c>
    </row>
    <row r="361" ht="14.25" customHeight="1">
      <c r="A361" s="204">
        <v>43457.0</v>
      </c>
      <c r="B361" s="205">
        <v>2.6627</v>
      </c>
      <c r="C361" s="138">
        <f t="shared" si="1"/>
        <v>12</v>
      </c>
      <c r="D361" s="147">
        <f t="shared" si="2"/>
        <v>2018</v>
      </c>
    </row>
    <row r="362" ht="14.25" customHeight="1">
      <c r="A362" s="204">
        <v>43458.0</v>
      </c>
      <c r="B362" s="205">
        <v>2.6627</v>
      </c>
      <c r="C362" s="138">
        <f t="shared" si="1"/>
        <v>12</v>
      </c>
      <c r="D362" s="147">
        <f t="shared" si="2"/>
        <v>2018</v>
      </c>
    </row>
    <row r="363" ht="14.25" customHeight="1">
      <c r="A363" s="204">
        <v>43459.0</v>
      </c>
      <c r="B363" s="205">
        <v>2.6617</v>
      </c>
      <c r="C363" s="138">
        <f t="shared" si="1"/>
        <v>12</v>
      </c>
      <c r="D363" s="147">
        <f t="shared" si="2"/>
        <v>2018</v>
      </c>
    </row>
    <row r="364" ht="14.25" customHeight="1">
      <c r="A364" s="204">
        <v>43460.0</v>
      </c>
      <c r="B364" s="205">
        <v>2.6627</v>
      </c>
      <c r="C364" s="138">
        <f t="shared" si="1"/>
        <v>12</v>
      </c>
      <c r="D364" s="147">
        <f t="shared" si="2"/>
        <v>2018</v>
      </c>
    </row>
    <row r="365" ht="14.25" customHeight="1">
      <c r="A365" s="204">
        <v>43461.0</v>
      </c>
      <c r="B365" s="205">
        <v>2.6639</v>
      </c>
      <c r="C365" s="138">
        <f t="shared" si="1"/>
        <v>12</v>
      </c>
      <c r="D365" s="147">
        <f t="shared" si="2"/>
        <v>2018</v>
      </c>
    </row>
    <row r="366" ht="14.25" customHeight="1">
      <c r="A366" s="204">
        <v>43462.0</v>
      </c>
      <c r="B366" s="205">
        <v>2.6689</v>
      </c>
      <c r="C366" s="138">
        <f t="shared" si="1"/>
        <v>12</v>
      </c>
      <c r="D366" s="147">
        <f t="shared" si="2"/>
        <v>2018</v>
      </c>
    </row>
    <row r="367" ht="14.25" customHeight="1">
      <c r="A367" s="204">
        <v>43463.0</v>
      </c>
      <c r="B367" s="205">
        <v>2.6766</v>
      </c>
      <c r="C367" s="138">
        <f t="shared" si="1"/>
        <v>12</v>
      </c>
      <c r="D367" s="147">
        <f t="shared" si="2"/>
        <v>2018</v>
      </c>
    </row>
    <row r="368" ht="14.25" customHeight="1">
      <c r="A368" s="204">
        <v>43464.0</v>
      </c>
      <c r="B368" s="205">
        <v>2.6766</v>
      </c>
      <c r="C368" s="138">
        <f t="shared" si="1"/>
        <v>12</v>
      </c>
      <c r="D368" s="147">
        <f t="shared" si="2"/>
        <v>2018</v>
      </c>
    </row>
    <row r="369" ht="14.25" customHeight="1">
      <c r="A369" s="204">
        <v>43465.0</v>
      </c>
      <c r="B369" s="205">
        <v>2.6766</v>
      </c>
      <c r="C369" s="138">
        <f t="shared" si="1"/>
        <v>12</v>
      </c>
      <c r="D369" s="147">
        <f t="shared" si="2"/>
        <v>2018</v>
      </c>
    </row>
    <row r="370" ht="14.25" customHeight="1">
      <c r="A370" s="204">
        <v>43466.0</v>
      </c>
      <c r="B370" s="205">
        <v>2.6727</v>
      </c>
      <c r="C370" s="138">
        <f t="shared" si="1"/>
        <v>1</v>
      </c>
      <c r="D370" s="147">
        <f t="shared" si="2"/>
        <v>2019</v>
      </c>
    </row>
    <row r="371" ht="14.25" customHeight="1">
      <c r="A371" s="204">
        <v>43467.0</v>
      </c>
      <c r="B371" s="205">
        <v>2.6727</v>
      </c>
      <c r="C371" s="138">
        <f t="shared" si="1"/>
        <v>1</v>
      </c>
      <c r="D371" s="147">
        <f t="shared" si="2"/>
        <v>2019</v>
      </c>
    </row>
    <row r="372" ht="14.25" customHeight="1">
      <c r="A372" s="204">
        <v>43468.0</v>
      </c>
      <c r="B372" s="205">
        <v>2.6727</v>
      </c>
      <c r="C372" s="138">
        <f t="shared" si="1"/>
        <v>1</v>
      </c>
      <c r="D372" s="147">
        <f t="shared" si="2"/>
        <v>2019</v>
      </c>
    </row>
    <row r="373" ht="14.25" customHeight="1">
      <c r="A373" s="204">
        <v>43469.0</v>
      </c>
      <c r="B373" s="205">
        <v>2.6752</v>
      </c>
      <c r="C373" s="138">
        <f t="shared" si="1"/>
        <v>1</v>
      </c>
      <c r="D373" s="147">
        <f t="shared" si="2"/>
        <v>2019</v>
      </c>
    </row>
    <row r="374" ht="14.25" customHeight="1">
      <c r="A374" s="204">
        <v>43470.0</v>
      </c>
      <c r="B374" s="205">
        <v>2.6744</v>
      </c>
      <c r="C374" s="138">
        <f t="shared" si="1"/>
        <v>1</v>
      </c>
      <c r="D374" s="147">
        <f t="shared" si="2"/>
        <v>2019</v>
      </c>
    </row>
    <row r="375" ht="14.25" customHeight="1">
      <c r="A375" s="204">
        <v>43471.0</v>
      </c>
      <c r="B375" s="205">
        <v>2.6744</v>
      </c>
      <c r="C375" s="138">
        <f t="shared" si="1"/>
        <v>1</v>
      </c>
      <c r="D375" s="147">
        <f t="shared" si="2"/>
        <v>2019</v>
      </c>
    </row>
    <row r="376" ht="14.25" customHeight="1">
      <c r="A376" s="204">
        <v>43472.0</v>
      </c>
      <c r="B376" s="205">
        <v>2.6744</v>
      </c>
      <c r="C376" s="138">
        <f t="shared" si="1"/>
        <v>1</v>
      </c>
      <c r="D376" s="147">
        <f t="shared" si="2"/>
        <v>2019</v>
      </c>
    </row>
    <row r="377" ht="14.25" customHeight="1">
      <c r="A377" s="204">
        <v>43473.0</v>
      </c>
      <c r="B377" s="205">
        <v>2.6744</v>
      </c>
      <c r="C377" s="138">
        <f t="shared" si="1"/>
        <v>1</v>
      </c>
      <c r="D377" s="147">
        <f t="shared" si="2"/>
        <v>2019</v>
      </c>
    </row>
    <row r="378" ht="14.25" customHeight="1">
      <c r="A378" s="204">
        <v>43474.0</v>
      </c>
      <c r="B378" s="205">
        <v>2.6702</v>
      </c>
      <c r="C378" s="138">
        <f t="shared" si="1"/>
        <v>1</v>
      </c>
      <c r="D378" s="147">
        <f t="shared" si="2"/>
        <v>2019</v>
      </c>
    </row>
    <row r="379" ht="14.25" customHeight="1">
      <c r="A379" s="204">
        <v>43475.0</v>
      </c>
      <c r="B379" s="205">
        <v>2.6675</v>
      </c>
      <c r="C379" s="138">
        <f t="shared" si="1"/>
        <v>1</v>
      </c>
      <c r="D379" s="147">
        <f t="shared" si="2"/>
        <v>2019</v>
      </c>
    </row>
    <row r="380" ht="14.25" customHeight="1">
      <c r="A380" s="204">
        <v>43476.0</v>
      </c>
      <c r="B380" s="205">
        <v>2.6675</v>
      </c>
      <c r="C380" s="138">
        <f t="shared" si="1"/>
        <v>1</v>
      </c>
      <c r="D380" s="147">
        <f t="shared" si="2"/>
        <v>2019</v>
      </c>
    </row>
    <row r="381" ht="14.25" customHeight="1">
      <c r="A381" s="204">
        <v>43477.0</v>
      </c>
      <c r="B381" s="205">
        <v>2.6686</v>
      </c>
      <c r="C381" s="138">
        <f t="shared" si="1"/>
        <v>1</v>
      </c>
      <c r="D381" s="147">
        <f t="shared" si="2"/>
        <v>2019</v>
      </c>
    </row>
    <row r="382" ht="14.25" customHeight="1">
      <c r="A382" s="204">
        <v>43478.0</v>
      </c>
      <c r="B382" s="205">
        <v>2.6686</v>
      </c>
      <c r="C382" s="138">
        <f t="shared" si="1"/>
        <v>1</v>
      </c>
      <c r="D382" s="147">
        <f t="shared" si="2"/>
        <v>2019</v>
      </c>
    </row>
    <row r="383" ht="14.25" customHeight="1">
      <c r="A383" s="204">
        <v>43479.0</v>
      </c>
      <c r="B383" s="205">
        <v>2.6686</v>
      </c>
      <c r="C383" s="138">
        <f t="shared" si="1"/>
        <v>1</v>
      </c>
      <c r="D383" s="147">
        <f t="shared" si="2"/>
        <v>2019</v>
      </c>
    </row>
    <row r="384" ht="14.25" customHeight="1">
      <c r="A384" s="204">
        <v>43480.0</v>
      </c>
      <c r="B384" s="205">
        <v>2.665</v>
      </c>
      <c r="C384" s="138">
        <f t="shared" si="1"/>
        <v>1</v>
      </c>
      <c r="D384" s="147">
        <f t="shared" si="2"/>
        <v>2019</v>
      </c>
    </row>
    <row r="385" ht="14.25" customHeight="1">
      <c r="A385" s="204">
        <v>43481.0</v>
      </c>
      <c r="B385" s="205">
        <v>2.6644</v>
      </c>
      <c r="C385" s="138">
        <f t="shared" si="1"/>
        <v>1</v>
      </c>
      <c r="D385" s="147">
        <f t="shared" si="2"/>
        <v>2019</v>
      </c>
    </row>
    <row r="386" ht="14.25" customHeight="1">
      <c r="A386" s="204">
        <v>43482.0</v>
      </c>
      <c r="B386" s="205">
        <v>2.6634</v>
      </c>
      <c r="C386" s="138">
        <f t="shared" si="1"/>
        <v>1</v>
      </c>
      <c r="D386" s="147">
        <f t="shared" si="2"/>
        <v>2019</v>
      </c>
    </row>
    <row r="387" ht="14.25" customHeight="1">
      <c r="A387" s="204">
        <v>43483.0</v>
      </c>
      <c r="B387" s="205">
        <v>2.6633</v>
      </c>
      <c r="C387" s="138">
        <f t="shared" si="1"/>
        <v>1</v>
      </c>
      <c r="D387" s="147">
        <f t="shared" si="2"/>
        <v>2019</v>
      </c>
    </row>
    <row r="388" ht="14.25" customHeight="1">
      <c r="A388" s="204">
        <v>43484.0</v>
      </c>
      <c r="B388" s="205">
        <v>2.6629</v>
      </c>
      <c r="C388" s="138">
        <f t="shared" si="1"/>
        <v>1</v>
      </c>
      <c r="D388" s="147">
        <f t="shared" si="2"/>
        <v>2019</v>
      </c>
    </row>
    <row r="389" ht="14.25" customHeight="1">
      <c r="A389" s="204">
        <v>43485.0</v>
      </c>
      <c r="B389" s="205">
        <v>2.6629</v>
      </c>
      <c r="C389" s="138">
        <f t="shared" si="1"/>
        <v>1</v>
      </c>
      <c r="D389" s="147">
        <f t="shared" si="2"/>
        <v>2019</v>
      </c>
    </row>
    <row r="390" ht="14.25" customHeight="1">
      <c r="A390" s="204">
        <v>43486.0</v>
      </c>
      <c r="B390" s="205">
        <v>2.6629</v>
      </c>
      <c r="C390" s="138">
        <f t="shared" si="1"/>
        <v>1</v>
      </c>
      <c r="D390" s="147">
        <f t="shared" si="2"/>
        <v>2019</v>
      </c>
    </row>
    <row r="391" ht="14.25" customHeight="1">
      <c r="A391" s="204">
        <v>43487.0</v>
      </c>
      <c r="B391" s="205">
        <v>2.6613</v>
      </c>
      <c r="C391" s="138">
        <f t="shared" si="1"/>
        <v>1</v>
      </c>
      <c r="D391" s="147">
        <f t="shared" si="2"/>
        <v>2019</v>
      </c>
    </row>
    <row r="392" ht="14.25" customHeight="1">
      <c r="A392" s="204">
        <v>43488.0</v>
      </c>
      <c r="B392" s="205">
        <v>2.6611</v>
      </c>
      <c r="C392" s="138">
        <f t="shared" si="1"/>
        <v>1</v>
      </c>
      <c r="D392" s="147">
        <f t="shared" si="2"/>
        <v>2019</v>
      </c>
    </row>
    <row r="393" ht="14.25" customHeight="1">
      <c r="A393" s="204">
        <v>43489.0</v>
      </c>
      <c r="B393" s="205">
        <v>2.6599</v>
      </c>
      <c r="C393" s="138">
        <f t="shared" si="1"/>
        <v>1</v>
      </c>
      <c r="D393" s="147">
        <f t="shared" si="2"/>
        <v>2019</v>
      </c>
    </row>
    <row r="394" ht="14.25" customHeight="1">
      <c r="A394" s="204">
        <v>43490.0</v>
      </c>
      <c r="B394" s="205">
        <v>2.6595</v>
      </c>
      <c r="C394" s="138">
        <f t="shared" si="1"/>
        <v>1</v>
      </c>
      <c r="D394" s="147">
        <f t="shared" si="2"/>
        <v>2019</v>
      </c>
    </row>
    <row r="395" ht="14.25" customHeight="1">
      <c r="A395" s="204">
        <v>43491.0</v>
      </c>
      <c r="B395" s="205">
        <v>2.6573</v>
      </c>
      <c r="C395" s="138">
        <f t="shared" si="1"/>
        <v>1</v>
      </c>
      <c r="D395" s="147">
        <f t="shared" si="2"/>
        <v>2019</v>
      </c>
    </row>
    <row r="396" ht="14.25" customHeight="1">
      <c r="A396" s="204">
        <v>43492.0</v>
      </c>
      <c r="B396" s="205">
        <v>2.6573</v>
      </c>
      <c r="C396" s="138">
        <f t="shared" si="1"/>
        <v>1</v>
      </c>
      <c r="D396" s="147">
        <f t="shared" si="2"/>
        <v>2019</v>
      </c>
    </row>
    <row r="397" ht="14.25" customHeight="1">
      <c r="A397" s="204">
        <v>43493.0</v>
      </c>
      <c r="B397" s="205">
        <v>2.6573</v>
      </c>
      <c r="C397" s="138">
        <f t="shared" si="1"/>
        <v>1</v>
      </c>
      <c r="D397" s="147">
        <f t="shared" si="2"/>
        <v>2019</v>
      </c>
    </row>
    <row r="398" ht="14.25" customHeight="1">
      <c r="A398" s="204">
        <v>43494.0</v>
      </c>
      <c r="B398" s="205">
        <v>2.657</v>
      </c>
      <c r="C398" s="138">
        <f t="shared" si="1"/>
        <v>1</v>
      </c>
      <c r="D398" s="147">
        <f t="shared" si="2"/>
        <v>2019</v>
      </c>
    </row>
    <row r="399" ht="14.25" customHeight="1">
      <c r="A399" s="204">
        <v>43495.0</v>
      </c>
      <c r="B399" s="205">
        <v>2.6552</v>
      </c>
      <c r="C399" s="138">
        <f t="shared" si="1"/>
        <v>1</v>
      </c>
      <c r="D399" s="147">
        <f t="shared" si="2"/>
        <v>2019</v>
      </c>
    </row>
    <row r="400" ht="14.25" customHeight="1">
      <c r="A400" s="204">
        <v>43496.0</v>
      </c>
      <c r="B400" s="205">
        <v>2.655</v>
      </c>
      <c r="C400" s="138">
        <f t="shared" si="1"/>
        <v>1</v>
      </c>
      <c r="D400" s="147">
        <f t="shared" si="2"/>
        <v>2019</v>
      </c>
    </row>
    <row r="401" ht="14.25" customHeight="1">
      <c r="A401" s="204">
        <v>43497.0</v>
      </c>
      <c r="B401" s="205">
        <v>2.6547</v>
      </c>
      <c r="C401" s="138">
        <f t="shared" si="1"/>
        <v>2</v>
      </c>
      <c r="D401" s="147">
        <f t="shared" si="2"/>
        <v>2019</v>
      </c>
    </row>
    <row r="402" ht="14.25" customHeight="1">
      <c r="A402" s="204">
        <v>43498.0</v>
      </c>
      <c r="B402" s="205">
        <v>2.6554</v>
      </c>
      <c r="C402" s="138">
        <f t="shared" si="1"/>
        <v>2</v>
      </c>
      <c r="D402" s="147">
        <f t="shared" si="2"/>
        <v>2019</v>
      </c>
    </row>
    <row r="403" ht="14.25" customHeight="1">
      <c r="A403" s="204">
        <v>43499.0</v>
      </c>
      <c r="B403" s="205">
        <v>2.6554</v>
      </c>
      <c r="C403" s="138">
        <f t="shared" si="1"/>
        <v>2</v>
      </c>
      <c r="D403" s="147">
        <f t="shared" si="2"/>
        <v>2019</v>
      </c>
    </row>
    <row r="404" ht="14.25" customHeight="1">
      <c r="A404" s="204">
        <v>43500.0</v>
      </c>
      <c r="B404" s="205">
        <v>2.6554</v>
      </c>
      <c r="C404" s="138">
        <f t="shared" si="1"/>
        <v>2</v>
      </c>
      <c r="D404" s="147">
        <f t="shared" si="2"/>
        <v>2019</v>
      </c>
    </row>
    <row r="405" ht="14.25" customHeight="1">
      <c r="A405" s="204">
        <v>43501.0</v>
      </c>
      <c r="B405" s="205">
        <v>2.6524</v>
      </c>
      <c r="C405" s="138">
        <f t="shared" si="1"/>
        <v>2</v>
      </c>
      <c r="D405" s="147">
        <f t="shared" si="2"/>
        <v>2019</v>
      </c>
    </row>
    <row r="406" ht="14.25" customHeight="1">
      <c r="A406" s="204">
        <v>43502.0</v>
      </c>
      <c r="B406" s="205">
        <v>2.6506</v>
      </c>
      <c r="C406" s="138">
        <f t="shared" si="1"/>
        <v>2</v>
      </c>
      <c r="D406" s="147">
        <f t="shared" si="2"/>
        <v>2019</v>
      </c>
    </row>
    <row r="407" ht="14.25" customHeight="1">
      <c r="A407" s="204">
        <v>43503.0</v>
      </c>
      <c r="B407" s="205">
        <v>2.6487</v>
      </c>
      <c r="C407" s="138">
        <f t="shared" si="1"/>
        <v>2</v>
      </c>
      <c r="D407" s="147">
        <f t="shared" si="2"/>
        <v>2019</v>
      </c>
    </row>
    <row r="408" ht="14.25" customHeight="1">
      <c r="A408" s="204">
        <v>43504.0</v>
      </c>
      <c r="B408" s="205">
        <v>2.6471</v>
      </c>
      <c r="C408" s="138">
        <f t="shared" si="1"/>
        <v>2</v>
      </c>
      <c r="D408" s="147">
        <f t="shared" si="2"/>
        <v>2019</v>
      </c>
    </row>
    <row r="409" ht="14.25" customHeight="1">
      <c r="A409" s="204">
        <v>43505.0</v>
      </c>
      <c r="B409" s="205">
        <v>2.6461</v>
      </c>
      <c r="C409" s="138">
        <f t="shared" si="1"/>
        <v>2</v>
      </c>
      <c r="D409" s="147">
        <f t="shared" si="2"/>
        <v>2019</v>
      </c>
    </row>
    <row r="410" ht="14.25" customHeight="1">
      <c r="A410" s="204">
        <v>43506.0</v>
      </c>
      <c r="B410" s="205">
        <v>2.6461</v>
      </c>
      <c r="C410" s="138">
        <f t="shared" si="1"/>
        <v>2</v>
      </c>
      <c r="D410" s="147">
        <f t="shared" si="2"/>
        <v>2019</v>
      </c>
    </row>
    <row r="411" ht="14.25" customHeight="1">
      <c r="A411" s="204">
        <v>43507.0</v>
      </c>
      <c r="B411" s="205">
        <v>2.6461</v>
      </c>
      <c r="C411" s="138">
        <f t="shared" si="1"/>
        <v>2</v>
      </c>
      <c r="D411" s="147">
        <f t="shared" si="2"/>
        <v>2019</v>
      </c>
    </row>
    <row r="412" ht="14.25" customHeight="1">
      <c r="A412" s="204">
        <v>43508.0</v>
      </c>
      <c r="B412" s="205">
        <v>2.646</v>
      </c>
      <c r="C412" s="138">
        <f t="shared" si="1"/>
        <v>2</v>
      </c>
      <c r="D412" s="147">
        <f t="shared" si="2"/>
        <v>2019</v>
      </c>
    </row>
    <row r="413" ht="14.25" customHeight="1">
      <c r="A413" s="204">
        <v>43509.0</v>
      </c>
      <c r="B413" s="205">
        <v>2.6442</v>
      </c>
      <c r="C413" s="138">
        <f t="shared" si="1"/>
        <v>2</v>
      </c>
      <c r="D413" s="147">
        <f t="shared" si="2"/>
        <v>2019</v>
      </c>
    </row>
    <row r="414" ht="14.25" customHeight="1">
      <c r="A414" s="204">
        <v>43510.0</v>
      </c>
      <c r="B414" s="205">
        <v>2.6438</v>
      </c>
      <c r="C414" s="138">
        <f t="shared" si="1"/>
        <v>2</v>
      </c>
      <c r="D414" s="147">
        <f t="shared" si="2"/>
        <v>2019</v>
      </c>
    </row>
    <row r="415" ht="14.25" customHeight="1">
      <c r="A415" s="204">
        <v>43511.0</v>
      </c>
      <c r="B415" s="205">
        <v>2.642</v>
      </c>
      <c r="C415" s="138">
        <f t="shared" si="1"/>
        <v>2</v>
      </c>
      <c r="D415" s="147">
        <f t="shared" si="2"/>
        <v>2019</v>
      </c>
    </row>
    <row r="416" ht="14.25" customHeight="1">
      <c r="A416" s="204">
        <v>43512.0</v>
      </c>
      <c r="B416" s="205">
        <v>2.6413</v>
      </c>
      <c r="C416" s="138">
        <f t="shared" si="1"/>
        <v>2</v>
      </c>
      <c r="D416" s="147">
        <f t="shared" si="2"/>
        <v>2019</v>
      </c>
    </row>
    <row r="417" ht="14.25" customHeight="1">
      <c r="A417" s="204">
        <v>43513.0</v>
      </c>
      <c r="B417" s="205">
        <v>2.6413</v>
      </c>
      <c r="C417" s="138">
        <f t="shared" si="1"/>
        <v>2</v>
      </c>
      <c r="D417" s="147">
        <f t="shared" si="2"/>
        <v>2019</v>
      </c>
    </row>
    <row r="418" ht="14.25" customHeight="1">
      <c r="A418" s="204">
        <v>43514.0</v>
      </c>
      <c r="B418" s="205">
        <v>2.6413</v>
      </c>
      <c r="C418" s="138">
        <f t="shared" si="1"/>
        <v>2</v>
      </c>
      <c r="D418" s="147">
        <f t="shared" si="2"/>
        <v>2019</v>
      </c>
    </row>
    <row r="419" ht="14.25" customHeight="1">
      <c r="A419" s="204">
        <v>43515.0</v>
      </c>
      <c r="B419" s="205">
        <v>2.6404</v>
      </c>
      <c r="C419" s="138">
        <f t="shared" si="1"/>
        <v>2</v>
      </c>
      <c r="D419" s="147">
        <f t="shared" si="2"/>
        <v>2019</v>
      </c>
    </row>
    <row r="420" ht="14.25" customHeight="1">
      <c r="A420" s="204">
        <v>43516.0</v>
      </c>
      <c r="B420" s="205">
        <v>2.6498</v>
      </c>
      <c r="C420" s="138">
        <f t="shared" si="1"/>
        <v>2</v>
      </c>
      <c r="D420" s="147">
        <f t="shared" si="2"/>
        <v>2019</v>
      </c>
    </row>
    <row r="421" ht="14.25" customHeight="1">
      <c r="A421" s="204">
        <v>43517.0</v>
      </c>
      <c r="B421" s="205">
        <v>2.6574</v>
      </c>
      <c r="C421" s="138">
        <f t="shared" si="1"/>
        <v>2</v>
      </c>
      <c r="D421" s="147">
        <f t="shared" si="2"/>
        <v>2019</v>
      </c>
    </row>
    <row r="422" ht="14.25" customHeight="1">
      <c r="A422" s="204">
        <v>43518.0</v>
      </c>
      <c r="B422" s="205">
        <v>2.657</v>
      </c>
      <c r="C422" s="138">
        <f t="shared" si="1"/>
        <v>2</v>
      </c>
      <c r="D422" s="147">
        <f t="shared" si="2"/>
        <v>2019</v>
      </c>
    </row>
    <row r="423" ht="14.25" customHeight="1">
      <c r="A423" s="204">
        <v>43519.0</v>
      </c>
      <c r="B423" s="205">
        <v>2.6598</v>
      </c>
      <c r="C423" s="138">
        <f t="shared" si="1"/>
        <v>2</v>
      </c>
      <c r="D423" s="147">
        <f t="shared" si="2"/>
        <v>2019</v>
      </c>
    </row>
    <row r="424" ht="14.25" customHeight="1">
      <c r="A424" s="204">
        <v>43520.0</v>
      </c>
      <c r="B424" s="205">
        <v>2.6598</v>
      </c>
      <c r="C424" s="138">
        <f t="shared" si="1"/>
        <v>2</v>
      </c>
      <c r="D424" s="147">
        <f t="shared" si="2"/>
        <v>2019</v>
      </c>
    </row>
    <row r="425" ht="14.25" customHeight="1">
      <c r="A425" s="204">
        <v>43521.0</v>
      </c>
      <c r="B425" s="205">
        <v>2.6598</v>
      </c>
      <c r="C425" s="138">
        <f t="shared" si="1"/>
        <v>2</v>
      </c>
      <c r="D425" s="147">
        <f t="shared" si="2"/>
        <v>2019</v>
      </c>
    </row>
    <row r="426" ht="14.25" customHeight="1">
      <c r="A426" s="204">
        <v>43522.0</v>
      </c>
      <c r="B426" s="205">
        <v>2.6751</v>
      </c>
      <c r="C426" s="138">
        <f t="shared" si="1"/>
        <v>2</v>
      </c>
      <c r="D426" s="147">
        <f t="shared" si="2"/>
        <v>2019</v>
      </c>
    </row>
    <row r="427" ht="14.25" customHeight="1">
      <c r="A427" s="204">
        <v>43523.0</v>
      </c>
      <c r="B427" s="205">
        <v>2.677</v>
      </c>
      <c r="C427" s="138">
        <f t="shared" si="1"/>
        <v>2</v>
      </c>
      <c r="D427" s="147">
        <f t="shared" si="2"/>
        <v>2019</v>
      </c>
    </row>
    <row r="428" ht="14.25" customHeight="1">
      <c r="A428" s="204">
        <v>43524.0</v>
      </c>
      <c r="B428" s="205">
        <v>2.694</v>
      </c>
      <c r="C428" s="138">
        <f t="shared" si="1"/>
        <v>2</v>
      </c>
      <c r="D428" s="147">
        <f t="shared" si="2"/>
        <v>2019</v>
      </c>
    </row>
    <row r="429" ht="14.25" customHeight="1">
      <c r="A429" s="204">
        <v>43525.0</v>
      </c>
      <c r="B429" s="205">
        <v>2.6794</v>
      </c>
      <c r="C429" s="138">
        <f t="shared" si="1"/>
        <v>3</v>
      </c>
      <c r="D429" s="147">
        <f t="shared" si="2"/>
        <v>2019</v>
      </c>
    </row>
    <row r="430" ht="14.25" customHeight="1">
      <c r="A430" s="204">
        <v>43526.0</v>
      </c>
      <c r="B430" s="205">
        <v>2.6736</v>
      </c>
      <c r="C430" s="138">
        <f t="shared" si="1"/>
        <v>3</v>
      </c>
      <c r="D430" s="147">
        <f t="shared" si="2"/>
        <v>2019</v>
      </c>
    </row>
    <row r="431" ht="14.25" customHeight="1">
      <c r="A431" s="204">
        <v>43527.0</v>
      </c>
      <c r="B431" s="205">
        <v>2.6736</v>
      </c>
      <c r="C431" s="138">
        <f t="shared" si="1"/>
        <v>3</v>
      </c>
      <c r="D431" s="147">
        <f t="shared" si="2"/>
        <v>2019</v>
      </c>
    </row>
    <row r="432" ht="14.25" customHeight="1">
      <c r="A432" s="204">
        <v>43528.0</v>
      </c>
      <c r="B432" s="205">
        <v>2.6736</v>
      </c>
      <c r="C432" s="138">
        <f t="shared" si="1"/>
        <v>3</v>
      </c>
      <c r="D432" s="147">
        <f t="shared" si="2"/>
        <v>2019</v>
      </c>
    </row>
    <row r="433" ht="14.25" customHeight="1">
      <c r="A433" s="204">
        <v>43529.0</v>
      </c>
      <c r="B433" s="205">
        <v>2.6706</v>
      </c>
      <c r="C433" s="138">
        <f t="shared" si="1"/>
        <v>3</v>
      </c>
      <c r="D433" s="147">
        <f t="shared" si="2"/>
        <v>2019</v>
      </c>
    </row>
    <row r="434" ht="14.25" customHeight="1">
      <c r="A434" s="204">
        <v>43530.0</v>
      </c>
      <c r="B434" s="205">
        <v>2.6749</v>
      </c>
      <c r="C434" s="138">
        <f t="shared" si="1"/>
        <v>3</v>
      </c>
      <c r="D434" s="147">
        <f t="shared" si="2"/>
        <v>2019</v>
      </c>
    </row>
    <row r="435" ht="14.25" customHeight="1">
      <c r="A435" s="204">
        <v>43531.0</v>
      </c>
      <c r="B435" s="205">
        <v>2.681</v>
      </c>
      <c r="C435" s="138">
        <f t="shared" si="1"/>
        <v>3</v>
      </c>
      <c r="D435" s="147">
        <f t="shared" si="2"/>
        <v>2019</v>
      </c>
    </row>
    <row r="436" ht="14.25" customHeight="1">
      <c r="A436" s="204">
        <v>43532.0</v>
      </c>
      <c r="B436" s="205">
        <v>2.6878</v>
      </c>
      <c r="C436" s="138">
        <f t="shared" si="1"/>
        <v>3</v>
      </c>
      <c r="D436" s="147">
        <f t="shared" si="2"/>
        <v>2019</v>
      </c>
    </row>
    <row r="437" ht="14.25" customHeight="1">
      <c r="A437" s="204">
        <v>43533.0</v>
      </c>
      <c r="B437" s="205">
        <v>2.6878</v>
      </c>
      <c r="C437" s="138">
        <f t="shared" si="1"/>
        <v>3</v>
      </c>
      <c r="D437" s="147">
        <f t="shared" si="2"/>
        <v>2019</v>
      </c>
    </row>
    <row r="438" ht="14.25" customHeight="1">
      <c r="A438" s="204">
        <v>43534.0</v>
      </c>
      <c r="B438" s="205">
        <v>2.6878</v>
      </c>
      <c r="C438" s="138">
        <f t="shared" si="1"/>
        <v>3</v>
      </c>
      <c r="D438" s="147">
        <f t="shared" si="2"/>
        <v>2019</v>
      </c>
    </row>
    <row r="439" ht="14.25" customHeight="1">
      <c r="A439" s="204">
        <v>43535.0</v>
      </c>
      <c r="B439" s="205">
        <v>2.6878</v>
      </c>
      <c r="C439" s="138">
        <f t="shared" si="1"/>
        <v>3</v>
      </c>
      <c r="D439" s="147">
        <f t="shared" si="2"/>
        <v>2019</v>
      </c>
    </row>
    <row r="440" ht="14.25" customHeight="1">
      <c r="A440" s="204">
        <v>43536.0</v>
      </c>
      <c r="B440" s="205">
        <v>2.6866</v>
      </c>
      <c r="C440" s="138">
        <f t="shared" si="1"/>
        <v>3</v>
      </c>
      <c r="D440" s="147">
        <f t="shared" si="2"/>
        <v>2019</v>
      </c>
    </row>
    <row r="441" ht="14.25" customHeight="1">
      <c r="A441" s="204">
        <v>43537.0</v>
      </c>
      <c r="B441" s="205">
        <v>2.6877</v>
      </c>
      <c r="C441" s="138">
        <f t="shared" si="1"/>
        <v>3</v>
      </c>
      <c r="D441" s="147">
        <f t="shared" si="2"/>
        <v>2019</v>
      </c>
    </row>
    <row r="442" ht="14.25" customHeight="1">
      <c r="A442" s="204">
        <v>43538.0</v>
      </c>
      <c r="B442" s="205">
        <v>2.6872</v>
      </c>
      <c r="C442" s="138">
        <f t="shared" si="1"/>
        <v>3</v>
      </c>
      <c r="D442" s="147">
        <f t="shared" si="2"/>
        <v>2019</v>
      </c>
    </row>
    <row r="443" ht="14.25" customHeight="1">
      <c r="A443" s="204">
        <v>43539.0</v>
      </c>
      <c r="B443" s="205">
        <v>2.6864</v>
      </c>
      <c r="C443" s="138">
        <f t="shared" si="1"/>
        <v>3</v>
      </c>
      <c r="D443" s="147">
        <f t="shared" si="2"/>
        <v>2019</v>
      </c>
    </row>
    <row r="444" ht="14.25" customHeight="1">
      <c r="A444" s="204">
        <v>43540.0</v>
      </c>
      <c r="B444" s="205">
        <v>2.6861</v>
      </c>
      <c r="C444" s="138">
        <f t="shared" si="1"/>
        <v>3</v>
      </c>
      <c r="D444" s="147">
        <f t="shared" si="2"/>
        <v>2019</v>
      </c>
    </row>
    <row r="445" ht="14.25" customHeight="1">
      <c r="A445" s="204">
        <v>43541.0</v>
      </c>
      <c r="B445" s="205">
        <v>2.6861</v>
      </c>
      <c r="C445" s="138">
        <f t="shared" si="1"/>
        <v>3</v>
      </c>
      <c r="D445" s="147">
        <f t="shared" si="2"/>
        <v>2019</v>
      </c>
    </row>
    <row r="446" ht="14.25" customHeight="1">
      <c r="A446" s="204">
        <v>43542.0</v>
      </c>
      <c r="B446" s="205">
        <v>2.6861</v>
      </c>
      <c r="C446" s="138">
        <f t="shared" si="1"/>
        <v>3</v>
      </c>
      <c r="D446" s="147">
        <f t="shared" si="2"/>
        <v>2019</v>
      </c>
    </row>
    <row r="447" ht="14.25" customHeight="1">
      <c r="A447" s="204">
        <v>43543.0</v>
      </c>
      <c r="B447" s="205">
        <v>2.684</v>
      </c>
      <c r="C447" s="138">
        <f t="shared" si="1"/>
        <v>3</v>
      </c>
      <c r="D447" s="147">
        <f t="shared" si="2"/>
        <v>2019</v>
      </c>
    </row>
    <row r="448" ht="14.25" customHeight="1">
      <c r="A448" s="204">
        <v>43544.0</v>
      </c>
      <c r="B448" s="205">
        <v>2.684</v>
      </c>
      <c r="C448" s="138">
        <f t="shared" si="1"/>
        <v>3</v>
      </c>
      <c r="D448" s="147">
        <f t="shared" si="2"/>
        <v>2019</v>
      </c>
    </row>
    <row r="449" ht="14.25" customHeight="1">
      <c r="A449" s="204">
        <v>43545.0</v>
      </c>
      <c r="B449" s="205">
        <v>2.6816</v>
      </c>
      <c r="C449" s="138">
        <f t="shared" si="1"/>
        <v>3</v>
      </c>
      <c r="D449" s="147">
        <f t="shared" si="2"/>
        <v>2019</v>
      </c>
    </row>
    <row r="450" ht="14.25" customHeight="1">
      <c r="A450" s="204">
        <v>43546.0</v>
      </c>
      <c r="B450" s="205">
        <v>2.6793</v>
      </c>
      <c r="C450" s="138">
        <f t="shared" si="1"/>
        <v>3</v>
      </c>
      <c r="D450" s="147">
        <f t="shared" si="2"/>
        <v>2019</v>
      </c>
    </row>
    <row r="451" ht="14.25" customHeight="1">
      <c r="A451" s="204">
        <v>43547.0</v>
      </c>
      <c r="B451" s="205">
        <v>2.6821</v>
      </c>
      <c r="C451" s="138">
        <f t="shared" si="1"/>
        <v>3</v>
      </c>
      <c r="D451" s="147">
        <f t="shared" si="2"/>
        <v>2019</v>
      </c>
    </row>
    <row r="452" ht="14.25" customHeight="1">
      <c r="A452" s="204">
        <v>43548.0</v>
      </c>
      <c r="B452" s="205">
        <v>2.6821</v>
      </c>
      <c r="C452" s="138">
        <f t="shared" si="1"/>
        <v>3</v>
      </c>
      <c r="D452" s="147">
        <f t="shared" si="2"/>
        <v>2019</v>
      </c>
    </row>
    <row r="453" ht="14.25" customHeight="1">
      <c r="A453" s="204">
        <v>43549.0</v>
      </c>
      <c r="B453" s="205">
        <v>2.6821</v>
      </c>
      <c r="C453" s="138">
        <f t="shared" si="1"/>
        <v>3</v>
      </c>
      <c r="D453" s="147">
        <f t="shared" si="2"/>
        <v>2019</v>
      </c>
    </row>
    <row r="454" ht="14.25" customHeight="1">
      <c r="A454" s="204">
        <v>43550.0</v>
      </c>
      <c r="B454" s="205">
        <v>2.6822</v>
      </c>
      <c r="C454" s="138">
        <f t="shared" si="1"/>
        <v>3</v>
      </c>
      <c r="D454" s="147">
        <f t="shared" si="2"/>
        <v>2019</v>
      </c>
    </row>
    <row r="455" ht="14.25" customHeight="1">
      <c r="A455" s="204">
        <v>43551.0</v>
      </c>
      <c r="B455" s="205">
        <v>2.6892</v>
      </c>
      <c r="C455" s="138">
        <f t="shared" si="1"/>
        <v>3</v>
      </c>
      <c r="D455" s="147">
        <f t="shared" si="2"/>
        <v>2019</v>
      </c>
    </row>
    <row r="456" ht="14.25" customHeight="1">
      <c r="A456" s="204">
        <v>43552.0</v>
      </c>
      <c r="B456" s="205">
        <v>2.6956</v>
      </c>
      <c r="C456" s="138">
        <f t="shared" si="1"/>
        <v>3</v>
      </c>
      <c r="D456" s="147">
        <f t="shared" si="2"/>
        <v>2019</v>
      </c>
    </row>
    <row r="457" ht="14.25" customHeight="1">
      <c r="A457" s="204">
        <v>43553.0</v>
      </c>
      <c r="B457" s="205">
        <v>2.6969</v>
      </c>
      <c r="C457" s="138">
        <f t="shared" si="1"/>
        <v>3</v>
      </c>
      <c r="D457" s="147">
        <f t="shared" si="2"/>
        <v>2019</v>
      </c>
    </row>
    <row r="458" ht="14.25" customHeight="1">
      <c r="A458" s="204">
        <v>43554.0</v>
      </c>
      <c r="B458" s="205">
        <v>2.6914</v>
      </c>
      <c r="C458" s="138">
        <f t="shared" si="1"/>
        <v>3</v>
      </c>
      <c r="D458" s="147">
        <f t="shared" si="2"/>
        <v>2019</v>
      </c>
    </row>
    <row r="459" ht="14.25" customHeight="1">
      <c r="A459" s="204">
        <v>43555.0</v>
      </c>
      <c r="B459" s="205">
        <v>2.6914</v>
      </c>
      <c r="C459" s="138">
        <f t="shared" si="1"/>
        <v>3</v>
      </c>
      <c r="D459" s="147">
        <f t="shared" si="2"/>
        <v>2019</v>
      </c>
    </row>
    <row r="460" ht="14.25" customHeight="1">
      <c r="A460" s="204">
        <v>43556.0</v>
      </c>
      <c r="B460" s="205">
        <v>2.6914</v>
      </c>
      <c r="C460" s="138">
        <f t="shared" si="1"/>
        <v>4</v>
      </c>
      <c r="D460" s="147">
        <f t="shared" si="2"/>
        <v>2019</v>
      </c>
    </row>
    <row r="461" ht="14.25" customHeight="1">
      <c r="A461" s="204">
        <v>43557.0</v>
      </c>
      <c r="B461" s="205">
        <v>2.6927</v>
      </c>
      <c r="C461" s="138">
        <f t="shared" si="1"/>
        <v>4</v>
      </c>
      <c r="D461" s="147">
        <f t="shared" si="2"/>
        <v>2019</v>
      </c>
    </row>
    <row r="462" ht="14.25" customHeight="1">
      <c r="A462" s="204">
        <v>43558.0</v>
      </c>
      <c r="B462" s="205">
        <v>2.6937</v>
      </c>
      <c r="C462" s="138">
        <f t="shared" si="1"/>
        <v>4</v>
      </c>
      <c r="D462" s="147">
        <f t="shared" si="2"/>
        <v>2019</v>
      </c>
    </row>
    <row r="463" ht="14.25" customHeight="1">
      <c r="A463" s="204">
        <v>43559.0</v>
      </c>
      <c r="B463" s="205">
        <v>2.6904</v>
      </c>
      <c r="C463" s="138">
        <f t="shared" si="1"/>
        <v>4</v>
      </c>
      <c r="D463" s="147">
        <f t="shared" si="2"/>
        <v>2019</v>
      </c>
    </row>
    <row r="464" ht="14.25" customHeight="1">
      <c r="A464" s="204">
        <v>43560.0</v>
      </c>
      <c r="B464" s="205">
        <v>2.6903</v>
      </c>
      <c r="C464" s="138">
        <f t="shared" si="1"/>
        <v>4</v>
      </c>
      <c r="D464" s="147">
        <f t="shared" si="2"/>
        <v>2019</v>
      </c>
    </row>
    <row r="465" ht="14.25" customHeight="1">
      <c r="A465" s="204">
        <v>43561.0</v>
      </c>
      <c r="B465" s="205">
        <v>2.6903</v>
      </c>
      <c r="C465" s="138">
        <f t="shared" si="1"/>
        <v>4</v>
      </c>
      <c r="D465" s="147">
        <f t="shared" si="2"/>
        <v>2019</v>
      </c>
    </row>
    <row r="466" ht="14.25" customHeight="1">
      <c r="A466" s="204">
        <v>43562.0</v>
      </c>
      <c r="B466" s="205">
        <v>2.6903</v>
      </c>
      <c r="C466" s="138">
        <f t="shared" si="1"/>
        <v>4</v>
      </c>
      <c r="D466" s="147">
        <f t="shared" si="2"/>
        <v>2019</v>
      </c>
    </row>
    <row r="467" ht="14.25" customHeight="1">
      <c r="A467" s="204">
        <v>43563.0</v>
      </c>
      <c r="B467" s="205">
        <v>2.6903</v>
      </c>
      <c r="C467" s="138">
        <f t="shared" si="1"/>
        <v>4</v>
      </c>
      <c r="D467" s="147">
        <f t="shared" si="2"/>
        <v>2019</v>
      </c>
    </row>
    <row r="468" ht="14.25" customHeight="1">
      <c r="A468" s="204">
        <v>43564.0</v>
      </c>
      <c r="B468" s="205">
        <v>2.6893</v>
      </c>
      <c r="C468" s="138">
        <f t="shared" si="1"/>
        <v>4</v>
      </c>
      <c r="D468" s="147">
        <f t="shared" si="2"/>
        <v>2019</v>
      </c>
    </row>
    <row r="469" ht="14.25" customHeight="1">
      <c r="A469" s="204">
        <v>43565.0</v>
      </c>
      <c r="B469" s="205">
        <v>2.6893</v>
      </c>
      <c r="C469" s="138">
        <f t="shared" si="1"/>
        <v>4</v>
      </c>
      <c r="D469" s="147">
        <f t="shared" si="2"/>
        <v>2019</v>
      </c>
    </row>
    <row r="470" ht="14.25" customHeight="1">
      <c r="A470" s="204">
        <v>43566.0</v>
      </c>
      <c r="B470" s="205">
        <v>2.6912</v>
      </c>
      <c r="C470" s="138">
        <f t="shared" si="1"/>
        <v>4</v>
      </c>
      <c r="D470" s="147">
        <f t="shared" si="2"/>
        <v>2019</v>
      </c>
    </row>
    <row r="471" ht="14.25" customHeight="1">
      <c r="A471" s="204">
        <v>43567.0</v>
      </c>
      <c r="B471" s="205">
        <v>2.696</v>
      </c>
      <c r="C471" s="138">
        <f t="shared" si="1"/>
        <v>4</v>
      </c>
      <c r="D471" s="147">
        <f t="shared" si="2"/>
        <v>2019</v>
      </c>
    </row>
    <row r="472" ht="14.25" customHeight="1">
      <c r="A472" s="204">
        <v>43568.0</v>
      </c>
      <c r="B472" s="205">
        <v>2.6953</v>
      </c>
      <c r="C472" s="138">
        <f t="shared" si="1"/>
        <v>4</v>
      </c>
      <c r="D472" s="147">
        <f t="shared" si="2"/>
        <v>2019</v>
      </c>
    </row>
    <row r="473" ht="14.25" customHeight="1">
      <c r="A473" s="204">
        <v>43569.0</v>
      </c>
      <c r="B473" s="205">
        <v>2.6953</v>
      </c>
      <c r="C473" s="138">
        <f t="shared" si="1"/>
        <v>4</v>
      </c>
      <c r="D473" s="147">
        <f t="shared" si="2"/>
        <v>2019</v>
      </c>
    </row>
    <row r="474" ht="14.25" customHeight="1">
      <c r="A474" s="204">
        <v>43570.0</v>
      </c>
      <c r="B474" s="205">
        <v>2.6953</v>
      </c>
      <c r="C474" s="138">
        <f t="shared" si="1"/>
        <v>4</v>
      </c>
      <c r="D474" s="147">
        <f t="shared" si="2"/>
        <v>2019</v>
      </c>
    </row>
    <row r="475" ht="14.25" customHeight="1">
      <c r="A475" s="204">
        <v>43571.0</v>
      </c>
      <c r="B475" s="205">
        <v>2.6916</v>
      </c>
      <c r="C475" s="138">
        <f t="shared" si="1"/>
        <v>4</v>
      </c>
      <c r="D475" s="147">
        <f t="shared" si="2"/>
        <v>2019</v>
      </c>
    </row>
    <row r="476" ht="14.25" customHeight="1">
      <c r="A476" s="204">
        <v>43572.0</v>
      </c>
      <c r="B476" s="205">
        <v>2.6906</v>
      </c>
      <c r="C476" s="138">
        <f t="shared" si="1"/>
        <v>4</v>
      </c>
      <c r="D476" s="147">
        <f t="shared" si="2"/>
        <v>2019</v>
      </c>
    </row>
    <row r="477" ht="14.25" customHeight="1">
      <c r="A477" s="204">
        <v>43573.0</v>
      </c>
      <c r="B477" s="205">
        <v>2.6931</v>
      </c>
      <c r="C477" s="138">
        <f t="shared" si="1"/>
        <v>4</v>
      </c>
      <c r="D477" s="147">
        <f t="shared" si="2"/>
        <v>2019</v>
      </c>
    </row>
    <row r="478" ht="14.25" customHeight="1">
      <c r="A478" s="204">
        <v>43574.0</v>
      </c>
      <c r="B478" s="205">
        <v>2.6939</v>
      </c>
      <c r="C478" s="138">
        <f t="shared" si="1"/>
        <v>4</v>
      </c>
      <c r="D478" s="147">
        <f t="shared" si="2"/>
        <v>2019</v>
      </c>
    </row>
    <row r="479" ht="14.25" customHeight="1">
      <c r="A479" s="204">
        <v>43575.0</v>
      </c>
      <c r="B479" s="205">
        <v>2.6935</v>
      </c>
      <c r="C479" s="138">
        <f t="shared" si="1"/>
        <v>4</v>
      </c>
      <c r="D479" s="147">
        <f t="shared" si="2"/>
        <v>2019</v>
      </c>
    </row>
    <row r="480" ht="14.25" customHeight="1">
      <c r="A480" s="204">
        <v>43576.0</v>
      </c>
      <c r="B480" s="205">
        <v>2.6935</v>
      </c>
      <c r="C480" s="138">
        <f t="shared" si="1"/>
        <v>4</v>
      </c>
      <c r="D480" s="147">
        <f t="shared" si="2"/>
        <v>2019</v>
      </c>
    </row>
    <row r="481" ht="14.25" customHeight="1">
      <c r="A481" s="204">
        <v>43577.0</v>
      </c>
      <c r="B481" s="205">
        <v>2.6935</v>
      </c>
      <c r="C481" s="138">
        <f t="shared" si="1"/>
        <v>4</v>
      </c>
      <c r="D481" s="147">
        <f t="shared" si="2"/>
        <v>2019</v>
      </c>
    </row>
    <row r="482" ht="14.25" customHeight="1">
      <c r="A482" s="204">
        <v>43578.0</v>
      </c>
      <c r="B482" s="205">
        <v>2.6975</v>
      </c>
      <c r="C482" s="138">
        <f t="shared" si="1"/>
        <v>4</v>
      </c>
      <c r="D482" s="147">
        <f t="shared" si="2"/>
        <v>2019</v>
      </c>
    </row>
    <row r="483" ht="14.25" customHeight="1">
      <c r="A483" s="204">
        <v>43579.0</v>
      </c>
      <c r="B483" s="205">
        <v>2.6981</v>
      </c>
      <c r="C483" s="138">
        <f t="shared" si="1"/>
        <v>4</v>
      </c>
      <c r="D483" s="147">
        <f t="shared" si="2"/>
        <v>2019</v>
      </c>
    </row>
    <row r="484" ht="14.25" customHeight="1">
      <c r="A484" s="204">
        <v>43580.0</v>
      </c>
      <c r="B484" s="205">
        <v>2.6984</v>
      </c>
      <c r="C484" s="138">
        <f t="shared" si="1"/>
        <v>4</v>
      </c>
      <c r="D484" s="147">
        <f t="shared" si="2"/>
        <v>2019</v>
      </c>
    </row>
    <row r="485" ht="14.25" customHeight="1">
      <c r="A485" s="204">
        <v>43581.0</v>
      </c>
      <c r="B485" s="205">
        <v>2.7007</v>
      </c>
      <c r="C485" s="138">
        <f t="shared" si="1"/>
        <v>4</v>
      </c>
      <c r="D485" s="147">
        <f t="shared" si="2"/>
        <v>2019</v>
      </c>
    </row>
    <row r="486" ht="14.25" customHeight="1">
      <c r="A486" s="204">
        <v>43582.0</v>
      </c>
      <c r="B486" s="205">
        <v>2.7007</v>
      </c>
      <c r="C486" s="138">
        <f t="shared" si="1"/>
        <v>4</v>
      </c>
      <c r="D486" s="147">
        <f t="shared" si="2"/>
        <v>2019</v>
      </c>
    </row>
    <row r="487" ht="14.25" customHeight="1">
      <c r="A487" s="204">
        <v>43583.0</v>
      </c>
      <c r="B487" s="205">
        <v>2.7007</v>
      </c>
      <c r="C487" s="138">
        <f t="shared" si="1"/>
        <v>4</v>
      </c>
      <c r="D487" s="147">
        <f t="shared" si="2"/>
        <v>2019</v>
      </c>
    </row>
    <row r="488" ht="14.25" customHeight="1">
      <c r="A488" s="204">
        <v>43584.0</v>
      </c>
      <c r="B488" s="205">
        <v>2.7007</v>
      </c>
      <c r="C488" s="138">
        <f t="shared" si="1"/>
        <v>4</v>
      </c>
      <c r="D488" s="147">
        <f t="shared" si="2"/>
        <v>2019</v>
      </c>
    </row>
    <row r="489" ht="14.25" customHeight="1">
      <c r="A489" s="204">
        <v>43585.0</v>
      </c>
      <c r="B489" s="205">
        <v>2.7007</v>
      </c>
      <c r="C489" s="138">
        <f t="shared" si="1"/>
        <v>4</v>
      </c>
      <c r="D489" s="147">
        <f t="shared" si="2"/>
        <v>2019</v>
      </c>
    </row>
    <row r="490" ht="14.25" customHeight="1">
      <c r="A490" s="204">
        <v>43586.0</v>
      </c>
      <c r="B490" s="205">
        <v>2.7029</v>
      </c>
      <c r="C490" s="138">
        <f t="shared" si="1"/>
        <v>5</v>
      </c>
      <c r="D490" s="147">
        <f t="shared" si="2"/>
        <v>2019</v>
      </c>
    </row>
    <row r="491" ht="14.25" customHeight="1">
      <c r="A491" s="204">
        <v>43587.0</v>
      </c>
      <c r="B491" s="205">
        <v>2.7044</v>
      </c>
      <c r="C491" s="138">
        <f t="shared" si="1"/>
        <v>5</v>
      </c>
      <c r="D491" s="147">
        <f t="shared" si="2"/>
        <v>2019</v>
      </c>
    </row>
    <row r="492" ht="14.25" customHeight="1">
      <c r="A492" s="204">
        <v>43588.0</v>
      </c>
      <c r="B492" s="205">
        <v>2.7051</v>
      </c>
      <c r="C492" s="138">
        <f t="shared" si="1"/>
        <v>5</v>
      </c>
      <c r="D492" s="147">
        <f t="shared" si="2"/>
        <v>2019</v>
      </c>
    </row>
    <row r="493" ht="14.25" customHeight="1">
      <c r="A493" s="204">
        <v>43589.0</v>
      </c>
      <c r="B493" s="205">
        <v>2.707</v>
      </c>
      <c r="C493" s="138">
        <f t="shared" si="1"/>
        <v>5</v>
      </c>
      <c r="D493" s="147">
        <f t="shared" si="2"/>
        <v>2019</v>
      </c>
    </row>
    <row r="494" ht="14.25" customHeight="1">
      <c r="A494" s="204">
        <v>43590.0</v>
      </c>
      <c r="B494" s="205">
        <v>2.707</v>
      </c>
      <c r="C494" s="138">
        <f t="shared" si="1"/>
        <v>5</v>
      </c>
      <c r="D494" s="147">
        <f t="shared" si="2"/>
        <v>2019</v>
      </c>
    </row>
    <row r="495" ht="14.25" customHeight="1">
      <c r="A495" s="204">
        <v>43591.0</v>
      </c>
      <c r="B495" s="205">
        <v>2.707</v>
      </c>
      <c r="C495" s="138">
        <f t="shared" si="1"/>
        <v>5</v>
      </c>
      <c r="D495" s="147">
        <f t="shared" si="2"/>
        <v>2019</v>
      </c>
    </row>
    <row r="496" ht="14.25" customHeight="1">
      <c r="A496" s="204">
        <v>43592.0</v>
      </c>
      <c r="B496" s="205">
        <v>2.7083</v>
      </c>
      <c r="C496" s="138">
        <f t="shared" si="1"/>
        <v>5</v>
      </c>
      <c r="D496" s="147">
        <f t="shared" si="2"/>
        <v>2019</v>
      </c>
    </row>
    <row r="497" ht="14.25" customHeight="1">
      <c r="A497" s="204">
        <v>43593.0</v>
      </c>
      <c r="B497" s="205">
        <v>2.7248</v>
      </c>
      <c r="C497" s="138">
        <f t="shared" si="1"/>
        <v>5</v>
      </c>
      <c r="D497" s="147">
        <f t="shared" si="2"/>
        <v>2019</v>
      </c>
    </row>
    <row r="498" ht="14.25" customHeight="1">
      <c r="A498" s="204">
        <v>43594.0</v>
      </c>
      <c r="B498" s="205">
        <v>2.7384</v>
      </c>
      <c r="C498" s="138">
        <f t="shared" si="1"/>
        <v>5</v>
      </c>
      <c r="D498" s="147">
        <f t="shared" si="2"/>
        <v>2019</v>
      </c>
    </row>
    <row r="499" ht="14.25" customHeight="1">
      <c r="A499" s="204">
        <v>43595.0</v>
      </c>
      <c r="B499" s="205">
        <v>2.7384</v>
      </c>
      <c r="C499" s="138">
        <f t="shared" si="1"/>
        <v>5</v>
      </c>
      <c r="D499" s="147">
        <f t="shared" si="2"/>
        <v>2019</v>
      </c>
    </row>
    <row r="500" ht="14.25" customHeight="1">
      <c r="A500" s="204">
        <v>43596.0</v>
      </c>
      <c r="B500" s="205">
        <v>2.74</v>
      </c>
      <c r="C500" s="138">
        <f t="shared" si="1"/>
        <v>5</v>
      </c>
      <c r="D500" s="147">
        <f t="shared" si="2"/>
        <v>2019</v>
      </c>
    </row>
    <row r="501" ht="14.25" customHeight="1">
      <c r="A501" s="204">
        <v>43597.0</v>
      </c>
      <c r="B501" s="205">
        <v>2.74</v>
      </c>
      <c r="C501" s="138">
        <f t="shared" si="1"/>
        <v>5</v>
      </c>
      <c r="D501" s="147">
        <f t="shared" si="2"/>
        <v>2019</v>
      </c>
    </row>
    <row r="502" ht="14.25" customHeight="1">
      <c r="A502" s="204">
        <v>43598.0</v>
      </c>
      <c r="B502" s="205">
        <v>2.74</v>
      </c>
      <c r="C502" s="138">
        <f t="shared" si="1"/>
        <v>5</v>
      </c>
      <c r="D502" s="147">
        <f t="shared" si="2"/>
        <v>2019</v>
      </c>
    </row>
    <row r="503" ht="14.25" customHeight="1">
      <c r="A503" s="204">
        <v>43599.0</v>
      </c>
      <c r="B503" s="205">
        <v>2.7435</v>
      </c>
      <c r="C503" s="138">
        <f t="shared" si="1"/>
        <v>5</v>
      </c>
      <c r="D503" s="147">
        <f t="shared" si="2"/>
        <v>2019</v>
      </c>
    </row>
    <row r="504" ht="14.25" customHeight="1">
      <c r="A504" s="204">
        <v>43600.0</v>
      </c>
      <c r="B504" s="205">
        <v>2.7422</v>
      </c>
      <c r="C504" s="138">
        <f t="shared" si="1"/>
        <v>5</v>
      </c>
      <c r="D504" s="147">
        <f t="shared" si="2"/>
        <v>2019</v>
      </c>
    </row>
    <row r="505" ht="14.25" customHeight="1">
      <c r="A505" s="204">
        <v>43601.0</v>
      </c>
      <c r="B505" s="205">
        <v>2.7425</v>
      </c>
      <c r="C505" s="138">
        <f t="shared" si="1"/>
        <v>5</v>
      </c>
      <c r="D505" s="147">
        <f t="shared" si="2"/>
        <v>2019</v>
      </c>
    </row>
    <row r="506" ht="14.25" customHeight="1">
      <c r="A506" s="204">
        <v>43602.0</v>
      </c>
      <c r="B506" s="205">
        <v>2.7426</v>
      </c>
      <c r="C506" s="138">
        <f t="shared" si="1"/>
        <v>5</v>
      </c>
      <c r="D506" s="147">
        <f t="shared" si="2"/>
        <v>2019</v>
      </c>
    </row>
    <row r="507" ht="14.25" customHeight="1">
      <c r="A507" s="204">
        <v>43603.0</v>
      </c>
      <c r="B507" s="205">
        <v>2.7424</v>
      </c>
      <c r="C507" s="138">
        <f t="shared" si="1"/>
        <v>5</v>
      </c>
      <c r="D507" s="147">
        <f t="shared" si="2"/>
        <v>2019</v>
      </c>
    </row>
    <row r="508" ht="14.25" customHeight="1">
      <c r="A508" s="204">
        <v>43604.0</v>
      </c>
      <c r="B508" s="205">
        <v>2.7424</v>
      </c>
      <c r="C508" s="138">
        <f t="shared" si="1"/>
        <v>5</v>
      </c>
      <c r="D508" s="147">
        <f t="shared" si="2"/>
        <v>2019</v>
      </c>
    </row>
    <row r="509" ht="14.25" customHeight="1">
      <c r="A509" s="204">
        <v>43605.0</v>
      </c>
      <c r="B509" s="205">
        <v>2.7424</v>
      </c>
      <c r="C509" s="138">
        <f t="shared" si="1"/>
        <v>5</v>
      </c>
      <c r="D509" s="147">
        <f t="shared" si="2"/>
        <v>2019</v>
      </c>
    </row>
    <row r="510" ht="14.25" customHeight="1">
      <c r="A510" s="204">
        <v>43606.0</v>
      </c>
      <c r="B510" s="205">
        <v>2.747</v>
      </c>
      <c r="C510" s="138">
        <f t="shared" si="1"/>
        <v>5</v>
      </c>
      <c r="D510" s="147">
        <f t="shared" si="2"/>
        <v>2019</v>
      </c>
    </row>
    <row r="511" ht="14.25" customHeight="1">
      <c r="A511" s="204">
        <v>43607.0</v>
      </c>
      <c r="B511" s="205">
        <v>2.7676</v>
      </c>
      <c r="C511" s="138">
        <f t="shared" si="1"/>
        <v>5</v>
      </c>
      <c r="D511" s="147">
        <f t="shared" si="2"/>
        <v>2019</v>
      </c>
    </row>
    <row r="512" ht="14.25" customHeight="1">
      <c r="A512" s="204">
        <v>43608.0</v>
      </c>
      <c r="B512" s="205">
        <v>2.7756</v>
      </c>
      <c r="C512" s="138">
        <f t="shared" si="1"/>
        <v>5</v>
      </c>
      <c r="D512" s="147">
        <f t="shared" si="2"/>
        <v>2019</v>
      </c>
    </row>
    <row r="513" ht="14.25" customHeight="1">
      <c r="A513" s="204">
        <v>43609.0</v>
      </c>
      <c r="B513" s="205">
        <v>2.7799</v>
      </c>
      <c r="C513" s="138">
        <f t="shared" si="1"/>
        <v>5</v>
      </c>
      <c r="D513" s="147">
        <f t="shared" si="2"/>
        <v>2019</v>
      </c>
    </row>
    <row r="514" ht="14.25" customHeight="1">
      <c r="A514" s="204">
        <v>43610.0</v>
      </c>
      <c r="B514" s="205">
        <v>2.7802</v>
      </c>
      <c r="C514" s="138">
        <f t="shared" si="1"/>
        <v>5</v>
      </c>
      <c r="D514" s="147">
        <f t="shared" si="2"/>
        <v>2019</v>
      </c>
    </row>
    <row r="515" ht="14.25" customHeight="1">
      <c r="A515" s="204">
        <v>43611.0</v>
      </c>
      <c r="B515" s="205">
        <v>2.7802</v>
      </c>
      <c r="C515" s="138">
        <f t="shared" si="1"/>
        <v>5</v>
      </c>
      <c r="D515" s="147">
        <f t="shared" si="2"/>
        <v>2019</v>
      </c>
    </row>
    <row r="516" ht="14.25" customHeight="1">
      <c r="A516" s="204">
        <v>43612.0</v>
      </c>
      <c r="B516" s="205">
        <v>2.7802</v>
      </c>
      <c r="C516" s="138">
        <f t="shared" si="1"/>
        <v>5</v>
      </c>
      <c r="D516" s="147">
        <f t="shared" si="2"/>
        <v>2019</v>
      </c>
    </row>
    <row r="517" ht="14.25" customHeight="1">
      <c r="A517" s="204">
        <v>43613.0</v>
      </c>
      <c r="B517" s="205">
        <v>2.7811</v>
      </c>
      <c r="C517" s="138">
        <f t="shared" si="1"/>
        <v>5</v>
      </c>
      <c r="D517" s="147">
        <f t="shared" si="2"/>
        <v>2019</v>
      </c>
    </row>
    <row r="518" ht="14.25" customHeight="1">
      <c r="A518" s="204">
        <v>43614.0</v>
      </c>
      <c r="B518" s="205">
        <v>2.7876</v>
      </c>
      <c r="C518" s="138">
        <f t="shared" si="1"/>
        <v>5</v>
      </c>
      <c r="D518" s="147">
        <f t="shared" si="2"/>
        <v>2019</v>
      </c>
    </row>
    <row r="519" ht="14.25" customHeight="1">
      <c r="A519" s="204">
        <v>43615.0</v>
      </c>
      <c r="B519" s="205">
        <v>2.7997</v>
      </c>
      <c r="C519" s="138">
        <f t="shared" si="1"/>
        <v>5</v>
      </c>
      <c r="D519" s="147">
        <f t="shared" si="2"/>
        <v>2019</v>
      </c>
    </row>
    <row r="520" ht="14.25" customHeight="1">
      <c r="A520" s="204">
        <v>43616.0</v>
      </c>
      <c r="B520" s="205">
        <v>2.8023</v>
      </c>
      <c r="C520" s="138">
        <f t="shared" si="1"/>
        <v>5</v>
      </c>
      <c r="D520" s="147">
        <f t="shared" si="2"/>
        <v>2019</v>
      </c>
    </row>
    <row r="521" ht="14.25" customHeight="1">
      <c r="A521" s="204">
        <v>43617.0</v>
      </c>
      <c r="B521" s="205">
        <v>2.787</v>
      </c>
      <c r="C521" s="138">
        <f t="shared" si="1"/>
        <v>6</v>
      </c>
      <c r="D521" s="147">
        <f t="shared" si="2"/>
        <v>2019</v>
      </c>
    </row>
    <row r="522" ht="14.25" customHeight="1">
      <c r="A522" s="204">
        <v>43618.0</v>
      </c>
      <c r="B522" s="205">
        <v>2.787</v>
      </c>
      <c r="C522" s="138">
        <f t="shared" si="1"/>
        <v>6</v>
      </c>
      <c r="D522" s="147">
        <f t="shared" si="2"/>
        <v>2019</v>
      </c>
    </row>
    <row r="523" ht="14.25" customHeight="1">
      <c r="A523" s="204">
        <v>43619.0</v>
      </c>
      <c r="B523" s="205">
        <v>2.787</v>
      </c>
      <c r="C523" s="138">
        <f t="shared" si="1"/>
        <v>6</v>
      </c>
      <c r="D523" s="147">
        <f t="shared" si="2"/>
        <v>2019</v>
      </c>
    </row>
    <row r="524" ht="14.25" customHeight="1">
      <c r="A524" s="204">
        <v>43620.0</v>
      </c>
      <c r="B524" s="205">
        <v>2.7793</v>
      </c>
      <c r="C524" s="138">
        <f t="shared" si="1"/>
        <v>6</v>
      </c>
      <c r="D524" s="147">
        <f t="shared" si="2"/>
        <v>2019</v>
      </c>
    </row>
    <row r="525" ht="14.25" customHeight="1">
      <c r="A525" s="204">
        <v>43621.0</v>
      </c>
      <c r="B525" s="205">
        <v>2.7648</v>
      </c>
      <c r="C525" s="138">
        <f t="shared" si="1"/>
        <v>6</v>
      </c>
      <c r="D525" s="147">
        <f t="shared" si="2"/>
        <v>2019</v>
      </c>
    </row>
    <row r="526" ht="14.25" customHeight="1">
      <c r="A526" s="204">
        <v>43622.0</v>
      </c>
      <c r="B526" s="205">
        <v>2.75</v>
      </c>
      <c r="C526" s="138">
        <f t="shared" si="1"/>
        <v>6</v>
      </c>
      <c r="D526" s="147">
        <f t="shared" si="2"/>
        <v>2019</v>
      </c>
    </row>
    <row r="527" ht="14.25" customHeight="1">
      <c r="A527" s="204">
        <v>43623.0</v>
      </c>
      <c r="B527" s="205">
        <v>2.7411</v>
      </c>
      <c r="C527" s="138">
        <f t="shared" si="1"/>
        <v>6</v>
      </c>
      <c r="D527" s="147">
        <f t="shared" si="2"/>
        <v>2019</v>
      </c>
    </row>
    <row r="528" ht="14.25" customHeight="1">
      <c r="A528" s="204">
        <v>43624.0</v>
      </c>
      <c r="B528" s="205">
        <v>2.7344</v>
      </c>
      <c r="C528" s="138">
        <f t="shared" si="1"/>
        <v>6</v>
      </c>
      <c r="D528" s="147">
        <f t="shared" si="2"/>
        <v>2019</v>
      </c>
    </row>
    <row r="529" ht="14.25" customHeight="1">
      <c r="A529" s="204">
        <v>43625.0</v>
      </c>
      <c r="B529" s="205">
        <v>2.7344</v>
      </c>
      <c r="C529" s="138">
        <f t="shared" si="1"/>
        <v>6</v>
      </c>
      <c r="D529" s="147">
        <f t="shared" si="2"/>
        <v>2019</v>
      </c>
    </row>
    <row r="530" ht="14.25" customHeight="1">
      <c r="A530" s="204">
        <v>43626.0</v>
      </c>
      <c r="B530" s="205">
        <v>2.7344</v>
      </c>
      <c r="C530" s="138">
        <f t="shared" si="1"/>
        <v>6</v>
      </c>
      <c r="D530" s="147">
        <f t="shared" si="2"/>
        <v>2019</v>
      </c>
    </row>
    <row r="531" ht="14.25" customHeight="1">
      <c r="A531" s="204">
        <v>43627.0</v>
      </c>
      <c r="B531" s="205">
        <v>2.7348</v>
      </c>
      <c r="C531" s="138">
        <f t="shared" si="1"/>
        <v>6</v>
      </c>
      <c r="D531" s="147">
        <f t="shared" si="2"/>
        <v>2019</v>
      </c>
    </row>
    <row r="532" ht="14.25" customHeight="1">
      <c r="A532" s="204">
        <v>43628.0</v>
      </c>
      <c r="B532" s="205">
        <v>2.7347</v>
      </c>
      <c r="C532" s="138">
        <f t="shared" si="1"/>
        <v>6</v>
      </c>
      <c r="D532" s="147">
        <f t="shared" si="2"/>
        <v>2019</v>
      </c>
    </row>
    <row r="533" ht="14.25" customHeight="1">
      <c r="A533" s="204">
        <v>43629.0</v>
      </c>
      <c r="B533" s="205">
        <v>2.7342</v>
      </c>
      <c r="C533" s="138">
        <f t="shared" si="1"/>
        <v>6</v>
      </c>
      <c r="D533" s="147">
        <f t="shared" si="2"/>
        <v>2019</v>
      </c>
    </row>
    <row r="534" ht="14.25" customHeight="1">
      <c r="A534" s="204">
        <v>43630.0</v>
      </c>
      <c r="B534" s="205">
        <v>2.7389</v>
      </c>
      <c r="C534" s="138">
        <f t="shared" si="1"/>
        <v>6</v>
      </c>
      <c r="D534" s="147">
        <f t="shared" si="2"/>
        <v>2019</v>
      </c>
    </row>
    <row r="535" ht="14.25" customHeight="1">
      <c r="A535" s="204">
        <v>43631.0</v>
      </c>
      <c r="B535" s="205">
        <v>2.7468</v>
      </c>
      <c r="C535" s="138">
        <f t="shared" si="1"/>
        <v>6</v>
      </c>
      <c r="D535" s="147">
        <f t="shared" si="2"/>
        <v>2019</v>
      </c>
    </row>
    <row r="536" ht="14.25" customHeight="1">
      <c r="A536" s="204">
        <v>43632.0</v>
      </c>
      <c r="B536" s="205">
        <v>2.7468</v>
      </c>
      <c r="C536" s="138">
        <f t="shared" si="1"/>
        <v>6</v>
      </c>
      <c r="D536" s="147">
        <f t="shared" si="2"/>
        <v>2019</v>
      </c>
    </row>
    <row r="537" ht="14.25" customHeight="1">
      <c r="A537" s="204">
        <v>43633.0</v>
      </c>
      <c r="B537" s="205">
        <v>2.7468</v>
      </c>
      <c r="C537" s="138">
        <f t="shared" si="1"/>
        <v>6</v>
      </c>
      <c r="D537" s="147">
        <f t="shared" si="2"/>
        <v>2019</v>
      </c>
    </row>
    <row r="538" ht="14.25" customHeight="1">
      <c r="A538" s="204">
        <v>43634.0</v>
      </c>
      <c r="B538" s="205">
        <v>2.7559</v>
      </c>
      <c r="C538" s="138">
        <f t="shared" si="1"/>
        <v>6</v>
      </c>
      <c r="D538" s="147">
        <f t="shared" si="2"/>
        <v>2019</v>
      </c>
    </row>
    <row r="539" ht="14.25" customHeight="1">
      <c r="A539" s="204">
        <v>43635.0</v>
      </c>
      <c r="B539" s="205">
        <v>2.7664</v>
      </c>
      <c r="C539" s="138">
        <f t="shared" si="1"/>
        <v>6</v>
      </c>
      <c r="D539" s="147">
        <f t="shared" si="2"/>
        <v>2019</v>
      </c>
    </row>
    <row r="540" ht="14.25" customHeight="1">
      <c r="A540" s="204">
        <v>43636.0</v>
      </c>
      <c r="B540" s="205">
        <v>2.7871</v>
      </c>
      <c r="C540" s="138">
        <f t="shared" si="1"/>
        <v>6</v>
      </c>
      <c r="D540" s="147">
        <f t="shared" si="2"/>
        <v>2019</v>
      </c>
    </row>
    <row r="541" ht="14.25" customHeight="1">
      <c r="A541" s="204">
        <v>43637.0</v>
      </c>
      <c r="B541" s="205">
        <v>2.7798</v>
      </c>
      <c r="C541" s="138">
        <f t="shared" si="1"/>
        <v>6</v>
      </c>
      <c r="D541" s="147">
        <f t="shared" si="2"/>
        <v>2019</v>
      </c>
    </row>
    <row r="542" ht="14.25" customHeight="1">
      <c r="A542" s="204">
        <v>43638.0</v>
      </c>
      <c r="B542" s="205">
        <v>2.7798</v>
      </c>
      <c r="C542" s="138">
        <f t="shared" si="1"/>
        <v>6</v>
      </c>
      <c r="D542" s="147">
        <f t="shared" si="2"/>
        <v>2019</v>
      </c>
    </row>
    <row r="543" ht="14.25" customHeight="1">
      <c r="A543" s="204">
        <v>43639.0</v>
      </c>
      <c r="B543" s="205">
        <v>2.7798</v>
      </c>
      <c r="C543" s="138">
        <f t="shared" si="1"/>
        <v>6</v>
      </c>
      <c r="D543" s="147">
        <f t="shared" si="2"/>
        <v>2019</v>
      </c>
    </row>
    <row r="544" ht="14.25" customHeight="1">
      <c r="A544" s="204">
        <v>43640.0</v>
      </c>
      <c r="B544" s="205">
        <v>2.7798</v>
      </c>
      <c r="C544" s="138">
        <f t="shared" si="1"/>
        <v>6</v>
      </c>
      <c r="D544" s="147">
        <f t="shared" si="2"/>
        <v>2019</v>
      </c>
    </row>
    <row r="545" ht="14.25" customHeight="1">
      <c r="A545" s="204">
        <v>43641.0</v>
      </c>
      <c r="B545" s="205">
        <v>2.7945</v>
      </c>
      <c r="C545" s="138">
        <f t="shared" si="1"/>
        <v>6</v>
      </c>
      <c r="D545" s="147">
        <f t="shared" si="2"/>
        <v>2019</v>
      </c>
    </row>
    <row r="546" ht="14.25" customHeight="1">
      <c r="A546" s="204">
        <v>43642.0</v>
      </c>
      <c r="B546" s="205">
        <v>2.8333</v>
      </c>
      <c r="C546" s="138">
        <f t="shared" si="1"/>
        <v>6</v>
      </c>
      <c r="D546" s="147">
        <f t="shared" si="2"/>
        <v>2019</v>
      </c>
    </row>
    <row r="547" ht="14.25" customHeight="1">
      <c r="A547" s="204">
        <v>43643.0</v>
      </c>
      <c r="B547" s="205">
        <v>2.847</v>
      </c>
      <c r="C547" s="138">
        <f t="shared" si="1"/>
        <v>6</v>
      </c>
      <c r="D547" s="147">
        <f t="shared" si="2"/>
        <v>2019</v>
      </c>
    </row>
    <row r="548" ht="14.25" customHeight="1">
      <c r="A548" s="204">
        <v>43644.0</v>
      </c>
      <c r="B548" s="205">
        <v>2.8791</v>
      </c>
      <c r="C548" s="138">
        <f t="shared" si="1"/>
        <v>6</v>
      </c>
      <c r="D548" s="147">
        <f t="shared" si="2"/>
        <v>2019</v>
      </c>
    </row>
    <row r="549" ht="14.25" customHeight="1">
      <c r="A549" s="204">
        <v>43645.0</v>
      </c>
      <c r="B549" s="205">
        <v>2.8687</v>
      </c>
      <c r="C549" s="138">
        <f t="shared" si="1"/>
        <v>6</v>
      </c>
      <c r="D549" s="147">
        <f t="shared" si="2"/>
        <v>2019</v>
      </c>
    </row>
    <row r="550" ht="14.25" customHeight="1">
      <c r="A550" s="204">
        <v>43646.0</v>
      </c>
      <c r="B550" s="205">
        <v>2.8687</v>
      </c>
      <c r="C550" s="138">
        <f t="shared" si="1"/>
        <v>6</v>
      </c>
      <c r="D550" s="147">
        <f t="shared" si="2"/>
        <v>2019</v>
      </c>
    </row>
    <row r="551" ht="14.25" customHeight="1">
      <c r="A551" s="204">
        <v>43647.0</v>
      </c>
      <c r="B551" s="205">
        <v>2.8687</v>
      </c>
      <c r="C551" s="138">
        <f t="shared" si="1"/>
        <v>7</v>
      </c>
      <c r="D551" s="147">
        <f t="shared" si="2"/>
        <v>2019</v>
      </c>
    </row>
    <row r="552" ht="14.25" customHeight="1">
      <c r="A552" s="204">
        <v>43648.0</v>
      </c>
      <c r="B552" s="205">
        <v>2.8225</v>
      </c>
      <c r="C552" s="138">
        <f t="shared" si="1"/>
        <v>7</v>
      </c>
      <c r="D552" s="147">
        <f t="shared" si="2"/>
        <v>2019</v>
      </c>
    </row>
    <row r="553" ht="14.25" customHeight="1">
      <c r="A553" s="204">
        <v>43649.0</v>
      </c>
      <c r="B553" s="205">
        <v>2.8237</v>
      </c>
      <c r="C553" s="138">
        <f t="shared" si="1"/>
        <v>7</v>
      </c>
      <c r="D553" s="147">
        <f t="shared" si="2"/>
        <v>2019</v>
      </c>
    </row>
    <row r="554" ht="14.25" customHeight="1">
      <c r="A554" s="204">
        <v>43650.0</v>
      </c>
      <c r="B554" s="205">
        <v>2.8155</v>
      </c>
      <c r="C554" s="138">
        <f t="shared" si="1"/>
        <v>7</v>
      </c>
      <c r="D554" s="147">
        <f t="shared" si="2"/>
        <v>2019</v>
      </c>
    </row>
    <row r="555" ht="14.25" customHeight="1">
      <c r="A555" s="204">
        <v>43651.0</v>
      </c>
      <c r="B555" s="205">
        <v>2.8064</v>
      </c>
      <c r="C555" s="138">
        <f t="shared" si="1"/>
        <v>7</v>
      </c>
      <c r="D555" s="147">
        <f t="shared" si="2"/>
        <v>2019</v>
      </c>
    </row>
    <row r="556" ht="14.25" customHeight="1">
      <c r="A556" s="204">
        <v>43652.0</v>
      </c>
      <c r="B556" s="205">
        <v>2.8012</v>
      </c>
      <c r="C556" s="138">
        <f t="shared" si="1"/>
        <v>7</v>
      </c>
      <c r="D556" s="147">
        <f t="shared" si="2"/>
        <v>2019</v>
      </c>
    </row>
    <row r="557" ht="14.25" customHeight="1">
      <c r="A557" s="204">
        <v>43653.0</v>
      </c>
      <c r="B557" s="205">
        <v>2.8012</v>
      </c>
      <c r="C557" s="138">
        <f t="shared" si="1"/>
        <v>7</v>
      </c>
      <c r="D557" s="147">
        <f t="shared" si="2"/>
        <v>2019</v>
      </c>
    </row>
    <row r="558" ht="14.25" customHeight="1">
      <c r="A558" s="204">
        <v>43654.0</v>
      </c>
      <c r="B558" s="205">
        <v>2.8012</v>
      </c>
      <c r="C558" s="138">
        <f t="shared" si="1"/>
        <v>7</v>
      </c>
      <c r="D558" s="147">
        <f t="shared" si="2"/>
        <v>2019</v>
      </c>
    </row>
    <row r="559" ht="14.25" customHeight="1">
      <c r="A559" s="204">
        <v>43655.0</v>
      </c>
      <c r="B559" s="205">
        <v>2.832</v>
      </c>
      <c r="C559" s="138">
        <f t="shared" si="1"/>
        <v>7</v>
      </c>
      <c r="D559" s="147">
        <f t="shared" si="2"/>
        <v>2019</v>
      </c>
    </row>
    <row r="560" ht="14.25" customHeight="1">
      <c r="A560" s="204">
        <v>43656.0</v>
      </c>
      <c r="B560" s="205">
        <v>2.9096</v>
      </c>
      <c r="C560" s="138">
        <f t="shared" si="1"/>
        <v>7</v>
      </c>
      <c r="D560" s="147">
        <f t="shared" si="2"/>
        <v>2019</v>
      </c>
    </row>
    <row r="561" ht="14.25" customHeight="1">
      <c r="A561" s="204">
        <v>43657.0</v>
      </c>
      <c r="B561" s="205">
        <v>2.8542</v>
      </c>
      <c r="C561" s="138">
        <f t="shared" si="1"/>
        <v>7</v>
      </c>
      <c r="D561" s="147">
        <f t="shared" si="2"/>
        <v>2019</v>
      </c>
    </row>
    <row r="562" ht="14.25" customHeight="1">
      <c r="A562" s="204">
        <v>43658.0</v>
      </c>
      <c r="B562" s="205">
        <v>2.8476</v>
      </c>
      <c r="C562" s="138">
        <f t="shared" si="1"/>
        <v>7</v>
      </c>
      <c r="D562" s="147">
        <f t="shared" si="2"/>
        <v>2019</v>
      </c>
    </row>
    <row r="563" ht="14.25" customHeight="1">
      <c r="A563" s="204">
        <v>43659.0</v>
      </c>
      <c r="B563" s="205">
        <v>2.8513</v>
      </c>
      <c r="C563" s="138">
        <f t="shared" si="1"/>
        <v>7</v>
      </c>
      <c r="D563" s="147">
        <f t="shared" si="2"/>
        <v>2019</v>
      </c>
    </row>
    <row r="564" ht="14.25" customHeight="1">
      <c r="A564" s="204">
        <v>43660.0</v>
      </c>
      <c r="B564" s="205">
        <v>2.8513</v>
      </c>
      <c r="C564" s="138">
        <f t="shared" si="1"/>
        <v>7</v>
      </c>
      <c r="D564" s="147">
        <f t="shared" si="2"/>
        <v>2019</v>
      </c>
    </row>
    <row r="565" ht="14.25" customHeight="1">
      <c r="A565" s="204">
        <v>43661.0</v>
      </c>
      <c r="B565" s="205">
        <v>2.8513</v>
      </c>
      <c r="C565" s="138">
        <f t="shared" si="1"/>
        <v>7</v>
      </c>
      <c r="D565" s="147">
        <f t="shared" si="2"/>
        <v>2019</v>
      </c>
    </row>
    <row r="566" ht="14.25" customHeight="1">
      <c r="A566" s="204">
        <v>43662.0</v>
      </c>
      <c r="B566" s="205">
        <v>2.8555</v>
      </c>
      <c r="C566" s="138">
        <f t="shared" si="1"/>
        <v>7</v>
      </c>
      <c r="D566" s="147">
        <f t="shared" si="2"/>
        <v>2019</v>
      </c>
    </row>
    <row r="567" ht="14.25" customHeight="1">
      <c r="A567" s="204">
        <v>43663.0</v>
      </c>
      <c r="B567" s="205">
        <v>2.8608</v>
      </c>
      <c r="C567" s="138">
        <f t="shared" si="1"/>
        <v>7</v>
      </c>
      <c r="D567" s="147">
        <f t="shared" si="2"/>
        <v>2019</v>
      </c>
    </row>
    <row r="568" ht="14.25" customHeight="1">
      <c r="A568" s="204">
        <v>43664.0</v>
      </c>
      <c r="B568" s="205">
        <v>2.8687</v>
      </c>
      <c r="C568" s="138">
        <f t="shared" si="1"/>
        <v>7</v>
      </c>
      <c r="D568" s="147">
        <f t="shared" si="2"/>
        <v>2019</v>
      </c>
    </row>
    <row r="569" ht="14.25" customHeight="1">
      <c r="A569" s="204">
        <v>43665.0</v>
      </c>
      <c r="B569" s="205">
        <v>2.8714</v>
      </c>
      <c r="C569" s="138">
        <f t="shared" si="1"/>
        <v>7</v>
      </c>
      <c r="D569" s="147">
        <f t="shared" si="2"/>
        <v>2019</v>
      </c>
    </row>
    <row r="570" ht="14.25" customHeight="1">
      <c r="A570" s="204">
        <v>43666.0</v>
      </c>
      <c r="B570" s="205">
        <v>2.8845</v>
      </c>
      <c r="C570" s="138">
        <f t="shared" si="1"/>
        <v>7</v>
      </c>
      <c r="D570" s="147">
        <f t="shared" si="2"/>
        <v>2019</v>
      </c>
    </row>
    <row r="571" ht="14.25" customHeight="1">
      <c r="A571" s="204">
        <v>43667.0</v>
      </c>
      <c r="B571" s="205">
        <v>2.8845</v>
      </c>
      <c r="C571" s="138">
        <f t="shared" si="1"/>
        <v>7</v>
      </c>
      <c r="D571" s="147">
        <f t="shared" si="2"/>
        <v>2019</v>
      </c>
    </row>
    <row r="572" ht="14.25" customHeight="1">
      <c r="A572" s="204">
        <v>43668.0</v>
      </c>
      <c r="B572" s="205">
        <v>2.8845</v>
      </c>
      <c r="C572" s="138">
        <f t="shared" si="1"/>
        <v>7</v>
      </c>
      <c r="D572" s="147">
        <f t="shared" si="2"/>
        <v>2019</v>
      </c>
    </row>
    <row r="573" ht="14.25" customHeight="1">
      <c r="A573" s="204">
        <v>43669.0</v>
      </c>
      <c r="B573" s="205">
        <v>2.8831</v>
      </c>
      <c r="C573" s="138">
        <f t="shared" si="1"/>
        <v>7</v>
      </c>
      <c r="D573" s="147">
        <f t="shared" si="2"/>
        <v>2019</v>
      </c>
    </row>
    <row r="574" ht="14.25" customHeight="1">
      <c r="A574" s="204">
        <v>43670.0</v>
      </c>
      <c r="B574" s="205">
        <v>2.8971</v>
      </c>
      <c r="C574" s="138">
        <f t="shared" si="1"/>
        <v>7</v>
      </c>
      <c r="D574" s="147">
        <f t="shared" si="2"/>
        <v>2019</v>
      </c>
    </row>
    <row r="575" ht="14.25" customHeight="1">
      <c r="A575" s="204">
        <v>43671.0</v>
      </c>
      <c r="B575" s="205">
        <v>2.901</v>
      </c>
      <c r="C575" s="138">
        <f t="shared" si="1"/>
        <v>7</v>
      </c>
      <c r="D575" s="147">
        <f t="shared" si="2"/>
        <v>2019</v>
      </c>
    </row>
    <row r="576" ht="14.25" customHeight="1">
      <c r="A576" s="204">
        <v>43672.0</v>
      </c>
      <c r="B576" s="205">
        <v>2.9171</v>
      </c>
      <c r="C576" s="138">
        <f t="shared" si="1"/>
        <v>7</v>
      </c>
      <c r="D576" s="147">
        <f t="shared" si="2"/>
        <v>2019</v>
      </c>
    </row>
    <row r="577" ht="14.25" customHeight="1">
      <c r="A577" s="204">
        <v>43673.0</v>
      </c>
      <c r="B577" s="205">
        <v>2.9321</v>
      </c>
      <c r="C577" s="138">
        <f t="shared" si="1"/>
        <v>7</v>
      </c>
      <c r="D577" s="147">
        <f t="shared" si="2"/>
        <v>2019</v>
      </c>
    </row>
    <row r="578" ht="14.25" customHeight="1">
      <c r="A578" s="204">
        <v>43674.0</v>
      </c>
      <c r="B578" s="205">
        <v>2.9321</v>
      </c>
      <c r="C578" s="138">
        <f t="shared" si="1"/>
        <v>7</v>
      </c>
      <c r="D578" s="147">
        <f t="shared" si="2"/>
        <v>2019</v>
      </c>
    </row>
    <row r="579" ht="14.25" customHeight="1">
      <c r="A579" s="204">
        <v>43675.0</v>
      </c>
      <c r="B579" s="205">
        <v>2.9321</v>
      </c>
      <c r="C579" s="138">
        <f t="shared" si="1"/>
        <v>7</v>
      </c>
      <c r="D579" s="147">
        <f t="shared" si="2"/>
        <v>2019</v>
      </c>
    </row>
    <row r="580" ht="14.25" customHeight="1">
      <c r="A580" s="204">
        <v>43676.0</v>
      </c>
      <c r="B580" s="205">
        <v>2.9346</v>
      </c>
      <c r="C580" s="138">
        <f t="shared" si="1"/>
        <v>7</v>
      </c>
      <c r="D580" s="147">
        <f t="shared" si="2"/>
        <v>2019</v>
      </c>
    </row>
    <row r="581" ht="14.25" customHeight="1">
      <c r="A581" s="204">
        <v>43677.0</v>
      </c>
      <c r="B581" s="205">
        <v>2.9507</v>
      </c>
      <c r="C581" s="138">
        <f t="shared" si="1"/>
        <v>7</v>
      </c>
      <c r="D581" s="147">
        <f t="shared" si="2"/>
        <v>2019</v>
      </c>
    </row>
    <row r="582" ht="14.25" customHeight="1">
      <c r="A582" s="204">
        <v>43678.0</v>
      </c>
      <c r="B582" s="205">
        <v>2.9718</v>
      </c>
      <c r="C582" s="138">
        <f t="shared" si="1"/>
        <v>8</v>
      </c>
      <c r="D582" s="147">
        <f t="shared" si="2"/>
        <v>2019</v>
      </c>
    </row>
    <row r="583" ht="14.25" customHeight="1">
      <c r="A583" s="204">
        <v>43679.0</v>
      </c>
      <c r="B583" s="205">
        <v>2.9296</v>
      </c>
      <c r="C583" s="138">
        <f t="shared" si="1"/>
        <v>8</v>
      </c>
      <c r="D583" s="147">
        <f t="shared" si="2"/>
        <v>2019</v>
      </c>
    </row>
    <row r="584" ht="14.25" customHeight="1">
      <c r="A584" s="204">
        <v>43680.0</v>
      </c>
      <c r="B584" s="205">
        <v>2.887</v>
      </c>
      <c r="C584" s="138">
        <f t="shared" si="1"/>
        <v>8</v>
      </c>
      <c r="D584" s="147">
        <f t="shared" si="2"/>
        <v>2019</v>
      </c>
    </row>
    <row r="585" ht="14.25" customHeight="1">
      <c r="A585" s="204">
        <v>43681.0</v>
      </c>
      <c r="B585" s="205">
        <v>2.887</v>
      </c>
      <c r="C585" s="138">
        <f t="shared" si="1"/>
        <v>8</v>
      </c>
      <c r="D585" s="147">
        <f t="shared" si="2"/>
        <v>2019</v>
      </c>
    </row>
    <row r="586" ht="14.25" customHeight="1">
      <c r="A586" s="204">
        <v>43682.0</v>
      </c>
      <c r="B586" s="205">
        <v>2.887</v>
      </c>
      <c r="C586" s="138">
        <f t="shared" si="1"/>
        <v>8</v>
      </c>
      <c r="D586" s="147">
        <f t="shared" si="2"/>
        <v>2019</v>
      </c>
    </row>
    <row r="587" ht="14.25" customHeight="1">
      <c r="A587" s="204">
        <v>43683.0</v>
      </c>
      <c r="B587" s="205">
        <v>2.8946</v>
      </c>
      <c r="C587" s="138">
        <f t="shared" si="1"/>
        <v>8</v>
      </c>
      <c r="D587" s="147">
        <f t="shared" si="2"/>
        <v>2019</v>
      </c>
    </row>
    <row r="588" ht="14.25" customHeight="1">
      <c r="A588" s="204">
        <v>43684.0</v>
      </c>
      <c r="B588" s="205">
        <v>2.9321</v>
      </c>
      <c r="C588" s="138">
        <f t="shared" si="1"/>
        <v>8</v>
      </c>
      <c r="D588" s="147">
        <f t="shared" si="2"/>
        <v>2019</v>
      </c>
    </row>
    <row r="589" ht="14.25" customHeight="1">
      <c r="A589" s="204">
        <v>43685.0</v>
      </c>
      <c r="B589" s="205">
        <v>2.9338</v>
      </c>
      <c r="C589" s="138">
        <f t="shared" si="1"/>
        <v>8</v>
      </c>
      <c r="D589" s="147">
        <f t="shared" si="2"/>
        <v>2019</v>
      </c>
    </row>
    <row r="590" ht="14.25" customHeight="1">
      <c r="A590" s="204">
        <v>43686.0</v>
      </c>
      <c r="B590" s="205">
        <v>2.9488</v>
      </c>
      <c r="C590" s="138">
        <f t="shared" si="1"/>
        <v>8</v>
      </c>
      <c r="D590" s="147">
        <f t="shared" si="2"/>
        <v>2019</v>
      </c>
    </row>
    <row r="591" ht="14.25" customHeight="1">
      <c r="A591" s="204">
        <v>43687.0</v>
      </c>
      <c r="B591" s="205">
        <v>2.936</v>
      </c>
      <c r="C591" s="138">
        <f t="shared" si="1"/>
        <v>8</v>
      </c>
      <c r="D591" s="147">
        <f t="shared" si="2"/>
        <v>2019</v>
      </c>
    </row>
    <row r="592" ht="14.25" customHeight="1">
      <c r="A592" s="204">
        <v>43688.0</v>
      </c>
      <c r="B592" s="205">
        <v>2.936</v>
      </c>
      <c r="C592" s="138">
        <f t="shared" si="1"/>
        <v>8</v>
      </c>
      <c r="D592" s="147">
        <f t="shared" si="2"/>
        <v>2019</v>
      </c>
    </row>
    <row r="593" ht="14.25" customHeight="1">
      <c r="A593" s="204">
        <v>43689.0</v>
      </c>
      <c r="B593" s="205">
        <v>2.936</v>
      </c>
      <c r="C593" s="138">
        <f t="shared" si="1"/>
        <v>8</v>
      </c>
      <c r="D593" s="147">
        <f t="shared" si="2"/>
        <v>2019</v>
      </c>
    </row>
    <row r="594" ht="14.25" customHeight="1">
      <c r="A594" s="204">
        <v>43690.0</v>
      </c>
      <c r="B594" s="205">
        <v>2.9173</v>
      </c>
      <c r="C594" s="138">
        <f t="shared" si="1"/>
        <v>8</v>
      </c>
      <c r="D594" s="147">
        <f t="shared" si="2"/>
        <v>2019</v>
      </c>
    </row>
    <row r="595" ht="14.25" customHeight="1">
      <c r="A595" s="204">
        <v>43691.0</v>
      </c>
      <c r="B595" s="205">
        <v>2.909</v>
      </c>
      <c r="C595" s="138">
        <f t="shared" si="1"/>
        <v>8</v>
      </c>
      <c r="D595" s="147">
        <f t="shared" si="2"/>
        <v>2019</v>
      </c>
    </row>
    <row r="596" ht="14.25" customHeight="1">
      <c r="A596" s="204">
        <v>43692.0</v>
      </c>
      <c r="B596" s="205">
        <v>2.9121</v>
      </c>
      <c r="C596" s="138">
        <f t="shared" si="1"/>
        <v>8</v>
      </c>
      <c r="D596" s="147">
        <f t="shared" si="2"/>
        <v>2019</v>
      </c>
    </row>
    <row r="597" ht="14.25" customHeight="1">
      <c r="A597" s="204">
        <v>43693.0</v>
      </c>
      <c r="B597" s="205">
        <v>2.9182</v>
      </c>
      <c r="C597" s="138">
        <f t="shared" si="1"/>
        <v>8</v>
      </c>
      <c r="D597" s="147">
        <f t="shared" si="2"/>
        <v>2019</v>
      </c>
    </row>
    <row r="598" ht="14.25" customHeight="1">
      <c r="A598" s="204">
        <v>43694.0</v>
      </c>
      <c r="B598" s="205">
        <v>2.9232</v>
      </c>
      <c r="C598" s="138">
        <f t="shared" si="1"/>
        <v>8</v>
      </c>
      <c r="D598" s="147">
        <f t="shared" si="2"/>
        <v>2019</v>
      </c>
    </row>
    <row r="599" ht="14.25" customHeight="1">
      <c r="A599" s="204">
        <v>43695.0</v>
      </c>
      <c r="B599" s="205">
        <v>2.9232</v>
      </c>
      <c r="C599" s="138">
        <f t="shared" si="1"/>
        <v>8</v>
      </c>
      <c r="D599" s="147">
        <f t="shared" si="2"/>
        <v>2019</v>
      </c>
    </row>
    <row r="600" ht="14.25" customHeight="1">
      <c r="A600" s="204">
        <v>43696.0</v>
      </c>
      <c r="B600" s="205">
        <v>2.9232</v>
      </c>
      <c r="C600" s="138">
        <f t="shared" si="1"/>
        <v>8</v>
      </c>
      <c r="D600" s="147">
        <f t="shared" si="2"/>
        <v>2019</v>
      </c>
    </row>
    <row r="601" ht="14.25" customHeight="1">
      <c r="A601" s="204">
        <v>43697.0</v>
      </c>
      <c r="B601" s="205">
        <v>2.9225</v>
      </c>
      <c r="C601" s="138">
        <f t="shared" si="1"/>
        <v>8</v>
      </c>
      <c r="D601" s="147">
        <f t="shared" si="2"/>
        <v>2019</v>
      </c>
    </row>
    <row r="602" ht="14.25" customHeight="1">
      <c r="A602" s="204">
        <v>43698.0</v>
      </c>
      <c r="B602" s="205">
        <v>2.9275</v>
      </c>
      <c r="C602" s="138">
        <f t="shared" si="1"/>
        <v>8</v>
      </c>
      <c r="D602" s="147">
        <f t="shared" si="2"/>
        <v>2019</v>
      </c>
    </row>
    <row r="603" ht="14.25" customHeight="1">
      <c r="A603" s="204">
        <v>43699.0</v>
      </c>
      <c r="B603" s="205">
        <v>2.9354</v>
      </c>
      <c r="C603" s="138">
        <f t="shared" si="1"/>
        <v>8</v>
      </c>
      <c r="D603" s="147">
        <f t="shared" si="2"/>
        <v>2019</v>
      </c>
    </row>
    <row r="604" ht="14.25" customHeight="1">
      <c r="A604" s="204">
        <v>43700.0</v>
      </c>
      <c r="B604" s="205">
        <v>2.9336</v>
      </c>
      <c r="C604" s="138">
        <f t="shared" si="1"/>
        <v>8</v>
      </c>
      <c r="D604" s="147">
        <f t="shared" si="2"/>
        <v>2019</v>
      </c>
    </row>
    <row r="605" ht="14.25" customHeight="1">
      <c r="A605" s="204">
        <v>43701.0</v>
      </c>
      <c r="B605" s="205">
        <v>2.9279</v>
      </c>
      <c r="C605" s="138">
        <f t="shared" si="1"/>
        <v>8</v>
      </c>
      <c r="D605" s="147">
        <f t="shared" si="2"/>
        <v>2019</v>
      </c>
    </row>
    <row r="606" ht="14.25" customHeight="1">
      <c r="A606" s="204">
        <v>43702.0</v>
      </c>
      <c r="B606" s="205">
        <v>2.9279</v>
      </c>
      <c r="C606" s="138">
        <f t="shared" si="1"/>
        <v>8</v>
      </c>
      <c r="D606" s="147">
        <f t="shared" si="2"/>
        <v>2019</v>
      </c>
    </row>
    <row r="607" ht="14.25" customHeight="1">
      <c r="A607" s="204">
        <v>43703.0</v>
      </c>
      <c r="B607" s="205">
        <v>2.9279</v>
      </c>
      <c r="C607" s="138">
        <f t="shared" si="1"/>
        <v>8</v>
      </c>
      <c r="D607" s="147">
        <f t="shared" si="2"/>
        <v>2019</v>
      </c>
    </row>
    <row r="608" ht="14.25" customHeight="1">
      <c r="A608" s="204">
        <v>43704.0</v>
      </c>
      <c r="B608" s="205">
        <v>2.9399</v>
      </c>
      <c r="C608" s="138">
        <f t="shared" si="1"/>
        <v>8</v>
      </c>
      <c r="D608" s="147">
        <f t="shared" si="2"/>
        <v>2019</v>
      </c>
    </row>
    <row r="609" ht="14.25" customHeight="1">
      <c r="A609" s="204">
        <v>43705.0</v>
      </c>
      <c r="B609" s="205">
        <v>2.9415</v>
      </c>
      <c r="C609" s="138">
        <f t="shared" si="1"/>
        <v>8</v>
      </c>
      <c r="D609" s="147">
        <f t="shared" si="2"/>
        <v>2019</v>
      </c>
    </row>
    <row r="610" ht="14.25" customHeight="1">
      <c r="A610" s="204">
        <v>43706.0</v>
      </c>
      <c r="B610" s="205">
        <v>2.9415</v>
      </c>
      <c r="C610" s="138">
        <f t="shared" si="1"/>
        <v>8</v>
      </c>
      <c r="D610" s="147">
        <f t="shared" si="2"/>
        <v>2019</v>
      </c>
    </row>
    <row r="611" ht="14.25" customHeight="1">
      <c r="A611" s="204">
        <v>43707.0</v>
      </c>
      <c r="B611" s="205">
        <v>2.9379</v>
      </c>
      <c r="C611" s="138">
        <f t="shared" si="1"/>
        <v>8</v>
      </c>
      <c r="D611" s="147">
        <f t="shared" si="2"/>
        <v>2019</v>
      </c>
    </row>
    <row r="612" ht="14.25" customHeight="1">
      <c r="A612" s="204">
        <v>43708.0</v>
      </c>
      <c r="B612" s="205">
        <v>2.9457</v>
      </c>
      <c r="C612" s="138">
        <f t="shared" si="1"/>
        <v>8</v>
      </c>
      <c r="D612" s="147">
        <f t="shared" si="2"/>
        <v>2019</v>
      </c>
    </row>
    <row r="613" ht="14.25" customHeight="1">
      <c r="A613" s="204">
        <v>43709.0</v>
      </c>
      <c r="B613" s="205">
        <v>2.9457</v>
      </c>
      <c r="C613" s="138">
        <f t="shared" si="1"/>
        <v>9</v>
      </c>
      <c r="D613" s="147">
        <f t="shared" si="2"/>
        <v>2019</v>
      </c>
    </row>
    <row r="614" ht="14.25" customHeight="1">
      <c r="A614" s="204">
        <v>43710.0</v>
      </c>
      <c r="B614" s="205">
        <v>2.9457</v>
      </c>
      <c r="C614" s="138">
        <f t="shared" si="1"/>
        <v>9</v>
      </c>
      <c r="D614" s="147">
        <f t="shared" si="2"/>
        <v>2019</v>
      </c>
    </row>
    <row r="615" ht="14.25" customHeight="1">
      <c r="A615" s="204">
        <v>43711.0</v>
      </c>
      <c r="B615" s="205">
        <v>2.9614</v>
      </c>
      <c r="C615" s="138">
        <f t="shared" si="1"/>
        <v>9</v>
      </c>
      <c r="D615" s="147">
        <f t="shared" si="2"/>
        <v>2019</v>
      </c>
    </row>
    <row r="616" ht="14.25" customHeight="1">
      <c r="A616" s="204">
        <v>43712.0</v>
      </c>
      <c r="B616" s="205">
        <v>2.9683</v>
      </c>
      <c r="C616" s="138">
        <f t="shared" si="1"/>
        <v>9</v>
      </c>
      <c r="D616" s="147">
        <f t="shared" si="2"/>
        <v>2019</v>
      </c>
    </row>
    <row r="617" ht="14.25" customHeight="1">
      <c r="A617" s="204">
        <v>43713.0</v>
      </c>
      <c r="B617" s="205">
        <v>2.966</v>
      </c>
      <c r="C617" s="138">
        <f t="shared" si="1"/>
        <v>9</v>
      </c>
      <c r="D617" s="147">
        <f t="shared" si="2"/>
        <v>2019</v>
      </c>
    </row>
    <row r="618" ht="14.25" customHeight="1">
      <c r="A618" s="204">
        <v>43714.0</v>
      </c>
      <c r="B618" s="205">
        <v>2.9598</v>
      </c>
      <c r="C618" s="138">
        <f t="shared" si="1"/>
        <v>9</v>
      </c>
      <c r="D618" s="147">
        <f t="shared" si="2"/>
        <v>2019</v>
      </c>
    </row>
    <row r="619" ht="14.25" customHeight="1">
      <c r="A619" s="204">
        <v>43715.0</v>
      </c>
      <c r="B619" s="205">
        <v>2.9636</v>
      </c>
      <c r="C619" s="138">
        <f t="shared" si="1"/>
        <v>9</v>
      </c>
      <c r="D619" s="147">
        <f t="shared" si="2"/>
        <v>2019</v>
      </c>
    </row>
    <row r="620" ht="14.25" customHeight="1">
      <c r="A620" s="204">
        <v>43716.0</v>
      </c>
      <c r="B620" s="205">
        <v>2.9636</v>
      </c>
      <c r="C620" s="138">
        <f t="shared" si="1"/>
        <v>9</v>
      </c>
      <c r="D620" s="147">
        <f t="shared" si="2"/>
        <v>2019</v>
      </c>
    </row>
    <row r="621" ht="14.25" customHeight="1">
      <c r="A621" s="204">
        <v>43717.0</v>
      </c>
      <c r="B621" s="205">
        <v>2.9636</v>
      </c>
      <c r="C621" s="138">
        <f t="shared" si="1"/>
        <v>9</v>
      </c>
      <c r="D621" s="147">
        <f t="shared" si="2"/>
        <v>2019</v>
      </c>
    </row>
    <row r="622" ht="14.25" customHeight="1">
      <c r="A622" s="204">
        <v>43718.0</v>
      </c>
      <c r="B622" s="205">
        <v>2.97</v>
      </c>
      <c r="C622" s="138">
        <f t="shared" si="1"/>
        <v>9</v>
      </c>
      <c r="D622" s="147">
        <f t="shared" si="2"/>
        <v>2019</v>
      </c>
    </row>
    <row r="623" ht="14.25" customHeight="1">
      <c r="A623" s="204">
        <v>43719.0</v>
      </c>
      <c r="B623" s="205">
        <v>2.9688</v>
      </c>
      <c r="C623" s="138">
        <f t="shared" si="1"/>
        <v>9</v>
      </c>
      <c r="D623" s="147">
        <f t="shared" si="2"/>
        <v>2019</v>
      </c>
    </row>
    <row r="624" ht="14.25" customHeight="1">
      <c r="A624" s="204">
        <v>43720.0</v>
      </c>
      <c r="B624" s="205">
        <v>2.9624</v>
      </c>
      <c r="C624" s="138">
        <f t="shared" si="1"/>
        <v>9</v>
      </c>
      <c r="D624" s="147">
        <f t="shared" si="2"/>
        <v>2019</v>
      </c>
    </row>
    <row r="625" ht="14.25" customHeight="1">
      <c r="A625" s="204">
        <v>43721.0</v>
      </c>
      <c r="B625" s="205">
        <v>2.9638</v>
      </c>
      <c r="C625" s="138">
        <f t="shared" si="1"/>
        <v>9</v>
      </c>
      <c r="D625" s="147">
        <f t="shared" si="2"/>
        <v>2019</v>
      </c>
    </row>
    <row r="626" ht="14.25" customHeight="1">
      <c r="A626" s="204">
        <v>43722.0</v>
      </c>
      <c r="B626" s="205">
        <v>2.9607</v>
      </c>
      <c r="C626" s="138">
        <f t="shared" si="1"/>
        <v>9</v>
      </c>
      <c r="D626" s="147">
        <f t="shared" si="2"/>
        <v>2019</v>
      </c>
    </row>
    <row r="627" ht="14.25" customHeight="1">
      <c r="A627" s="204">
        <v>43723.0</v>
      </c>
      <c r="B627" s="205">
        <v>2.9607</v>
      </c>
      <c r="C627" s="138">
        <f t="shared" si="1"/>
        <v>9</v>
      </c>
      <c r="D627" s="147">
        <f t="shared" si="2"/>
        <v>2019</v>
      </c>
    </row>
    <row r="628" ht="14.25" customHeight="1">
      <c r="A628" s="204">
        <v>43724.0</v>
      </c>
      <c r="B628" s="205">
        <v>2.9607</v>
      </c>
      <c r="C628" s="138">
        <f t="shared" si="1"/>
        <v>9</v>
      </c>
      <c r="D628" s="147">
        <f t="shared" si="2"/>
        <v>2019</v>
      </c>
    </row>
    <row r="629" ht="14.25" customHeight="1">
      <c r="A629" s="204">
        <v>43725.0</v>
      </c>
      <c r="B629" s="205">
        <v>2.9608</v>
      </c>
      <c r="C629" s="138">
        <f t="shared" si="1"/>
        <v>9</v>
      </c>
      <c r="D629" s="147">
        <f t="shared" si="2"/>
        <v>2019</v>
      </c>
    </row>
    <row r="630" ht="14.25" customHeight="1">
      <c r="A630" s="204">
        <v>43726.0</v>
      </c>
      <c r="B630" s="205">
        <v>2.9626</v>
      </c>
      <c r="C630" s="138">
        <f t="shared" si="1"/>
        <v>9</v>
      </c>
      <c r="D630" s="147">
        <f t="shared" si="2"/>
        <v>2019</v>
      </c>
    </row>
    <row r="631" ht="14.25" customHeight="1">
      <c r="A631" s="204">
        <v>43727.0</v>
      </c>
      <c r="B631" s="205">
        <v>2.9691</v>
      </c>
      <c r="C631" s="138">
        <f t="shared" si="1"/>
        <v>9</v>
      </c>
      <c r="D631" s="147">
        <f t="shared" si="2"/>
        <v>2019</v>
      </c>
    </row>
    <row r="632" ht="14.25" customHeight="1">
      <c r="A632" s="204">
        <v>43728.0</v>
      </c>
      <c r="B632" s="205">
        <v>2.9738</v>
      </c>
      <c r="C632" s="138">
        <f t="shared" si="1"/>
        <v>9</v>
      </c>
      <c r="D632" s="147">
        <f t="shared" si="2"/>
        <v>2019</v>
      </c>
    </row>
    <row r="633" ht="14.25" customHeight="1">
      <c r="A633" s="204">
        <v>43729.0</v>
      </c>
      <c r="B633" s="205">
        <v>2.9759</v>
      </c>
      <c r="C633" s="138">
        <f t="shared" si="1"/>
        <v>9</v>
      </c>
      <c r="D633" s="147">
        <f t="shared" si="2"/>
        <v>2019</v>
      </c>
    </row>
    <row r="634" ht="14.25" customHeight="1">
      <c r="A634" s="204">
        <v>43730.0</v>
      </c>
      <c r="B634" s="205">
        <v>2.9759</v>
      </c>
      <c r="C634" s="138">
        <f t="shared" si="1"/>
        <v>9</v>
      </c>
      <c r="D634" s="147">
        <f t="shared" si="2"/>
        <v>2019</v>
      </c>
    </row>
    <row r="635" ht="14.25" customHeight="1">
      <c r="A635" s="204">
        <v>43731.0</v>
      </c>
      <c r="B635" s="205">
        <v>2.9759</v>
      </c>
      <c r="C635" s="138">
        <f t="shared" si="1"/>
        <v>9</v>
      </c>
      <c r="D635" s="147">
        <f t="shared" si="2"/>
        <v>2019</v>
      </c>
    </row>
    <row r="636" ht="14.25" customHeight="1">
      <c r="A636" s="204">
        <v>43732.0</v>
      </c>
      <c r="B636" s="205">
        <v>2.9709</v>
      </c>
      <c r="C636" s="138">
        <f t="shared" si="1"/>
        <v>9</v>
      </c>
      <c r="D636" s="147">
        <f t="shared" si="2"/>
        <v>2019</v>
      </c>
    </row>
    <row r="637" ht="14.25" customHeight="1">
      <c r="A637" s="204">
        <v>43733.0</v>
      </c>
      <c r="B637" s="205">
        <v>2.9694</v>
      </c>
      <c r="C637" s="138">
        <f t="shared" si="1"/>
        <v>9</v>
      </c>
      <c r="D637" s="147">
        <f t="shared" si="2"/>
        <v>2019</v>
      </c>
    </row>
    <row r="638" ht="14.25" customHeight="1">
      <c r="A638" s="204">
        <v>43734.0</v>
      </c>
      <c r="B638" s="205">
        <v>2.9737</v>
      </c>
      <c r="C638" s="138">
        <f t="shared" si="1"/>
        <v>9</v>
      </c>
      <c r="D638" s="147">
        <f t="shared" si="2"/>
        <v>2019</v>
      </c>
    </row>
    <row r="639" ht="14.25" customHeight="1">
      <c r="A639" s="204">
        <v>43735.0</v>
      </c>
      <c r="B639" s="205">
        <v>2.9808</v>
      </c>
      <c r="C639" s="138">
        <f t="shared" si="1"/>
        <v>9</v>
      </c>
      <c r="D639" s="147">
        <f t="shared" si="2"/>
        <v>2019</v>
      </c>
    </row>
    <row r="640" ht="14.25" customHeight="1">
      <c r="A640" s="204">
        <v>43736.0</v>
      </c>
      <c r="B640" s="205">
        <v>2.9552</v>
      </c>
      <c r="C640" s="138">
        <f t="shared" si="1"/>
        <v>9</v>
      </c>
      <c r="D640" s="147">
        <f t="shared" si="2"/>
        <v>2019</v>
      </c>
    </row>
    <row r="641" ht="14.25" customHeight="1">
      <c r="A641" s="204">
        <v>43737.0</v>
      </c>
      <c r="B641" s="205">
        <v>2.9552</v>
      </c>
      <c r="C641" s="138">
        <f t="shared" si="1"/>
        <v>9</v>
      </c>
      <c r="D641" s="147">
        <f t="shared" si="2"/>
        <v>2019</v>
      </c>
    </row>
    <row r="642" ht="14.25" customHeight="1">
      <c r="A642" s="204">
        <v>43738.0</v>
      </c>
      <c r="B642" s="205">
        <v>2.9552</v>
      </c>
      <c r="C642" s="138">
        <f t="shared" si="1"/>
        <v>9</v>
      </c>
      <c r="D642" s="147">
        <f t="shared" si="2"/>
        <v>2019</v>
      </c>
    </row>
    <row r="643" ht="14.25" customHeight="1">
      <c r="A643" s="204">
        <v>43739.0</v>
      </c>
      <c r="B643" s="205">
        <v>2.977</v>
      </c>
      <c r="C643" s="138">
        <f t="shared" si="1"/>
        <v>10</v>
      </c>
      <c r="D643" s="147">
        <f t="shared" si="2"/>
        <v>2019</v>
      </c>
    </row>
    <row r="644" ht="14.25" customHeight="1">
      <c r="A644" s="204">
        <v>43740.0</v>
      </c>
      <c r="B644" s="205">
        <v>2.9753</v>
      </c>
      <c r="C644" s="138">
        <f t="shared" si="1"/>
        <v>10</v>
      </c>
      <c r="D644" s="147">
        <f t="shared" si="2"/>
        <v>2019</v>
      </c>
    </row>
    <row r="645" ht="14.25" customHeight="1">
      <c r="A645" s="204">
        <v>43741.0</v>
      </c>
      <c r="B645" s="205">
        <v>2.9755</v>
      </c>
      <c r="C645" s="138">
        <f t="shared" si="1"/>
        <v>10</v>
      </c>
      <c r="D645" s="147">
        <f t="shared" si="2"/>
        <v>2019</v>
      </c>
    </row>
    <row r="646" ht="14.25" customHeight="1">
      <c r="A646" s="204">
        <v>43742.0</v>
      </c>
      <c r="B646" s="205">
        <v>2.97</v>
      </c>
      <c r="C646" s="138">
        <f t="shared" si="1"/>
        <v>10</v>
      </c>
      <c r="D646" s="147">
        <f t="shared" si="2"/>
        <v>2019</v>
      </c>
    </row>
    <row r="647" ht="14.25" customHeight="1">
      <c r="A647" s="204">
        <v>43743.0</v>
      </c>
      <c r="B647" s="205">
        <v>2.9657</v>
      </c>
      <c r="C647" s="138">
        <f t="shared" si="1"/>
        <v>10</v>
      </c>
      <c r="D647" s="147">
        <f t="shared" si="2"/>
        <v>2019</v>
      </c>
    </row>
    <row r="648" ht="14.25" customHeight="1">
      <c r="A648" s="204">
        <v>43744.0</v>
      </c>
      <c r="B648" s="205">
        <v>2.9657</v>
      </c>
      <c r="C648" s="138">
        <f t="shared" si="1"/>
        <v>10</v>
      </c>
      <c r="D648" s="147">
        <f t="shared" si="2"/>
        <v>2019</v>
      </c>
    </row>
    <row r="649" ht="14.25" customHeight="1">
      <c r="A649" s="204">
        <v>43745.0</v>
      </c>
      <c r="B649" s="205">
        <v>2.9657</v>
      </c>
      <c r="C649" s="138">
        <f t="shared" si="1"/>
        <v>10</v>
      </c>
      <c r="D649" s="147">
        <f t="shared" si="2"/>
        <v>2019</v>
      </c>
    </row>
    <row r="650" ht="14.25" customHeight="1">
      <c r="A650" s="204">
        <v>43746.0</v>
      </c>
      <c r="B650" s="205">
        <v>2.9677</v>
      </c>
      <c r="C650" s="138">
        <f t="shared" si="1"/>
        <v>10</v>
      </c>
      <c r="D650" s="147">
        <f t="shared" si="2"/>
        <v>2019</v>
      </c>
    </row>
    <row r="651" ht="14.25" customHeight="1">
      <c r="A651" s="204">
        <v>43747.0</v>
      </c>
      <c r="B651" s="205">
        <v>2.9683</v>
      </c>
      <c r="C651" s="138">
        <f t="shared" si="1"/>
        <v>10</v>
      </c>
      <c r="D651" s="147">
        <f t="shared" si="2"/>
        <v>2019</v>
      </c>
    </row>
    <row r="652" ht="14.25" customHeight="1">
      <c r="A652" s="204">
        <v>43748.0</v>
      </c>
      <c r="B652" s="205">
        <v>2.9633</v>
      </c>
      <c r="C652" s="138">
        <f t="shared" si="1"/>
        <v>10</v>
      </c>
      <c r="D652" s="147">
        <f t="shared" si="2"/>
        <v>2019</v>
      </c>
    </row>
    <row r="653" ht="14.25" customHeight="1">
      <c r="A653" s="204">
        <v>43749.0</v>
      </c>
      <c r="B653" s="205">
        <v>2.9714</v>
      </c>
      <c r="C653" s="138">
        <f t="shared" si="1"/>
        <v>10</v>
      </c>
      <c r="D653" s="147">
        <f t="shared" si="2"/>
        <v>2019</v>
      </c>
    </row>
    <row r="654" ht="14.25" customHeight="1">
      <c r="A654" s="204">
        <v>43750.0</v>
      </c>
      <c r="B654" s="205">
        <v>2.9701</v>
      </c>
      <c r="C654" s="138">
        <f t="shared" si="1"/>
        <v>10</v>
      </c>
      <c r="D654" s="147">
        <f t="shared" si="2"/>
        <v>2019</v>
      </c>
    </row>
    <row r="655" ht="14.25" customHeight="1">
      <c r="A655" s="204">
        <v>43751.0</v>
      </c>
      <c r="B655" s="205">
        <v>2.9701</v>
      </c>
      <c r="C655" s="138">
        <f t="shared" si="1"/>
        <v>10</v>
      </c>
      <c r="D655" s="147">
        <f t="shared" si="2"/>
        <v>2019</v>
      </c>
    </row>
    <row r="656" ht="14.25" customHeight="1">
      <c r="A656" s="204">
        <v>43752.0</v>
      </c>
      <c r="B656" s="205">
        <v>2.9701</v>
      </c>
      <c r="C656" s="138">
        <f t="shared" si="1"/>
        <v>10</v>
      </c>
      <c r="D656" s="147">
        <f t="shared" si="2"/>
        <v>2019</v>
      </c>
    </row>
    <row r="657" ht="14.25" customHeight="1">
      <c r="A657" s="204">
        <v>43753.0</v>
      </c>
      <c r="B657" s="205">
        <v>2.9701</v>
      </c>
      <c r="C657" s="138">
        <f t="shared" si="1"/>
        <v>10</v>
      </c>
      <c r="D657" s="147">
        <f t="shared" si="2"/>
        <v>2019</v>
      </c>
    </row>
    <row r="658" ht="14.25" customHeight="1">
      <c r="A658" s="204">
        <v>43754.0</v>
      </c>
      <c r="B658" s="205">
        <v>2.9701</v>
      </c>
      <c r="C658" s="138">
        <f t="shared" si="1"/>
        <v>10</v>
      </c>
      <c r="D658" s="147">
        <f t="shared" si="2"/>
        <v>2019</v>
      </c>
    </row>
    <row r="659" ht="14.25" customHeight="1">
      <c r="A659" s="204">
        <v>43755.0</v>
      </c>
      <c r="B659" s="205">
        <v>2.9663</v>
      </c>
      <c r="C659" s="138">
        <f t="shared" si="1"/>
        <v>10</v>
      </c>
      <c r="D659" s="147">
        <f t="shared" si="2"/>
        <v>2019</v>
      </c>
    </row>
    <row r="660" ht="14.25" customHeight="1">
      <c r="A660" s="204">
        <v>43756.0</v>
      </c>
      <c r="B660" s="205">
        <v>2.9682</v>
      </c>
      <c r="C660" s="138">
        <f t="shared" si="1"/>
        <v>10</v>
      </c>
      <c r="D660" s="147">
        <f t="shared" si="2"/>
        <v>2019</v>
      </c>
    </row>
    <row r="661" ht="14.25" customHeight="1">
      <c r="A661" s="204">
        <v>43757.0</v>
      </c>
      <c r="B661" s="205">
        <v>2.9718</v>
      </c>
      <c r="C661" s="138">
        <f t="shared" si="1"/>
        <v>10</v>
      </c>
      <c r="D661" s="147">
        <f t="shared" si="2"/>
        <v>2019</v>
      </c>
    </row>
    <row r="662" ht="14.25" customHeight="1">
      <c r="A662" s="204">
        <v>43758.0</v>
      </c>
      <c r="B662" s="205">
        <v>2.9718</v>
      </c>
      <c r="C662" s="138">
        <f t="shared" si="1"/>
        <v>10</v>
      </c>
      <c r="D662" s="147">
        <f t="shared" si="2"/>
        <v>2019</v>
      </c>
    </row>
    <row r="663" ht="14.25" customHeight="1">
      <c r="A663" s="204">
        <v>43759.0</v>
      </c>
      <c r="B663" s="205">
        <v>2.9718</v>
      </c>
      <c r="C663" s="138">
        <f t="shared" si="1"/>
        <v>10</v>
      </c>
      <c r="D663" s="147">
        <f t="shared" si="2"/>
        <v>2019</v>
      </c>
    </row>
    <row r="664" ht="14.25" customHeight="1">
      <c r="A664" s="204">
        <v>43760.0</v>
      </c>
      <c r="B664" s="205">
        <v>2.9701</v>
      </c>
      <c r="C664" s="138">
        <f t="shared" si="1"/>
        <v>10</v>
      </c>
      <c r="D664" s="147">
        <f t="shared" si="2"/>
        <v>2019</v>
      </c>
    </row>
    <row r="665" ht="14.25" customHeight="1">
      <c r="A665" s="204">
        <v>43761.0</v>
      </c>
      <c r="B665" s="205">
        <v>2.971</v>
      </c>
      <c r="C665" s="138">
        <f t="shared" si="1"/>
        <v>10</v>
      </c>
      <c r="D665" s="147">
        <f t="shared" si="2"/>
        <v>2019</v>
      </c>
    </row>
    <row r="666" ht="14.25" customHeight="1">
      <c r="A666" s="204">
        <v>43762.0</v>
      </c>
      <c r="B666" s="205">
        <v>2.9661</v>
      </c>
      <c r="C666" s="138">
        <f t="shared" si="1"/>
        <v>10</v>
      </c>
      <c r="D666" s="147">
        <f t="shared" si="2"/>
        <v>2019</v>
      </c>
    </row>
    <row r="667" ht="14.25" customHeight="1">
      <c r="A667" s="204">
        <v>43763.0</v>
      </c>
      <c r="B667" s="205">
        <v>2.9515</v>
      </c>
      <c r="C667" s="138">
        <f t="shared" si="1"/>
        <v>10</v>
      </c>
      <c r="D667" s="147">
        <f t="shared" si="2"/>
        <v>2019</v>
      </c>
    </row>
    <row r="668" ht="14.25" customHeight="1">
      <c r="A668" s="204">
        <v>43764.0</v>
      </c>
      <c r="B668" s="205">
        <v>2.9453</v>
      </c>
      <c r="C668" s="138">
        <f t="shared" si="1"/>
        <v>10</v>
      </c>
      <c r="D668" s="147">
        <f t="shared" si="2"/>
        <v>2019</v>
      </c>
    </row>
    <row r="669" ht="14.25" customHeight="1">
      <c r="A669" s="204">
        <v>43765.0</v>
      </c>
      <c r="B669" s="205">
        <v>2.9453</v>
      </c>
      <c r="C669" s="138">
        <f t="shared" si="1"/>
        <v>10</v>
      </c>
      <c r="D669" s="147">
        <f t="shared" si="2"/>
        <v>2019</v>
      </c>
    </row>
    <row r="670" ht="14.25" customHeight="1">
      <c r="A670" s="204">
        <v>43766.0</v>
      </c>
      <c r="B670" s="205">
        <v>2.9453</v>
      </c>
      <c r="C670" s="138">
        <f t="shared" si="1"/>
        <v>10</v>
      </c>
      <c r="D670" s="147">
        <f t="shared" si="2"/>
        <v>2019</v>
      </c>
    </row>
    <row r="671" ht="14.25" customHeight="1">
      <c r="A671" s="204">
        <v>43767.0</v>
      </c>
      <c r="B671" s="205">
        <v>2.946</v>
      </c>
      <c r="C671" s="138">
        <f t="shared" si="1"/>
        <v>10</v>
      </c>
      <c r="D671" s="147">
        <f t="shared" si="2"/>
        <v>2019</v>
      </c>
    </row>
    <row r="672" ht="14.25" customHeight="1">
      <c r="A672" s="204">
        <v>43768.0</v>
      </c>
      <c r="B672" s="205">
        <v>2.9545</v>
      </c>
      <c r="C672" s="138">
        <f t="shared" si="1"/>
        <v>10</v>
      </c>
      <c r="D672" s="147">
        <f t="shared" si="2"/>
        <v>2019</v>
      </c>
    </row>
    <row r="673" ht="14.25" customHeight="1">
      <c r="A673" s="204">
        <v>43769.0</v>
      </c>
      <c r="B673" s="205">
        <v>2.9632</v>
      </c>
      <c r="C673" s="138">
        <f t="shared" si="1"/>
        <v>10</v>
      </c>
      <c r="D673" s="147">
        <f t="shared" si="2"/>
        <v>2019</v>
      </c>
    </row>
    <row r="674" ht="14.25" customHeight="1">
      <c r="A674" s="204">
        <v>43770.0</v>
      </c>
      <c r="B674" s="205">
        <v>2.9597</v>
      </c>
      <c r="C674" s="138">
        <f t="shared" si="1"/>
        <v>11</v>
      </c>
      <c r="D674" s="147">
        <f t="shared" si="2"/>
        <v>2019</v>
      </c>
    </row>
    <row r="675" ht="14.25" customHeight="1">
      <c r="A675" s="204">
        <v>43771.0</v>
      </c>
      <c r="B675" s="205">
        <v>2.9582</v>
      </c>
      <c r="C675" s="138">
        <f t="shared" si="1"/>
        <v>11</v>
      </c>
      <c r="D675" s="147">
        <f t="shared" si="2"/>
        <v>2019</v>
      </c>
    </row>
    <row r="676" ht="14.25" customHeight="1">
      <c r="A676" s="204">
        <v>43772.0</v>
      </c>
      <c r="B676" s="205">
        <v>2.9582</v>
      </c>
      <c r="C676" s="138">
        <f t="shared" si="1"/>
        <v>11</v>
      </c>
      <c r="D676" s="147">
        <f t="shared" si="2"/>
        <v>2019</v>
      </c>
    </row>
    <row r="677" ht="14.25" customHeight="1">
      <c r="A677" s="204">
        <v>43773.0</v>
      </c>
      <c r="B677" s="205">
        <v>2.9582</v>
      </c>
      <c r="C677" s="138">
        <f t="shared" si="1"/>
        <v>11</v>
      </c>
      <c r="D677" s="147">
        <f t="shared" si="2"/>
        <v>2019</v>
      </c>
    </row>
    <row r="678" ht="14.25" customHeight="1">
      <c r="A678" s="204">
        <v>43774.0</v>
      </c>
      <c r="B678" s="205">
        <v>2.9653</v>
      </c>
      <c r="C678" s="138">
        <f t="shared" si="1"/>
        <v>11</v>
      </c>
      <c r="D678" s="147">
        <f t="shared" si="2"/>
        <v>2019</v>
      </c>
    </row>
    <row r="679" ht="14.25" customHeight="1">
      <c r="A679" s="204">
        <v>43775.0</v>
      </c>
      <c r="B679" s="205">
        <v>2.9644</v>
      </c>
      <c r="C679" s="138">
        <f t="shared" si="1"/>
        <v>11</v>
      </c>
      <c r="D679" s="147">
        <f t="shared" si="2"/>
        <v>2019</v>
      </c>
    </row>
    <row r="680" ht="14.25" customHeight="1">
      <c r="A680" s="204">
        <v>43776.0</v>
      </c>
      <c r="B680" s="205">
        <v>2.9608</v>
      </c>
      <c r="C680" s="138">
        <f t="shared" si="1"/>
        <v>11</v>
      </c>
      <c r="D680" s="147">
        <f t="shared" si="2"/>
        <v>2019</v>
      </c>
    </row>
    <row r="681" ht="14.25" customHeight="1">
      <c r="A681" s="204">
        <v>43777.0</v>
      </c>
      <c r="B681" s="205">
        <v>2.9586</v>
      </c>
      <c r="C681" s="138">
        <f t="shared" si="1"/>
        <v>11</v>
      </c>
      <c r="D681" s="147">
        <f t="shared" si="2"/>
        <v>2019</v>
      </c>
    </row>
    <row r="682" ht="14.25" customHeight="1">
      <c r="A682" s="204">
        <v>43778.0</v>
      </c>
      <c r="B682" s="205">
        <v>2.9613</v>
      </c>
      <c r="C682" s="138">
        <f t="shared" si="1"/>
        <v>11</v>
      </c>
      <c r="D682" s="147">
        <f t="shared" si="2"/>
        <v>2019</v>
      </c>
    </row>
    <row r="683" ht="14.25" customHeight="1">
      <c r="A683" s="204">
        <v>43779.0</v>
      </c>
      <c r="B683" s="205">
        <v>2.9613</v>
      </c>
      <c r="C683" s="138">
        <f t="shared" si="1"/>
        <v>11</v>
      </c>
      <c r="D683" s="147">
        <f t="shared" si="2"/>
        <v>2019</v>
      </c>
    </row>
    <row r="684" ht="14.25" customHeight="1">
      <c r="A684" s="204">
        <v>43780.0</v>
      </c>
      <c r="B684" s="205">
        <v>2.9613</v>
      </c>
      <c r="C684" s="138">
        <f t="shared" si="1"/>
        <v>11</v>
      </c>
      <c r="D684" s="147">
        <f t="shared" si="2"/>
        <v>2019</v>
      </c>
    </row>
    <row r="685" ht="14.25" customHeight="1">
      <c r="A685" s="204">
        <v>43781.0</v>
      </c>
      <c r="B685" s="205">
        <v>2.9633</v>
      </c>
      <c r="C685" s="138">
        <f t="shared" si="1"/>
        <v>11</v>
      </c>
      <c r="D685" s="147">
        <f t="shared" si="2"/>
        <v>2019</v>
      </c>
    </row>
    <row r="686" ht="14.25" customHeight="1">
      <c r="A686" s="204">
        <v>43782.0</v>
      </c>
      <c r="B686" s="205">
        <v>2.9618</v>
      </c>
      <c r="C686" s="138">
        <f t="shared" si="1"/>
        <v>11</v>
      </c>
      <c r="D686" s="147">
        <f t="shared" si="2"/>
        <v>2019</v>
      </c>
    </row>
    <row r="687" ht="14.25" customHeight="1">
      <c r="A687" s="204">
        <v>43783.0</v>
      </c>
      <c r="B687" s="205">
        <v>2.9568</v>
      </c>
      <c r="C687" s="138">
        <f t="shared" si="1"/>
        <v>11</v>
      </c>
      <c r="D687" s="147">
        <f t="shared" si="2"/>
        <v>2019</v>
      </c>
    </row>
    <row r="688" ht="14.25" customHeight="1">
      <c r="A688" s="204">
        <v>43784.0</v>
      </c>
      <c r="B688" s="205">
        <v>2.9608</v>
      </c>
      <c r="C688" s="138">
        <f t="shared" si="1"/>
        <v>11</v>
      </c>
      <c r="D688" s="147">
        <f t="shared" si="2"/>
        <v>2019</v>
      </c>
    </row>
    <row r="689" ht="14.25" customHeight="1">
      <c r="A689" s="204">
        <v>43785.0</v>
      </c>
      <c r="B689" s="205">
        <v>2.9723</v>
      </c>
      <c r="C689" s="138">
        <f t="shared" si="1"/>
        <v>11</v>
      </c>
      <c r="D689" s="147">
        <f t="shared" si="2"/>
        <v>2019</v>
      </c>
    </row>
    <row r="690" ht="14.25" customHeight="1">
      <c r="A690" s="204">
        <v>43786.0</v>
      </c>
      <c r="B690" s="205">
        <v>2.9723</v>
      </c>
      <c r="C690" s="138">
        <f t="shared" si="1"/>
        <v>11</v>
      </c>
      <c r="D690" s="147">
        <f t="shared" si="2"/>
        <v>2019</v>
      </c>
    </row>
    <row r="691" ht="14.25" customHeight="1">
      <c r="A691" s="204">
        <v>43787.0</v>
      </c>
      <c r="B691" s="205">
        <v>2.9723</v>
      </c>
      <c r="C691" s="138">
        <f t="shared" si="1"/>
        <v>11</v>
      </c>
      <c r="D691" s="147">
        <f t="shared" si="2"/>
        <v>2019</v>
      </c>
    </row>
    <row r="692" ht="14.25" customHeight="1">
      <c r="A692" s="204">
        <v>43788.0</v>
      </c>
      <c r="B692" s="205">
        <v>2.9736</v>
      </c>
      <c r="C692" s="138">
        <f t="shared" si="1"/>
        <v>11</v>
      </c>
      <c r="D692" s="147">
        <f t="shared" si="2"/>
        <v>2019</v>
      </c>
    </row>
    <row r="693" ht="14.25" customHeight="1">
      <c r="A693" s="204">
        <v>43789.0</v>
      </c>
      <c r="B693" s="205">
        <v>2.9735</v>
      </c>
      <c r="C693" s="138">
        <f t="shared" si="1"/>
        <v>11</v>
      </c>
      <c r="D693" s="147">
        <f t="shared" si="2"/>
        <v>2019</v>
      </c>
    </row>
    <row r="694" ht="14.25" customHeight="1">
      <c r="A694" s="204">
        <v>43790.0</v>
      </c>
      <c r="B694" s="205">
        <v>2.9776</v>
      </c>
      <c r="C694" s="138">
        <f t="shared" si="1"/>
        <v>11</v>
      </c>
      <c r="D694" s="147">
        <f t="shared" si="2"/>
        <v>2019</v>
      </c>
    </row>
    <row r="695" ht="14.25" customHeight="1">
      <c r="A695" s="204">
        <v>43791.0</v>
      </c>
      <c r="B695" s="205">
        <v>2.9781</v>
      </c>
      <c r="C695" s="138">
        <f t="shared" si="1"/>
        <v>11</v>
      </c>
      <c r="D695" s="147">
        <f t="shared" si="2"/>
        <v>2019</v>
      </c>
    </row>
    <row r="696" ht="14.25" customHeight="1">
      <c r="A696" s="204">
        <v>43792.0</v>
      </c>
      <c r="B696" s="205">
        <v>2.9749</v>
      </c>
      <c r="C696" s="138">
        <f t="shared" si="1"/>
        <v>11</v>
      </c>
      <c r="D696" s="147">
        <f t="shared" si="2"/>
        <v>2019</v>
      </c>
    </row>
    <row r="697" ht="14.25" customHeight="1">
      <c r="A697" s="204">
        <v>43793.0</v>
      </c>
      <c r="B697" s="205">
        <v>2.9749</v>
      </c>
      <c r="C697" s="138">
        <f t="shared" si="1"/>
        <v>11</v>
      </c>
      <c r="D697" s="147">
        <f t="shared" si="2"/>
        <v>2019</v>
      </c>
    </row>
    <row r="698" ht="14.25" customHeight="1">
      <c r="A698" s="204">
        <v>43794.0</v>
      </c>
      <c r="B698" s="205">
        <v>2.9749</v>
      </c>
      <c r="C698" s="138">
        <f t="shared" si="1"/>
        <v>11</v>
      </c>
      <c r="D698" s="147">
        <f t="shared" si="2"/>
        <v>2019</v>
      </c>
    </row>
    <row r="699" ht="14.25" customHeight="1">
      <c r="A699" s="204">
        <v>43795.0</v>
      </c>
      <c r="B699" s="205">
        <v>2.9753</v>
      </c>
      <c r="C699" s="138">
        <f t="shared" si="1"/>
        <v>11</v>
      </c>
      <c r="D699" s="147">
        <f t="shared" si="2"/>
        <v>2019</v>
      </c>
    </row>
    <row r="700" ht="14.25" customHeight="1">
      <c r="A700" s="204">
        <v>43796.0</v>
      </c>
      <c r="B700" s="205">
        <v>2.9712</v>
      </c>
      <c r="C700" s="138">
        <f t="shared" si="1"/>
        <v>11</v>
      </c>
      <c r="D700" s="147">
        <f t="shared" si="2"/>
        <v>2019</v>
      </c>
    </row>
    <row r="701" ht="14.25" customHeight="1">
      <c r="A701" s="204">
        <v>43797.0</v>
      </c>
      <c r="B701" s="205">
        <v>2.9754</v>
      </c>
      <c r="C701" s="138">
        <f t="shared" si="1"/>
        <v>11</v>
      </c>
      <c r="D701" s="147">
        <f t="shared" si="2"/>
        <v>2019</v>
      </c>
    </row>
    <row r="702" ht="14.25" customHeight="1">
      <c r="A702" s="204">
        <v>43798.0</v>
      </c>
      <c r="B702" s="205">
        <v>2.9744</v>
      </c>
      <c r="C702" s="138">
        <f t="shared" si="1"/>
        <v>11</v>
      </c>
      <c r="D702" s="147">
        <f t="shared" si="2"/>
        <v>2019</v>
      </c>
    </row>
    <row r="703" ht="14.25" customHeight="1">
      <c r="A703" s="204">
        <v>43799.0</v>
      </c>
      <c r="B703" s="205">
        <v>2.9695</v>
      </c>
      <c r="C703" s="138">
        <f t="shared" si="1"/>
        <v>11</v>
      </c>
      <c r="D703" s="147">
        <f t="shared" si="2"/>
        <v>2019</v>
      </c>
    </row>
    <row r="704" ht="14.25" customHeight="1">
      <c r="A704" s="204">
        <v>43800.0</v>
      </c>
      <c r="B704" s="205">
        <v>2.9695</v>
      </c>
      <c r="C704" s="138">
        <f t="shared" si="1"/>
        <v>12</v>
      </c>
      <c r="D704" s="147">
        <f t="shared" si="2"/>
        <v>2019</v>
      </c>
    </row>
    <row r="705" ht="14.25" customHeight="1">
      <c r="A705" s="204">
        <v>43801.0</v>
      </c>
      <c r="B705" s="205">
        <v>2.9695</v>
      </c>
      <c r="C705" s="138">
        <f t="shared" si="1"/>
        <v>12</v>
      </c>
      <c r="D705" s="147">
        <f t="shared" si="2"/>
        <v>2019</v>
      </c>
    </row>
    <row r="706" ht="14.25" customHeight="1">
      <c r="A706" s="204">
        <v>43802.0</v>
      </c>
      <c r="B706" s="205">
        <v>2.9675</v>
      </c>
      <c r="C706" s="138">
        <f t="shared" si="1"/>
        <v>12</v>
      </c>
      <c r="D706" s="147">
        <f t="shared" si="2"/>
        <v>2019</v>
      </c>
    </row>
    <row r="707" ht="14.25" customHeight="1">
      <c r="A707" s="204">
        <v>43803.0</v>
      </c>
      <c r="B707" s="205">
        <v>2.9627</v>
      </c>
      <c r="C707" s="138">
        <f t="shared" si="1"/>
        <v>12</v>
      </c>
      <c r="D707" s="147">
        <f t="shared" si="2"/>
        <v>2019</v>
      </c>
    </row>
    <row r="708" ht="14.25" customHeight="1">
      <c r="A708" s="204">
        <v>43804.0</v>
      </c>
      <c r="B708" s="205">
        <v>2.9573</v>
      </c>
      <c r="C708" s="138">
        <f t="shared" si="1"/>
        <v>12</v>
      </c>
      <c r="D708" s="147">
        <f t="shared" si="2"/>
        <v>2019</v>
      </c>
    </row>
    <row r="709" ht="14.25" customHeight="1">
      <c r="A709" s="204">
        <v>43805.0</v>
      </c>
      <c r="B709" s="205">
        <v>2.9573</v>
      </c>
      <c r="C709" s="138">
        <f t="shared" si="1"/>
        <v>12</v>
      </c>
      <c r="D709" s="147">
        <f t="shared" si="2"/>
        <v>2019</v>
      </c>
    </row>
    <row r="710" ht="14.25" customHeight="1">
      <c r="A710" s="204">
        <v>43806.0</v>
      </c>
      <c r="B710" s="205">
        <v>2.9466</v>
      </c>
      <c r="C710" s="138">
        <f t="shared" si="1"/>
        <v>12</v>
      </c>
      <c r="D710" s="147">
        <f t="shared" si="2"/>
        <v>2019</v>
      </c>
    </row>
    <row r="711" ht="14.25" customHeight="1">
      <c r="A711" s="204">
        <v>43807.0</v>
      </c>
      <c r="B711" s="205">
        <v>2.9466</v>
      </c>
      <c r="C711" s="138">
        <f t="shared" si="1"/>
        <v>12</v>
      </c>
      <c r="D711" s="147">
        <f t="shared" si="2"/>
        <v>2019</v>
      </c>
    </row>
    <row r="712" ht="14.25" customHeight="1">
      <c r="A712" s="204">
        <v>43808.0</v>
      </c>
      <c r="B712" s="205">
        <v>2.9466</v>
      </c>
      <c r="C712" s="138">
        <f t="shared" si="1"/>
        <v>12</v>
      </c>
      <c r="D712" s="147">
        <f t="shared" si="2"/>
        <v>2019</v>
      </c>
    </row>
    <row r="713" ht="14.25" customHeight="1">
      <c r="A713" s="204">
        <v>43809.0</v>
      </c>
      <c r="B713" s="205">
        <v>2.9446</v>
      </c>
      <c r="C713" s="138">
        <f t="shared" si="1"/>
        <v>12</v>
      </c>
      <c r="D713" s="147">
        <f t="shared" si="2"/>
        <v>2019</v>
      </c>
    </row>
    <row r="714" ht="14.25" customHeight="1">
      <c r="A714" s="204">
        <v>43810.0</v>
      </c>
      <c r="B714" s="205">
        <v>2.9089</v>
      </c>
      <c r="C714" s="138">
        <f t="shared" si="1"/>
        <v>12</v>
      </c>
      <c r="D714" s="147">
        <f t="shared" si="2"/>
        <v>2019</v>
      </c>
    </row>
    <row r="715" ht="14.25" customHeight="1">
      <c r="A715" s="204">
        <v>43811.0</v>
      </c>
      <c r="B715" s="205">
        <v>2.8896</v>
      </c>
      <c r="C715" s="138">
        <f t="shared" si="1"/>
        <v>12</v>
      </c>
      <c r="D715" s="147">
        <f t="shared" si="2"/>
        <v>2019</v>
      </c>
    </row>
    <row r="716" ht="14.25" customHeight="1">
      <c r="A716" s="204">
        <v>43812.0</v>
      </c>
      <c r="B716" s="205">
        <v>2.8661</v>
      </c>
      <c r="C716" s="138">
        <f t="shared" si="1"/>
        <v>12</v>
      </c>
      <c r="D716" s="147">
        <f t="shared" si="2"/>
        <v>2019</v>
      </c>
    </row>
    <row r="717" ht="14.25" customHeight="1">
      <c r="A717" s="204">
        <v>43813.0</v>
      </c>
      <c r="B717" s="205">
        <v>2.8647</v>
      </c>
      <c r="C717" s="138">
        <f t="shared" si="1"/>
        <v>12</v>
      </c>
      <c r="D717" s="147">
        <f t="shared" si="2"/>
        <v>2019</v>
      </c>
    </row>
    <row r="718" ht="14.25" customHeight="1">
      <c r="A718" s="204">
        <v>43814.0</v>
      </c>
      <c r="B718" s="205">
        <v>2.8647</v>
      </c>
      <c r="C718" s="138">
        <f t="shared" si="1"/>
        <v>12</v>
      </c>
      <c r="D718" s="147">
        <f t="shared" si="2"/>
        <v>2019</v>
      </c>
    </row>
    <row r="719" ht="14.25" customHeight="1">
      <c r="A719" s="204">
        <v>43815.0</v>
      </c>
      <c r="B719" s="205">
        <v>2.8647</v>
      </c>
      <c r="C719" s="138">
        <f t="shared" si="1"/>
        <v>12</v>
      </c>
      <c r="D719" s="147">
        <f t="shared" si="2"/>
        <v>2019</v>
      </c>
    </row>
    <row r="720" ht="14.25" customHeight="1">
      <c r="A720" s="204">
        <v>43816.0</v>
      </c>
      <c r="B720" s="205">
        <v>2.8787</v>
      </c>
      <c r="C720" s="138">
        <f t="shared" si="1"/>
        <v>12</v>
      </c>
      <c r="D720" s="147">
        <f t="shared" si="2"/>
        <v>2019</v>
      </c>
    </row>
    <row r="721" ht="14.25" customHeight="1">
      <c r="A721" s="204">
        <v>43817.0</v>
      </c>
      <c r="B721" s="205">
        <v>2.9044</v>
      </c>
      <c r="C721" s="138">
        <f t="shared" si="1"/>
        <v>12</v>
      </c>
      <c r="D721" s="147">
        <f t="shared" si="2"/>
        <v>2019</v>
      </c>
    </row>
    <row r="722" ht="14.25" customHeight="1">
      <c r="A722" s="204">
        <v>43818.0</v>
      </c>
      <c r="B722" s="205">
        <v>2.9055</v>
      </c>
      <c r="C722" s="138">
        <f t="shared" si="1"/>
        <v>12</v>
      </c>
      <c r="D722" s="147">
        <f t="shared" si="2"/>
        <v>2019</v>
      </c>
    </row>
    <row r="723" ht="14.25" customHeight="1">
      <c r="A723" s="204">
        <v>43819.0</v>
      </c>
      <c r="B723" s="205">
        <v>2.9043</v>
      </c>
      <c r="C723" s="138">
        <f t="shared" si="1"/>
        <v>12</v>
      </c>
      <c r="D723" s="147">
        <f t="shared" si="2"/>
        <v>2019</v>
      </c>
    </row>
    <row r="724" ht="14.25" customHeight="1">
      <c r="A724" s="204">
        <v>43820.0</v>
      </c>
      <c r="B724" s="205">
        <v>2.8957</v>
      </c>
      <c r="C724" s="138">
        <f t="shared" si="1"/>
        <v>12</v>
      </c>
      <c r="D724" s="147">
        <f t="shared" si="2"/>
        <v>2019</v>
      </c>
    </row>
    <row r="725" ht="14.25" customHeight="1">
      <c r="A725" s="204">
        <v>43821.0</v>
      </c>
      <c r="B725" s="205">
        <v>2.8957</v>
      </c>
      <c r="C725" s="138">
        <f t="shared" si="1"/>
        <v>12</v>
      </c>
      <c r="D725" s="147">
        <f t="shared" si="2"/>
        <v>2019</v>
      </c>
    </row>
    <row r="726" ht="14.25" customHeight="1">
      <c r="A726" s="204">
        <v>43822.0</v>
      </c>
      <c r="B726" s="205">
        <v>2.8957</v>
      </c>
      <c r="C726" s="138">
        <f t="shared" si="1"/>
        <v>12</v>
      </c>
      <c r="D726" s="147">
        <f t="shared" si="2"/>
        <v>2019</v>
      </c>
    </row>
    <row r="727" ht="14.25" customHeight="1">
      <c r="A727" s="204">
        <v>43823.0</v>
      </c>
      <c r="B727" s="205">
        <v>2.876</v>
      </c>
      <c r="C727" s="138">
        <f t="shared" si="1"/>
        <v>12</v>
      </c>
      <c r="D727" s="147">
        <f t="shared" si="2"/>
        <v>2019</v>
      </c>
    </row>
    <row r="728" ht="14.25" customHeight="1">
      <c r="A728" s="204">
        <v>43824.0</v>
      </c>
      <c r="B728" s="205">
        <v>2.868</v>
      </c>
      <c r="C728" s="138">
        <f t="shared" si="1"/>
        <v>12</v>
      </c>
      <c r="D728" s="147">
        <f t="shared" si="2"/>
        <v>2019</v>
      </c>
    </row>
    <row r="729" ht="14.25" customHeight="1">
      <c r="A729" s="204">
        <v>43825.0</v>
      </c>
      <c r="B729" s="205">
        <v>2.8746</v>
      </c>
      <c r="C729" s="138">
        <f t="shared" si="1"/>
        <v>12</v>
      </c>
      <c r="D729" s="147">
        <f t="shared" si="2"/>
        <v>2019</v>
      </c>
    </row>
    <row r="730" ht="14.25" customHeight="1">
      <c r="A730" s="204">
        <v>43826.0</v>
      </c>
      <c r="B730" s="205">
        <v>2.8694</v>
      </c>
      <c r="C730" s="138">
        <f t="shared" si="1"/>
        <v>12</v>
      </c>
      <c r="D730" s="147">
        <f t="shared" si="2"/>
        <v>2019</v>
      </c>
    </row>
    <row r="731" ht="14.25" customHeight="1">
      <c r="A731" s="204">
        <v>43827.0</v>
      </c>
      <c r="B731" s="205">
        <v>2.8696</v>
      </c>
      <c r="C731" s="138">
        <f t="shared" si="1"/>
        <v>12</v>
      </c>
      <c r="D731" s="147">
        <f t="shared" si="2"/>
        <v>2019</v>
      </c>
    </row>
    <row r="732" ht="14.25" customHeight="1">
      <c r="A732" s="204">
        <v>43828.0</v>
      </c>
      <c r="B732" s="205">
        <v>2.8696</v>
      </c>
      <c r="C732" s="138">
        <f t="shared" si="1"/>
        <v>12</v>
      </c>
      <c r="D732" s="147">
        <f t="shared" si="2"/>
        <v>2019</v>
      </c>
    </row>
    <row r="733" ht="14.25" customHeight="1">
      <c r="A733" s="204">
        <v>43829.0</v>
      </c>
      <c r="B733" s="205">
        <v>2.8696</v>
      </c>
      <c r="C733" s="138">
        <f t="shared" si="1"/>
        <v>12</v>
      </c>
      <c r="D733" s="147">
        <f t="shared" si="2"/>
        <v>2019</v>
      </c>
    </row>
    <row r="734" ht="14.25" customHeight="1">
      <c r="A734" s="204">
        <v>43830.0</v>
      </c>
      <c r="B734" s="205">
        <v>2.8677</v>
      </c>
      <c r="C734" s="138">
        <f t="shared" si="1"/>
        <v>12</v>
      </c>
      <c r="D734" s="147">
        <f t="shared" si="2"/>
        <v>2019</v>
      </c>
    </row>
    <row r="735" ht="14.25" customHeight="1">
      <c r="A735" s="204">
        <v>43831.0</v>
      </c>
      <c r="B735" s="205">
        <v>2.8661</v>
      </c>
      <c r="C735" s="138">
        <f t="shared" si="1"/>
        <v>1</v>
      </c>
      <c r="D735" s="147">
        <f t="shared" si="2"/>
        <v>2020</v>
      </c>
    </row>
    <row r="736" ht="14.25" customHeight="1">
      <c r="A736" s="204">
        <v>43832.0</v>
      </c>
      <c r="B736" s="205">
        <v>2.8661</v>
      </c>
      <c r="C736" s="138">
        <f t="shared" si="1"/>
        <v>1</v>
      </c>
      <c r="D736" s="147">
        <f t="shared" si="2"/>
        <v>2020</v>
      </c>
    </row>
    <row r="737" ht="14.25" customHeight="1">
      <c r="A737" s="204">
        <v>43833.0</v>
      </c>
      <c r="B737" s="205">
        <v>2.8661</v>
      </c>
      <c r="C737" s="138">
        <f t="shared" si="1"/>
        <v>1</v>
      </c>
      <c r="D737" s="147">
        <f t="shared" si="2"/>
        <v>2020</v>
      </c>
    </row>
    <row r="738" ht="14.25" customHeight="1">
      <c r="A738" s="204">
        <v>43834.0</v>
      </c>
      <c r="B738" s="205">
        <v>2.8672</v>
      </c>
      <c r="C738" s="138">
        <f t="shared" si="1"/>
        <v>1</v>
      </c>
      <c r="D738" s="147">
        <f t="shared" si="2"/>
        <v>2020</v>
      </c>
    </row>
    <row r="739" ht="14.25" customHeight="1">
      <c r="A739" s="204">
        <v>43835.0</v>
      </c>
      <c r="B739" s="205">
        <v>2.8672</v>
      </c>
      <c r="C739" s="138">
        <f t="shared" si="1"/>
        <v>1</v>
      </c>
      <c r="D739" s="147">
        <f t="shared" si="2"/>
        <v>2020</v>
      </c>
    </row>
    <row r="740" ht="14.25" customHeight="1">
      <c r="A740" s="204">
        <v>43836.0</v>
      </c>
      <c r="B740" s="205">
        <v>2.8672</v>
      </c>
      <c r="C740" s="138">
        <f t="shared" si="1"/>
        <v>1</v>
      </c>
      <c r="D740" s="147">
        <f t="shared" si="2"/>
        <v>2020</v>
      </c>
    </row>
    <row r="741" ht="14.25" customHeight="1">
      <c r="A741" s="204">
        <v>43837.0</v>
      </c>
      <c r="B741" s="205">
        <v>2.8716</v>
      </c>
      <c r="C741" s="138">
        <f t="shared" si="1"/>
        <v>1</v>
      </c>
      <c r="D741" s="147">
        <f t="shared" si="2"/>
        <v>2020</v>
      </c>
    </row>
    <row r="742" ht="14.25" customHeight="1">
      <c r="A742" s="204">
        <v>43838.0</v>
      </c>
      <c r="B742" s="205">
        <v>2.8716</v>
      </c>
      <c r="C742" s="138">
        <f t="shared" si="1"/>
        <v>1</v>
      </c>
      <c r="D742" s="147">
        <f t="shared" si="2"/>
        <v>2020</v>
      </c>
    </row>
    <row r="743" ht="14.25" customHeight="1">
      <c r="A743" s="204">
        <v>43839.0</v>
      </c>
      <c r="B743" s="205">
        <v>2.8734</v>
      </c>
      <c r="C743" s="138">
        <f t="shared" si="1"/>
        <v>1</v>
      </c>
      <c r="D743" s="147">
        <f t="shared" si="2"/>
        <v>2020</v>
      </c>
    </row>
    <row r="744" ht="14.25" customHeight="1">
      <c r="A744" s="204">
        <v>43840.0</v>
      </c>
      <c r="B744" s="205">
        <v>2.887</v>
      </c>
      <c r="C744" s="138">
        <f t="shared" si="1"/>
        <v>1</v>
      </c>
      <c r="D744" s="147">
        <f t="shared" si="2"/>
        <v>2020</v>
      </c>
    </row>
    <row r="745" ht="14.25" customHeight="1">
      <c r="A745" s="204">
        <v>43841.0</v>
      </c>
      <c r="B745" s="205">
        <v>2.8986</v>
      </c>
      <c r="C745" s="138">
        <f t="shared" si="1"/>
        <v>1</v>
      </c>
      <c r="D745" s="147">
        <f t="shared" si="2"/>
        <v>2020</v>
      </c>
    </row>
    <row r="746" ht="14.25" customHeight="1">
      <c r="A746" s="204">
        <v>43842.0</v>
      </c>
      <c r="B746" s="205">
        <v>2.8986</v>
      </c>
      <c r="C746" s="138">
        <f t="shared" si="1"/>
        <v>1</v>
      </c>
      <c r="D746" s="147">
        <f t="shared" si="2"/>
        <v>2020</v>
      </c>
    </row>
    <row r="747" ht="14.25" customHeight="1">
      <c r="A747" s="204">
        <v>43843.0</v>
      </c>
      <c r="B747" s="205">
        <v>2.8986</v>
      </c>
      <c r="C747" s="138">
        <f t="shared" si="1"/>
        <v>1</v>
      </c>
      <c r="D747" s="147">
        <f t="shared" si="2"/>
        <v>2020</v>
      </c>
    </row>
    <row r="748" ht="14.25" customHeight="1">
      <c r="A748" s="204">
        <v>43844.0</v>
      </c>
      <c r="B748" s="205">
        <v>2.898</v>
      </c>
      <c r="C748" s="138">
        <f t="shared" si="1"/>
        <v>1</v>
      </c>
      <c r="D748" s="147">
        <f t="shared" si="2"/>
        <v>2020</v>
      </c>
    </row>
    <row r="749" ht="14.25" customHeight="1">
      <c r="A749" s="204">
        <v>43845.0</v>
      </c>
      <c r="B749" s="205">
        <v>2.8876</v>
      </c>
      <c r="C749" s="138">
        <f t="shared" si="1"/>
        <v>1</v>
      </c>
      <c r="D749" s="147">
        <f t="shared" si="2"/>
        <v>2020</v>
      </c>
    </row>
    <row r="750" ht="14.25" customHeight="1">
      <c r="A750" s="204">
        <v>43846.0</v>
      </c>
      <c r="B750" s="205">
        <v>2.8862</v>
      </c>
      <c r="C750" s="138">
        <f t="shared" si="1"/>
        <v>1</v>
      </c>
      <c r="D750" s="147">
        <f t="shared" si="2"/>
        <v>2020</v>
      </c>
    </row>
    <row r="751" ht="14.25" customHeight="1">
      <c r="A751" s="204">
        <v>43847.0</v>
      </c>
      <c r="B751" s="205">
        <v>2.8818</v>
      </c>
      <c r="C751" s="138">
        <f t="shared" si="1"/>
        <v>1</v>
      </c>
      <c r="D751" s="147">
        <f t="shared" si="2"/>
        <v>2020</v>
      </c>
    </row>
    <row r="752" ht="14.25" customHeight="1">
      <c r="A752" s="204">
        <v>43848.0</v>
      </c>
      <c r="B752" s="205">
        <v>2.8781</v>
      </c>
      <c r="C752" s="138">
        <f t="shared" si="1"/>
        <v>1</v>
      </c>
      <c r="D752" s="147">
        <f t="shared" si="2"/>
        <v>2020</v>
      </c>
    </row>
    <row r="753" ht="14.25" customHeight="1">
      <c r="A753" s="204">
        <v>43849.0</v>
      </c>
      <c r="B753" s="205">
        <v>2.8781</v>
      </c>
      <c r="C753" s="138">
        <f t="shared" si="1"/>
        <v>1</v>
      </c>
      <c r="D753" s="147">
        <f t="shared" si="2"/>
        <v>2020</v>
      </c>
    </row>
    <row r="754" ht="14.25" customHeight="1">
      <c r="A754" s="204">
        <v>43850.0</v>
      </c>
      <c r="B754" s="205">
        <v>2.8781</v>
      </c>
      <c r="C754" s="138">
        <f t="shared" si="1"/>
        <v>1</v>
      </c>
      <c r="D754" s="147">
        <f t="shared" si="2"/>
        <v>2020</v>
      </c>
    </row>
    <row r="755" ht="14.25" customHeight="1">
      <c r="A755" s="204">
        <v>43851.0</v>
      </c>
      <c r="B755" s="205">
        <v>2.877</v>
      </c>
      <c r="C755" s="138">
        <f t="shared" si="1"/>
        <v>1</v>
      </c>
      <c r="D755" s="147">
        <f t="shared" si="2"/>
        <v>2020</v>
      </c>
    </row>
    <row r="756" ht="14.25" customHeight="1">
      <c r="A756" s="204">
        <v>43852.0</v>
      </c>
      <c r="B756" s="205">
        <v>2.8877</v>
      </c>
      <c r="C756" s="138">
        <f t="shared" si="1"/>
        <v>1</v>
      </c>
      <c r="D756" s="147">
        <f t="shared" si="2"/>
        <v>2020</v>
      </c>
    </row>
    <row r="757" ht="14.25" customHeight="1">
      <c r="A757" s="204">
        <v>43853.0</v>
      </c>
      <c r="B757" s="205">
        <v>2.8895</v>
      </c>
      <c r="C757" s="138">
        <f t="shared" si="1"/>
        <v>1</v>
      </c>
      <c r="D757" s="147">
        <f t="shared" si="2"/>
        <v>2020</v>
      </c>
    </row>
    <row r="758" ht="14.25" customHeight="1">
      <c r="A758" s="204">
        <v>43854.0</v>
      </c>
      <c r="B758" s="205">
        <v>2.8867</v>
      </c>
      <c r="C758" s="138">
        <f t="shared" si="1"/>
        <v>1</v>
      </c>
      <c r="D758" s="147">
        <f t="shared" si="2"/>
        <v>2020</v>
      </c>
    </row>
    <row r="759" ht="14.25" customHeight="1">
      <c r="A759" s="204">
        <v>43855.0</v>
      </c>
      <c r="B759" s="205">
        <v>2.887</v>
      </c>
      <c r="C759" s="138">
        <f t="shared" si="1"/>
        <v>1</v>
      </c>
      <c r="D759" s="147">
        <f t="shared" si="2"/>
        <v>2020</v>
      </c>
    </row>
    <row r="760" ht="14.25" customHeight="1">
      <c r="A760" s="204">
        <v>43856.0</v>
      </c>
      <c r="B760" s="205">
        <v>2.887</v>
      </c>
      <c r="C760" s="138">
        <f t="shared" si="1"/>
        <v>1</v>
      </c>
      <c r="D760" s="147">
        <f t="shared" si="2"/>
        <v>2020</v>
      </c>
    </row>
    <row r="761" ht="14.25" customHeight="1">
      <c r="A761" s="204">
        <v>43857.0</v>
      </c>
      <c r="B761" s="205">
        <v>2.887</v>
      </c>
      <c r="C761" s="138">
        <f t="shared" si="1"/>
        <v>1</v>
      </c>
      <c r="D761" s="147">
        <f t="shared" si="2"/>
        <v>2020</v>
      </c>
    </row>
    <row r="762" ht="14.25" customHeight="1">
      <c r="A762" s="204">
        <v>43858.0</v>
      </c>
      <c r="B762" s="205">
        <v>2.8944</v>
      </c>
      <c r="C762" s="138">
        <f t="shared" si="1"/>
        <v>1</v>
      </c>
      <c r="D762" s="147">
        <f t="shared" si="2"/>
        <v>2020</v>
      </c>
    </row>
    <row r="763" ht="14.25" customHeight="1">
      <c r="A763" s="204">
        <v>43859.0</v>
      </c>
      <c r="B763" s="205">
        <v>2.8929</v>
      </c>
      <c r="C763" s="138">
        <f t="shared" si="1"/>
        <v>1</v>
      </c>
      <c r="D763" s="147">
        <f t="shared" si="2"/>
        <v>2020</v>
      </c>
    </row>
    <row r="764" ht="14.25" customHeight="1">
      <c r="A764" s="204">
        <v>43860.0</v>
      </c>
      <c r="B764" s="205">
        <v>2.8999</v>
      </c>
      <c r="C764" s="138">
        <f t="shared" si="1"/>
        <v>1</v>
      </c>
      <c r="D764" s="147">
        <f t="shared" si="2"/>
        <v>2020</v>
      </c>
    </row>
    <row r="765" ht="14.25" customHeight="1">
      <c r="A765" s="204">
        <v>43861.0</v>
      </c>
      <c r="B765" s="205">
        <v>2.8934</v>
      </c>
      <c r="C765" s="138">
        <f t="shared" si="1"/>
        <v>1</v>
      </c>
      <c r="D765" s="147">
        <f t="shared" si="2"/>
        <v>2020</v>
      </c>
    </row>
    <row r="766" ht="14.25" customHeight="1">
      <c r="A766" s="204">
        <v>43862.0</v>
      </c>
      <c r="B766" s="205">
        <v>2.8898</v>
      </c>
      <c r="C766" s="138">
        <f t="shared" si="1"/>
        <v>2</v>
      </c>
      <c r="D766" s="147">
        <f t="shared" si="2"/>
        <v>2020</v>
      </c>
    </row>
    <row r="767" ht="14.25" customHeight="1">
      <c r="A767" s="204">
        <v>43863.0</v>
      </c>
      <c r="B767" s="205">
        <v>2.8898</v>
      </c>
      <c r="C767" s="138">
        <f t="shared" si="1"/>
        <v>2</v>
      </c>
      <c r="D767" s="147">
        <f t="shared" si="2"/>
        <v>2020</v>
      </c>
    </row>
    <row r="768" ht="14.25" customHeight="1">
      <c r="A768" s="204">
        <v>43864.0</v>
      </c>
      <c r="B768" s="205">
        <v>2.8898</v>
      </c>
      <c r="C768" s="138">
        <f t="shared" si="1"/>
        <v>2</v>
      </c>
      <c r="D768" s="147">
        <f t="shared" si="2"/>
        <v>2020</v>
      </c>
    </row>
    <row r="769" ht="14.25" customHeight="1">
      <c r="A769" s="204">
        <v>43865.0</v>
      </c>
      <c r="B769" s="205">
        <v>2.8834</v>
      </c>
      <c r="C769" s="138">
        <f t="shared" si="1"/>
        <v>2</v>
      </c>
      <c r="D769" s="147">
        <f t="shared" si="2"/>
        <v>2020</v>
      </c>
    </row>
    <row r="770" ht="14.25" customHeight="1">
      <c r="A770" s="204">
        <v>43866.0</v>
      </c>
      <c r="B770" s="205">
        <v>2.8603</v>
      </c>
      <c r="C770" s="138">
        <f t="shared" si="1"/>
        <v>2</v>
      </c>
      <c r="D770" s="147">
        <f t="shared" si="2"/>
        <v>2020</v>
      </c>
    </row>
    <row r="771" ht="14.25" customHeight="1">
      <c r="A771" s="204">
        <v>43867.0</v>
      </c>
      <c r="B771" s="205">
        <v>2.8577</v>
      </c>
      <c r="C771" s="138">
        <f t="shared" si="1"/>
        <v>2</v>
      </c>
      <c r="D771" s="147">
        <f t="shared" si="2"/>
        <v>2020</v>
      </c>
    </row>
    <row r="772" ht="14.25" customHeight="1">
      <c r="A772" s="204">
        <v>43868.0</v>
      </c>
      <c r="B772" s="205">
        <v>2.8612</v>
      </c>
      <c r="C772" s="138">
        <f t="shared" si="1"/>
        <v>2</v>
      </c>
      <c r="D772" s="147">
        <f t="shared" si="2"/>
        <v>2020</v>
      </c>
    </row>
    <row r="773" ht="14.25" customHeight="1">
      <c r="A773" s="204">
        <v>43869.0</v>
      </c>
      <c r="B773" s="205">
        <v>2.8629</v>
      </c>
      <c r="C773" s="138">
        <f t="shared" si="1"/>
        <v>2</v>
      </c>
      <c r="D773" s="147">
        <f t="shared" si="2"/>
        <v>2020</v>
      </c>
    </row>
    <row r="774" ht="14.25" customHeight="1">
      <c r="A774" s="204">
        <v>43870.0</v>
      </c>
      <c r="B774" s="205">
        <v>2.8629</v>
      </c>
      <c r="C774" s="138">
        <f t="shared" si="1"/>
        <v>2</v>
      </c>
      <c r="D774" s="147">
        <f t="shared" si="2"/>
        <v>2020</v>
      </c>
    </row>
    <row r="775" ht="14.25" customHeight="1">
      <c r="A775" s="204">
        <v>43871.0</v>
      </c>
      <c r="B775" s="205">
        <v>2.8629</v>
      </c>
      <c r="C775" s="138">
        <f t="shared" si="1"/>
        <v>2</v>
      </c>
      <c r="D775" s="147">
        <f t="shared" si="2"/>
        <v>2020</v>
      </c>
    </row>
    <row r="776" ht="14.25" customHeight="1">
      <c r="A776" s="204">
        <v>43872.0</v>
      </c>
      <c r="B776" s="205">
        <v>2.8671</v>
      </c>
      <c r="C776" s="138">
        <f t="shared" si="1"/>
        <v>2</v>
      </c>
      <c r="D776" s="147">
        <f t="shared" si="2"/>
        <v>2020</v>
      </c>
    </row>
    <row r="777" ht="14.25" customHeight="1">
      <c r="A777" s="204">
        <v>43873.0</v>
      </c>
      <c r="B777" s="205">
        <v>2.8698</v>
      </c>
      <c r="C777" s="138">
        <f t="shared" si="1"/>
        <v>2</v>
      </c>
      <c r="D777" s="147">
        <f t="shared" si="2"/>
        <v>2020</v>
      </c>
    </row>
    <row r="778" ht="14.25" customHeight="1">
      <c r="A778" s="204">
        <v>43874.0</v>
      </c>
      <c r="B778" s="205">
        <v>2.8686</v>
      </c>
      <c r="C778" s="138">
        <f t="shared" si="1"/>
        <v>2</v>
      </c>
      <c r="D778" s="147">
        <f t="shared" si="2"/>
        <v>2020</v>
      </c>
    </row>
    <row r="779" ht="14.25" customHeight="1">
      <c r="A779" s="204">
        <v>43875.0</v>
      </c>
      <c r="B779" s="205">
        <v>2.8741</v>
      </c>
      <c r="C779" s="138">
        <f t="shared" si="1"/>
        <v>2</v>
      </c>
      <c r="D779" s="147">
        <f t="shared" si="2"/>
        <v>2020</v>
      </c>
    </row>
    <row r="780" ht="14.25" customHeight="1">
      <c r="A780" s="204">
        <v>43876.0</v>
      </c>
      <c r="B780" s="205">
        <v>2.8718</v>
      </c>
      <c r="C780" s="138">
        <f t="shared" si="1"/>
        <v>2</v>
      </c>
      <c r="D780" s="147">
        <f t="shared" si="2"/>
        <v>2020</v>
      </c>
    </row>
    <row r="781" ht="14.25" customHeight="1">
      <c r="A781" s="204">
        <v>43877.0</v>
      </c>
      <c r="B781" s="205">
        <v>2.8718</v>
      </c>
      <c r="C781" s="138">
        <f t="shared" si="1"/>
        <v>2</v>
      </c>
      <c r="D781" s="147">
        <f t="shared" si="2"/>
        <v>2020</v>
      </c>
    </row>
    <row r="782" ht="14.25" customHeight="1">
      <c r="A782" s="204">
        <v>43878.0</v>
      </c>
      <c r="B782" s="205">
        <v>2.8718</v>
      </c>
      <c r="C782" s="138">
        <f t="shared" si="1"/>
        <v>2</v>
      </c>
      <c r="D782" s="147">
        <f t="shared" si="2"/>
        <v>2020</v>
      </c>
    </row>
    <row r="783" ht="14.25" customHeight="1">
      <c r="A783" s="204">
        <v>43879.0</v>
      </c>
      <c r="B783" s="205">
        <v>2.8678</v>
      </c>
      <c r="C783" s="138">
        <f t="shared" si="1"/>
        <v>2</v>
      </c>
      <c r="D783" s="147">
        <f t="shared" si="2"/>
        <v>2020</v>
      </c>
    </row>
    <row r="784" ht="14.25" customHeight="1">
      <c r="A784" s="204">
        <v>43880.0</v>
      </c>
      <c r="B784" s="205">
        <v>2.8631</v>
      </c>
      <c r="C784" s="138">
        <f t="shared" si="1"/>
        <v>2</v>
      </c>
      <c r="D784" s="147">
        <f t="shared" si="2"/>
        <v>2020</v>
      </c>
    </row>
    <row r="785" ht="14.25" customHeight="1">
      <c r="A785" s="204">
        <v>43881.0</v>
      </c>
      <c r="B785" s="205">
        <v>2.8422</v>
      </c>
      <c r="C785" s="138">
        <f t="shared" si="1"/>
        <v>2</v>
      </c>
      <c r="D785" s="147">
        <f t="shared" si="2"/>
        <v>2020</v>
      </c>
    </row>
    <row r="786" ht="14.25" customHeight="1">
      <c r="A786" s="204">
        <v>43882.0</v>
      </c>
      <c r="B786" s="205">
        <v>2.8265</v>
      </c>
      <c r="C786" s="138">
        <f t="shared" si="1"/>
        <v>2</v>
      </c>
      <c r="D786" s="147">
        <f t="shared" si="2"/>
        <v>2020</v>
      </c>
    </row>
    <row r="787" ht="14.25" customHeight="1">
      <c r="A787" s="204">
        <v>43883.0</v>
      </c>
      <c r="B787" s="205">
        <v>2.8299</v>
      </c>
      <c r="C787" s="138">
        <f t="shared" si="1"/>
        <v>2</v>
      </c>
      <c r="D787" s="147">
        <f t="shared" si="2"/>
        <v>2020</v>
      </c>
    </row>
    <row r="788" ht="14.25" customHeight="1">
      <c r="A788" s="204">
        <v>43884.0</v>
      </c>
      <c r="B788" s="205">
        <v>2.8299</v>
      </c>
      <c r="C788" s="138">
        <f t="shared" si="1"/>
        <v>2</v>
      </c>
      <c r="D788" s="147">
        <f t="shared" si="2"/>
        <v>2020</v>
      </c>
    </row>
    <row r="789" ht="14.25" customHeight="1">
      <c r="A789" s="204">
        <v>43885.0</v>
      </c>
      <c r="B789" s="205">
        <v>2.8299</v>
      </c>
      <c r="C789" s="138">
        <f t="shared" si="1"/>
        <v>2</v>
      </c>
      <c r="D789" s="147">
        <f t="shared" si="2"/>
        <v>2020</v>
      </c>
    </row>
    <row r="790" ht="14.25" customHeight="1">
      <c r="A790" s="204">
        <v>43886.0</v>
      </c>
      <c r="B790" s="205">
        <v>2.8079</v>
      </c>
      <c r="C790" s="138">
        <f t="shared" si="1"/>
        <v>2</v>
      </c>
      <c r="D790" s="147">
        <f t="shared" si="2"/>
        <v>2020</v>
      </c>
    </row>
    <row r="791" ht="14.25" customHeight="1">
      <c r="A791" s="204">
        <v>43887.0</v>
      </c>
      <c r="B791" s="205">
        <v>2.7946</v>
      </c>
      <c r="C791" s="138">
        <f t="shared" si="1"/>
        <v>2</v>
      </c>
      <c r="D791" s="147">
        <f t="shared" si="2"/>
        <v>2020</v>
      </c>
    </row>
    <row r="792" ht="14.25" customHeight="1">
      <c r="A792" s="204">
        <v>43888.0</v>
      </c>
      <c r="B792" s="205">
        <v>2.7928</v>
      </c>
      <c r="C792" s="138">
        <f t="shared" si="1"/>
        <v>2</v>
      </c>
      <c r="D792" s="147">
        <f t="shared" si="2"/>
        <v>2020</v>
      </c>
    </row>
    <row r="793" ht="14.25" customHeight="1">
      <c r="A793" s="204">
        <v>43889.0</v>
      </c>
      <c r="B793" s="205">
        <v>2.8042</v>
      </c>
      <c r="C793" s="138">
        <f t="shared" si="1"/>
        <v>2</v>
      </c>
      <c r="D793" s="147">
        <f t="shared" si="2"/>
        <v>2020</v>
      </c>
    </row>
    <row r="794" ht="14.25" customHeight="1">
      <c r="A794" s="204">
        <v>43890.0</v>
      </c>
      <c r="B794" s="205">
        <v>2.7905</v>
      </c>
      <c r="C794" s="138">
        <f t="shared" si="1"/>
        <v>2</v>
      </c>
      <c r="D794" s="147">
        <f t="shared" si="2"/>
        <v>2020</v>
      </c>
    </row>
    <row r="795" ht="14.25" customHeight="1">
      <c r="A795" s="204">
        <v>43891.0</v>
      </c>
      <c r="B795" s="205">
        <v>2.7905</v>
      </c>
      <c r="C795" s="138">
        <f t="shared" si="1"/>
        <v>3</v>
      </c>
      <c r="D795" s="147">
        <f t="shared" si="2"/>
        <v>2020</v>
      </c>
    </row>
    <row r="796" ht="14.25" customHeight="1">
      <c r="A796" s="204">
        <v>43892.0</v>
      </c>
      <c r="B796" s="205">
        <v>2.7905</v>
      </c>
      <c r="C796" s="138">
        <f t="shared" si="1"/>
        <v>3</v>
      </c>
      <c r="D796" s="147">
        <f t="shared" si="2"/>
        <v>2020</v>
      </c>
    </row>
    <row r="797" ht="14.25" customHeight="1">
      <c r="A797" s="204">
        <v>43893.0</v>
      </c>
      <c r="B797" s="205">
        <v>2.7835</v>
      </c>
      <c r="C797" s="138">
        <f t="shared" si="1"/>
        <v>3</v>
      </c>
      <c r="D797" s="147">
        <f t="shared" si="2"/>
        <v>2020</v>
      </c>
    </row>
    <row r="798" ht="14.25" customHeight="1">
      <c r="A798" s="204">
        <v>43894.0</v>
      </c>
      <c r="B798" s="205">
        <v>2.7835</v>
      </c>
      <c r="C798" s="138">
        <f t="shared" si="1"/>
        <v>3</v>
      </c>
      <c r="D798" s="147">
        <f t="shared" si="2"/>
        <v>2020</v>
      </c>
    </row>
    <row r="799" ht="14.25" customHeight="1">
      <c r="A799" s="204">
        <v>43895.0</v>
      </c>
      <c r="B799" s="205">
        <v>2.786</v>
      </c>
      <c r="C799" s="138">
        <f t="shared" si="1"/>
        <v>3</v>
      </c>
      <c r="D799" s="147">
        <f t="shared" si="2"/>
        <v>2020</v>
      </c>
    </row>
    <row r="800" ht="14.25" customHeight="1">
      <c r="A800" s="204">
        <v>43896.0</v>
      </c>
      <c r="B800" s="205">
        <v>2.7735</v>
      </c>
      <c r="C800" s="138">
        <f t="shared" si="1"/>
        <v>3</v>
      </c>
      <c r="D800" s="147">
        <f t="shared" si="2"/>
        <v>2020</v>
      </c>
    </row>
    <row r="801" ht="14.25" customHeight="1">
      <c r="A801" s="204">
        <v>43897.0</v>
      </c>
      <c r="B801" s="205">
        <v>2.7748</v>
      </c>
      <c r="C801" s="138">
        <f t="shared" si="1"/>
        <v>3</v>
      </c>
      <c r="D801" s="147">
        <f t="shared" si="2"/>
        <v>2020</v>
      </c>
    </row>
    <row r="802" ht="14.25" customHeight="1">
      <c r="A802" s="204">
        <v>43898.0</v>
      </c>
      <c r="B802" s="205">
        <v>2.7748</v>
      </c>
      <c r="C802" s="138">
        <f t="shared" si="1"/>
        <v>3</v>
      </c>
      <c r="D802" s="147">
        <f t="shared" si="2"/>
        <v>2020</v>
      </c>
    </row>
    <row r="803" ht="14.25" customHeight="1">
      <c r="A803" s="204">
        <v>43899.0</v>
      </c>
      <c r="B803" s="205">
        <v>2.7748</v>
      </c>
      <c r="C803" s="138">
        <f t="shared" si="1"/>
        <v>3</v>
      </c>
      <c r="D803" s="147">
        <f t="shared" si="2"/>
        <v>2020</v>
      </c>
    </row>
    <row r="804" ht="14.25" customHeight="1">
      <c r="A804" s="204">
        <v>43900.0</v>
      </c>
      <c r="B804" s="205">
        <v>2.7963</v>
      </c>
      <c r="C804" s="138">
        <f t="shared" si="1"/>
        <v>3</v>
      </c>
      <c r="D804" s="147">
        <f t="shared" si="2"/>
        <v>2020</v>
      </c>
    </row>
    <row r="805" ht="14.25" customHeight="1">
      <c r="A805" s="204">
        <v>43901.0</v>
      </c>
      <c r="B805" s="205">
        <v>2.8463</v>
      </c>
      <c r="C805" s="138">
        <f t="shared" si="1"/>
        <v>3</v>
      </c>
      <c r="D805" s="147">
        <f t="shared" si="2"/>
        <v>2020</v>
      </c>
    </row>
    <row r="806" ht="14.25" customHeight="1">
      <c r="A806" s="204">
        <v>43902.0</v>
      </c>
      <c r="B806" s="205">
        <v>2.8791</v>
      </c>
      <c r="C806" s="138">
        <f t="shared" si="1"/>
        <v>3</v>
      </c>
      <c r="D806" s="147">
        <f t="shared" si="2"/>
        <v>2020</v>
      </c>
    </row>
    <row r="807" ht="14.25" customHeight="1">
      <c r="A807" s="204">
        <v>43903.0</v>
      </c>
      <c r="B807" s="205">
        <v>2.9494</v>
      </c>
      <c r="C807" s="138">
        <f t="shared" si="1"/>
        <v>3</v>
      </c>
      <c r="D807" s="147">
        <f t="shared" si="2"/>
        <v>2020</v>
      </c>
    </row>
    <row r="808" ht="14.25" customHeight="1">
      <c r="A808" s="204">
        <v>43904.0</v>
      </c>
      <c r="B808" s="205">
        <v>2.9942</v>
      </c>
      <c r="C808" s="138">
        <f t="shared" si="1"/>
        <v>3</v>
      </c>
      <c r="D808" s="147">
        <f t="shared" si="2"/>
        <v>2020</v>
      </c>
    </row>
    <row r="809" ht="14.25" customHeight="1">
      <c r="A809" s="204">
        <v>43905.0</v>
      </c>
      <c r="B809" s="205">
        <v>2.9942</v>
      </c>
      <c r="C809" s="138">
        <f t="shared" si="1"/>
        <v>3</v>
      </c>
      <c r="D809" s="147">
        <f t="shared" si="2"/>
        <v>2020</v>
      </c>
    </row>
    <row r="810" ht="14.25" customHeight="1">
      <c r="A810" s="204">
        <v>43906.0</v>
      </c>
      <c r="B810" s="205">
        <v>2.9942</v>
      </c>
      <c r="C810" s="138">
        <f t="shared" si="1"/>
        <v>3</v>
      </c>
      <c r="D810" s="147">
        <f t="shared" si="2"/>
        <v>2020</v>
      </c>
    </row>
    <row r="811" ht="14.25" customHeight="1">
      <c r="A811" s="204">
        <v>43907.0</v>
      </c>
      <c r="B811" s="205">
        <v>3.0118</v>
      </c>
      <c r="C811" s="138">
        <f t="shared" si="1"/>
        <v>3</v>
      </c>
      <c r="D811" s="147">
        <f t="shared" si="2"/>
        <v>2020</v>
      </c>
    </row>
    <row r="812" ht="14.25" customHeight="1">
      <c r="A812" s="204">
        <v>43908.0</v>
      </c>
      <c r="B812" s="205">
        <v>3.0807</v>
      </c>
      <c r="C812" s="138">
        <f t="shared" si="1"/>
        <v>3</v>
      </c>
      <c r="D812" s="147">
        <f t="shared" si="2"/>
        <v>2020</v>
      </c>
    </row>
    <row r="813" ht="14.25" customHeight="1">
      <c r="A813" s="204">
        <v>43909.0</v>
      </c>
      <c r="B813" s="205">
        <v>3.1804</v>
      </c>
      <c r="C813" s="138">
        <f t="shared" si="1"/>
        <v>3</v>
      </c>
      <c r="D813" s="147">
        <f t="shared" si="2"/>
        <v>2020</v>
      </c>
    </row>
    <row r="814" ht="14.25" customHeight="1">
      <c r="A814" s="204">
        <v>43910.0</v>
      </c>
      <c r="B814" s="205">
        <v>3.1568</v>
      </c>
      <c r="C814" s="138">
        <f t="shared" si="1"/>
        <v>3</v>
      </c>
      <c r="D814" s="147">
        <f t="shared" si="2"/>
        <v>2020</v>
      </c>
    </row>
    <row r="815" ht="14.25" customHeight="1">
      <c r="A815" s="204">
        <v>43911.0</v>
      </c>
      <c r="B815" s="205">
        <v>3.188</v>
      </c>
      <c r="C815" s="138">
        <f t="shared" si="1"/>
        <v>3</v>
      </c>
      <c r="D815" s="147">
        <f t="shared" si="2"/>
        <v>2020</v>
      </c>
    </row>
    <row r="816" ht="14.25" customHeight="1">
      <c r="A816" s="204">
        <v>43912.0</v>
      </c>
      <c r="B816" s="205">
        <v>3.188</v>
      </c>
      <c r="C816" s="138">
        <f t="shared" si="1"/>
        <v>3</v>
      </c>
      <c r="D816" s="147">
        <f t="shared" si="2"/>
        <v>2020</v>
      </c>
    </row>
    <row r="817" ht="14.25" customHeight="1">
      <c r="A817" s="204">
        <v>43913.0</v>
      </c>
      <c r="B817" s="205">
        <v>3.188</v>
      </c>
      <c r="C817" s="138">
        <f t="shared" si="1"/>
        <v>3</v>
      </c>
      <c r="D817" s="147">
        <f t="shared" si="2"/>
        <v>2020</v>
      </c>
    </row>
    <row r="818" ht="14.25" customHeight="1">
      <c r="A818" s="204">
        <v>43914.0</v>
      </c>
      <c r="B818" s="205">
        <v>3.2389</v>
      </c>
      <c r="C818" s="138">
        <f t="shared" si="1"/>
        <v>3</v>
      </c>
      <c r="D818" s="147">
        <f t="shared" si="2"/>
        <v>2020</v>
      </c>
    </row>
    <row r="819" ht="14.25" customHeight="1">
      <c r="A819" s="204">
        <v>43915.0</v>
      </c>
      <c r="B819" s="205">
        <v>3.4494</v>
      </c>
      <c r="C819" s="138">
        <f t="shared" si="1"/>
        <v>3</v>
      </c>
      <c r="D819" s="147">
        <f t="shared" si="2"/>
        <v>2020</v>
      </c>
    </row>
    <row r="820" ht="14.25" customHeight="1">
      <c r="A820" s="204">
        <v>43916.0</v>
      </c>
      <c r="B820" s="205">
        <v>3.4576</v>
      </c>
      <c r="C820" s="138">
        <f t="shared" si="1"/>
        <v>3</v>
      </c>
      <c r="D820" s="147">
        <f t="shared" si="2"/>
        <v>2020</v>
      </c>
    </row>
    <row r="821" ht="14.25" customHeight="1">
      <c r="A821" s="204">
        <v>43917.0</v>
      </c>
      <c r="B821" s="205">
        <v>3.4842</v>
      </c>
      <c r="C821" s="138">
        <f t="shared" si="1"/>
        <v>3</v>
      </c>
      <c r="D821" s="147">
        <f t="shared" si="2"/>
        <v>2020</v>
      </c>
    </row>
    <row r="822" ht="14.25" customHeight="1">
      <c r="A822" s="204">
        <v>43918.0</v>
      </c>
      <c r="B822" s="205">
        <v>3.2896</v>
      </c>
      <c r="C822" s="138">
        <f t="shared" si="1"/>
        <v>3</v>
      </c>
      <c r="D822" s="147">
        <f t="shared" si="2"/>
        <v>2020</v>
      </c>
    </row>
    <row r="823" ht="14.25" customHeight="1">
      <c r="A823" s="204">
        <v>43919.0</v>
      </c>
      <c r="B823" s="205">
        <v>3.2896</v>
      </c>
      <c r="C823" s="138">
        <f t="shared" si="1"/>
        <v>3</v>
      </c>
      <c r="D823" s="147">
        <f t="shared" si="2"/>
        <v>2020</v>
      </c>
    </row>
    <row r="824" ht="14.25" customHeight="1">
      <c r="A824" s="204">
        <v>43920.0</v>
      </c>
      <c r="B824" s="205">
        <v>3.2896</v>
      </c>
      <c r="C824" s="138">
        <f t="shared" si="1"/>
        <v>3</v>
      </c>
      <c r="D824" s="147">
        <f t="shared" si="2"/>
        <v>2020</v>
      </c>
    </row>
    <row r="825" ht="14.25" customHeight="1">
      <c r="A825" s="204">
        <v>43921.0</v>
      </c>
      <c r="B825" s="205">
        <v>3.2845</v>
      </c>
      <c r="C825" s="138">
        <f t="shared" si="1"/>
        <v>3</v>
      </c>
      <c r="D825" s="147">
        <f t="shared" si="2"/>
        <v>2020</v>
      </c>
    </row>
    <row r="826" ht="14.25" customHeight="1">
      <c r="A826" s="204">
        <v>43922.0</v>
      </c>
      <c r="B826" s="205">
        <v>3.2816</v>
      </c>
      <c r="C826" s="138">
        <f t="shared" si="1"/>
        <v>4</v>
      </c>
      <c r="D826" s="147">
        <f t="shared" si="2"/>
        <v>2020</v>
      </c>
    </row>
    <row r="827" ht="14.25" customHeight="1">
      <c r="A827" s="204">
        <v>43923.0</v>
      </c>
      <c r="B827" s="205">
        <v>3.2413</v>
      </c>
      <c r="C827" s="138">
        <f t="shared" si="1"/>
        <v>4</v>
      </c>
      <c r="D827" s="147">
        <f t="shared" si="2"/>
        <v>2020</v>
      </c>
    </row>
    <row r="828" ht="14.25" customHeight="1">
      <c r="A828" s="204">
        <v>43924.0</v>
      </c>
      <c r="B828" s="205">
        <v>3.1813</v>
      </c>
      <c r="C828" s="138">
        <f t="shared" si="1"/>
        <v>4</v>
      </c>
      <c r="D828" s="147">
        <f t="shared" si="2"/>
        <v>2020</v>
      </c>
    </row>
    <row r="829" ht="14.25" customHeight="1">
      <c r="A829" s="204">
        <v>43925.0</v>
      </c>
      <c r="B829" s="205">
        <v>3.1576</v>
      </c>
      <c r="C829" s="138">
        <f t="shared" si="1"/>
        <v>4</v>
      </c>
      <c r="D829" s="147">
        <f t="shared" si="2"/>
        <v>2020</v>
      </c>
    </row>
    <row r="830" ht="14.25" customHeight="1">
      <c r="A830" s="204">
        <v>43926.0</v>
      </c>
      <c r="B830" s="205">
        <v>3.1576</v>
      </c>
      <c r="C830" s="138">
        <f t="shared" si="1"/>
        <v>4</v>
      </c>
      <c r="D830" s="147">
        <f t="shared" si="2"/>
        <v>2020</v>
      </c>
    </row>
    <row r="831" ht="14.25" customHeight="1">
      <c r="A831" s="204">
        <v>43927.0</v>
      </c>
      <c r="B831" s="205">
        <v>3.1576</v>
      </c>
      <c r="C831" s="138">
        <f t="shared" si="1"/>
        <v>4</v>
      </c>
      <c r="D831" s="147">
        <f t="shared" si="2"/>
        <v>2020</v>
      </c>
    </row>
    <row r="832" ht="14.25" customHeight="1">
      <c r="A832" s="204">
        <v>43928.0</v>
      </c>
      <c r="B832" s="205">
        <v>3.174</v>
      </c>
      <c r="C832" s="138">
        <f t="shared" si="1"/>
        <v>4</v>
      </c>
      <c r="D832" s="147">
        <f t="shared" si="2"/>
        <v>2020</v>
      </c>
    </row>
    <row r="833" ht="14.25" customHeight="1">
      <c r="A833" s="204">
        <v>43929.0</v>
      </c>
      <c r="B833" s="205">
        <v>3.1748</v>
      </c>
      <c r="C833" s="138">
        <f t="shared" si="1"/>
        <v>4</v>
      </c>
      <c r="D833" s="147">
        <f t="shared" si="2"/>
        <v>2020</v>
      </c>
    </row>
    <row r="834" ht="14.25" customHeight="1">
      <c r="A834" s="204">
        <v>43930.0</v>
      </c>
      <c r="B834" s="205">
        <v>3.1794</v>
      </c>
      <c r="C834" s="138">
        <f t="shared" si="1"/>
        <v>4</v>
      </c>
      <c r="D834" s="147">
        <f t="shared" si="2"/>
        <v>2020</v>
      </c>
    </row>
    <row r="835" ht="14.25" customHeight="1">
      <c r="A835" s="204">
        <v>43931.0</v>
      </c>
      <c r="B835" s="205">
        <v>3.1794</v>
      </c>
      <c r="C835" s="138">
        <f t="shared" si="1"/>
        <v>4</v>
      </c>
      <c r="D835" s="147">
        <f t="shared" si="2"/>
        <v>2020</v>
      </c>
    </row>
    <row r="836" ht="14.25" customHeight="1">
      <c r="A836" s="204">
        <v>43932.0</v>
      </c>
      <c r="B836" s="205">
        <v>3.1456</v>
      </c>
      <c r="C836" s="138">
        <f t="shared" si="1"/>
        <v>4</v>
      </c>
      <c r="D836" s="147">
        <f t="shared" si="2"/>
        <v>2020</v>
      </c>
    </row>
    <row r="837" ht="14.25" customHeight="1">
      <c r="A837" s="204">
        <v>43933.0</v>
      </c>
      <c r="B837" s="205">
        <v>3.1456</v>
      </c>
      <c r="C837" s="138">
        <f t="shared" si="1"/>
        <v>4</v>
      </c>
      <c r="D837" s="147">
        <f t="shared" si="2"/>
        <v>2020</v>
      </c>
    </row>
    <row r="838" ht="14.25" customHeight="1">
      <c r="A838" s="204">
        <v>43934.0</v>
      </c>
      <c r="B838" s="205">
        <v>3.1456</v>
      </c>
      <c r="C838" s="138">
        <f t="shared" si="1"/>
        <v>4</v>
      </c>
      <c r="D838" s="147">
        <f t="shared" si="2"/>
        <v>2020</v>
      </c>
    </row>
    <row r="839" ht="14.25" customHeight="1">
      <c r="A839" s="204">
        <v>43935.0</v>
      </c>
      <c r="B839" s="205">
        <v>3.1349</v>
      </c>
      <c r="C839" s="138">
        <f t="shared" si="1"/>
        <v>4</v>
      </c>
      <c r="D839" s="147">
        <f t="shared" si="2"/>
        <v>2020</v>
      </c>
    </row>
    <row r="840" ht="14.25" customHeight="1">
      <c r="A840" s="204">
        <v>43936.0</v>
      </c>
      <c r="B840" s="205">
        <v>3.1349</v>
      </c>
      <c r="C840" s="138">
        <f t="shared" si="1"/>
        <v>4</v>
      </c>
      <c r="D840" s="147">
        <f t="shared" si="2"/>
        <v>2020</v>
      </c>
    </row>
    <row r="841" ht="14.25" customHeight="1">
      <c r="A841" s="204">
        <v>43937.0</v>
      </c>
      <c r="B841" s="205">
        <v>3.1334</v>
      </c>
      <c r="C841" s="138">
        <f t="shared" si="1"/>
        <v>4</v>
      </c>
      <c r="D841" s="147">
        <f t="shared" si="2"/>
        <v>2020</v>
      </c>
    </row>
    <row r="842" ht="14.25" customHeight="1">
      <c r="A842" s="204">
        <v>43938.0</v>
      </c>
      <c r="B842" s="205">
        <v>3.1361</v>
      </c>
      <c r="C842" s="138">
        <f t="shared" si="1"/>
        <v>4</v>
      </c>
      <c r="D842" s="147">
        <f t="shared" si="2"/>
        <v>2020</v>
      </c>
    </row>
    <row r="843" ht="14.25" customHeight="1">
      <c r="A843" s="204">
        <v>43939.0</v>
      </c>
      <c r="B843" s="205">
        <v>3.1361</v>
      </c>
      <c r="C843" s="138">
        <f t="shared" si="1"/>
        <v>4</v>
      </c>
      <c r="D843" s="147">
        <f t="shared" si="2"/>
        <v>2020</v>
      </c>
    </row>
    <row r="844" ht="14.25" customHeight="1">
      <c r="A844" s="204">
        <v>43940.0</v>
      </c>
      <c r="B844" s="205">
        <v>3.1361</v>
      </c>
      <c r="C844" s="138">
        <f t="shared" si="1"/>
        <v>4</v>
      </c>
      <c r="D844" s="147">
        <f t="shared" si="2"/>
        <v>2020</v>
      </c>
    </row>
    <row r="845" ht="14.25" customHeight="1">
      <c r="A845" s="204">
        <v>43941.0</v>
      </c>
      <c r="B845" s="205">
        <v>3.1361</v>
      </c>
      <c r="C845" s="138">
        <f t="shared" si="1"/>
        <v>4</v>
      </c>
      <c r="D845" s="147">
        <f t="shared" si="2"/>
        <v>2020</v>
      </c>
    </row>
    <row r="846" ht="14.25" customHeight="1">
      <c r="A846" s="204">
        <v>43942.0</v>
      </c>
      <c r="B846" s="205">
        <v>3.1361</v>
      </c>
      <c r="C846" s="138">
        <f t="shared" si="1"/>
        <v>4</v>
      </c>
      <c r="D846" s="147">
        <f t="shared" si="2"/>
        <v>2020</v>
      </c>
    </row>
    <row r="847" ht="14.25" customHeight="1">
      <c r="A847" s="204">
        <v>43943.0</v>
      </c>
      <c r="B847" s="205">
        <v>3.1696</v>
      </c>
      <c r="C847" s="138">
        <f t="shared" si="1"/>
        <v>4</v>
      </c>
      <c r="D847" s="147">
        <f t="shared" si="2"/>
        <v>2020</v>
      </c>
    </row>
    <row r="848" ht="14.25" customHeight="1">
      <c r="A848" s="204">
        <v>43944.0</v>
      </c>
      <c r="B848" s="205">
        <v>3.1749</v>
      </c>
      <c r="C848" s="138">
        <f t="shared" si="1"/>
        <v>4</v>
      </c>
      <c r="D848" s="147">
        <f t="shared" si="2"/>
        <v>2020</v>
      </c>
    </row>
    <row r="849" ht="14.25" customHeight="1">
      <c r="A849" s="204">
        <v>43945.0</v>
      </c>
      <c r="B849" s="205">
        <v>3.1854</v>
      </c>
      <c r="C849" s="138">
        <f t="shared" si="1"/>
        <v>4</v>
      </c>
      <c r="D849" s="147">
        <f t="shared" si="2"/>
        <v>2020</v>
      </c>
    </row>
    <row r="850" ht="14.25" customHeight="1">
      <c r="A850" s="204">
        <v>43946.0</v>
      </c>
      <c r="B850" s="205">
        <v>3.2027</v>
      </c>
      <c r="C850" s="138">
        <f t="shared" si="1"/>
        <v>4</v>
      </c>
      <c r="D850" s="147">
        <f t="shared" si="2"/>
        <v>2020</v>
      </c>
    </row>
    <row r="851" ht="14.25" customHeight="1">
      <c r="A851" s="204">
        <v>43947.0</v>
      </c>
      <c r="B851" s="205">
        <v>3.2027</v>
      </c>
      <c r="C851" s="138">
        <f t="shared" si="1"/>
        <v>4</v>
      </c>
      <c r="D851" s="147">
        <f t="shared" si="2"/>
        <v>2020</v>
      </c>
    </row>
    <row r="852" ht="14.25" customHeight="1">
      <c r="A852" s="204">
        <v>43948.0</v>
      </c>
      <c r="B852" s="205">
        <v>3.2027</v>
      </c>
      <c r="C852" s="138">
        <f t="shared" si="1"/>
        <v>4</v>
      </c>
      <c r="D852" s="147">
        <f t="shared" si="2"/>
        <v>2020</v>
      </c>
    </row>
    <row r="853" ht="14.25" customHeight="1">
      <c r="A853" s="204">
        <v>43949.0</v>
      </c>
      <c r="B853" s="205">
        <v>3.2044</v>
      </c>
      <c r="C853" s="138">
        <f t="shared" si="1"/>
        <v>4</v>
      </c>
      <c r="D853" s="147">
        <f t="shared" si="2"/>
        <v>2020</v>
      </c>
    </row>
    <row r="854" ht="14.25" customHeight="1">
      <c r="A854" s="204">
        <v>43950.0</v>
      </c>
      <c r="B854" s="205">
        <v>3.2014</v>
      </c>
      <c r="C854" s="138">
        <f t="shared" si="1"/>
        <v>4</v>
      </c>
      <c r="D854" s="147">
        <f t="shared" si="2"/>
        <v>2020</v>
      </c>
    </row>
    <row r="855" ht="14.25" customHeight="1">
      <c r="A855" s="204">
        <v>43951.0</v>
      </c>
      <c r="B855" s="205">
        <v>3.2032</v>
      </c>
      <c r="C855" s="138">
        <f t="shared" si="1"/>
        <v>4</v>
      </c>
      <c r="D855" s="147">
        <f t="shared" si="2"/>
        <v>2020</v>
      </c>
    </row>
    <row r="856" ht="14.25" customHeight="1">
      <c r="A856" s="204">
        <v>43952.0</v>
      </c>
      <c r="B856" s="205">
        <v>3.206</v>
      </c>
      <c r="C856" s="138">
        <f t="shared" si="1"/>
        <v>5</v>
      </c>
      <c r="D856" s="147">
        <f t="shared" si="2"/>
        <v>2020</v>
      </c>
    </row>
    <row r="857" ht="14.25" customHeight="1">
      <c r="A857" s="204">
        <v>43953.0</v>
      </c>
      <c r="B857" s="205">
        <v>3.1923</v>
      </c>
      <c r="C857" s="138">
        <f t="shared" si="1"/>
        <v>5</v>
      </c>
      <c r="D857" s="147">
        <f t="shared" si="2"/>
        <v>2020</v>
      </c>
    </row>
    <row r="858" ht="14.25" customHeight="1">
      <c r="A858" s="204">
        <v>43954.0</v>
      </c>
      <c r="B858" s="205">
        <v>3.1923</v>
      </c>
      <c r="C858" s="138">
        <f t="shared" si="1"/>
        <v>5</v>
      </c>
      <c r="D858" s="147">
        <f t="shared" si="2"/>
        <v>2020</v>
      </c>
    </row>
    <row r="859" ht="14.25" customHeight="1">
      <c r="A859" s="204">
        <v>43955.0</v>
      </c>
      <c r="B859" s="205">
        <v>3.1923</v>
      </c>
      <c r="C859" s="138">
        <f t="shared" si="1"/>
        <v>5</v>
      </c>
      <c r="D859" s="147">
        <f t="shared" si="2"/>
        <v>2020</v>
      </c>
    </row>
    <row r="860" ht="14.25" customHeight="1">
      <c r="A860" s="204">
        <v>43956.0</v>
      </c>
      <c r="B860" s="205">
        <v>3.2095</v>
      </c>
      <c r="C860" s="138">
        <f t="shared" si="1"/>
        <v>5</v>
      </c>
      <c r="D860" s="147">
        <f t="shared" si="2"/>
        <v>2020</v>
      </c>
    </row>
    <row r="861" ht="14.25" customHeight="1">
      <c r="A861" s="204">
        <v>43957.0</v>
      </c>
      <c r="B861" s="205">
        <v>3.1998</v>
      </c>
      <c r="C861" s="138">
        <f t="shared" si="1"/>
        <v>5</v>
      </c>
      <c r="D861" s="147">
        <f t="shared" si="2"/>
        <v>2020</v>
      </c>
    </row>
    <row r="862" ht="14.25" customHeight="1">
      <c r="A862" s="204">
        <v>43958.0</v>
      </c>
      <c r="B862" s="205">
        <v>3.1999</v>
      </c>
      <c r="C862" s="138">
        <f t="shared" si="1"/>
        <v>5</v>
      </c>
      <c r="D862" s="147">
        <f t="shared" si="2"/>
        <v>2020</v>
      </c>
    </row>
    <row r="863" ht="14.25" customHeight="1">
      <c r="A863" s="204">
        <v>43959.0</v>
      </c>
      <c r="B863" s="205">
        <v>3.2032</v>
      </c>
      <c r="C863" s="138">
        <f t="shared" si="1"/>
        <v>5</v>
      </c>
      <c r="D863" s="147">
        <f t="shared" si="2"/>
        <v>2020</v>
      </c>
    </row>
    <row r="864" ht="14.25" customHeight="1">
      <c r="A864" s="204">
        <v>43960.0</v>
      </c>
      <c r="B864" s="205">
        <v>3.21</v>
      </c>
      <c r="C864" s="138">
        <f t="shared" si="1"/>
        <v>5</v>
      </c>
      <c r="D864" s="147">
        <f t="shared" si="2"/>
        <v>2020</v>
      </c>
    </row>
    <row r="865" ht="14.25" customHeight="1">
      <c r="A865" s="204">
        <v>43961.0</v>
      </c>
      <c r="B865" s="205">
        <v>3.21</v>
      </c>
      <c r="C865" s="138">
        <f t="shared" si="1"/>
        <v>5</v>
      </c>
      <c r="D865" s="147">
        <f t="shared" si="2"/>
        <v>2020</v>
      </c>
    </row>
    <row r="866" ht="14.25" customHeight="1">
      <c r="A866" s="204">
        <v>43962.0</v>
      </c>
      <c r="B866" s="205">
        <v>3.21</v>
      </c>
      <c r="C866" s="138">
        <f t="shared" si="1"/>
        <v>5</v>
      </c>
      <c r="D866" s="147">
        <f t="shared" si="2"/>
        <v>2020</v>
      </c>
    </row>
    <row r="867" ht="14.25" customHeight="1">
      <c r="A867" s="204">
        <v>43963.0</v>
      </c>
      <c r="B867" s="205">
        <v>3.2106</v>
      </c>
      <c r="C867" s="138">
        <f t="shared" si="1"/>
        <v>5</v>
      </c>
      <c r="D867" s="147">
        <f t="shared" si="2"/>
        <v>2020</v>
      </c>
    </row>
    <row r="868" ht="14.25" customHeight="1">
      <c r="A868" s="204">
        <v>43964.0</v>
      </c>
      <c r="B868" s="205">
        <v>3.2106</v>
      </c>
      <c r="C868" s="138">
        <f t="shared" si="1"/>
        <v>5</v>
      </c>
      <c r="D868" s="147">
        <f t="shared" si="2"/>
        <v>2020</v>
      </c>
    </row>
    <row r="869" ht="14.25" customHeight="1">
      <c r="A869" s="204">
        <v>43965.0</v>
      </c>
      <c r="B869" s="205">
        <v>3.2037</v>
      </c>
      <c r="C869" s="138">
        <f t="shared" si="1"/>
        <v>5</v>
      </c>
      <c r="D869" s="147">
        <f t="shared" si="2"/>
        <v>2020</v>
      </c>
    </row>
    <row r="870" ht="14.25" customHeight="1">
      <c r="A870" s="204">
        <v>43966.0</v>
      </c>
      <c r="B870" s="205">
        <v>3.2033</v>
      </c>
      <c r="C870" s="138">
        <f t="shared" si="1"/>
        <v>5</v>
      </c>
      <c r="D870" s="147">
        <f t="shared" si="2"/>
        <v>2020</v>
      </c>
    </row>
    <row r="871" ht="14.25" customHeight="1">
      <c r="A871" s="204">
        <v>43967.0</v>
      </c>
      <c r="B871" s="205">
        <v>3.2005</v>
      </c>
      <c r="C871" s="138">
        <f t="shared" si="1"/>
        <v>5</v>
      </c>
      <c r="D871" s="147">
        <f t="shared" si="2"/>
        <v>2020</v>
      </c>
    </row>
    <row r="872" ht="14.25" customHeight="1">
      <c r="A872" s="204">
        <v>43968.0</v>
      </c>
      <c r="B872" s="205">
        <v>3.2005</v>
      </c>
      <c r="C872" s="138">
        <f t="shared" si="1"/>
        <v>5</v>
      </c>
      <c r="D872" s="147">
        <f t="shared" si="2"/>
        <v>2020</v>
      </c>
    </row>
    <row r="873" ht="14.25" customHeight="1">
      <c r="A873" s="204">
        <v>43969.0</v>
      </c>
      <c r="B873" s="205">
        <v>3.2005</v>
      </c>
      <c r="C873" s="138">
        <f t="shared" si="1"/>
        <v>5</v>
      </c>
      <c r="D873" s="147">
        <f t="shared" si="2"/>
        <v>2020</v>
      </c>
    </row>
    <row r="874" ht="14.25" customHeight="1">
      <c r="A874" s="204">
        <v>43970.0</v>
      </c>
      <c r="B874" s="205">
        <v>3.2012</v>
      </c>
      <c r="C874" s="138">
        <f t="shared" si="1"/>
        <v>5</v>
      </c>
      <c r="D874" s="147">
        <f t="shared" si="2"/>
        <v>2020</v>
      </c>
    </row>
    <row r="875" ht="14.25" customHeight="1">
      <c r="A875" s="204">
        <v>43971.0</v>
      </c>
      <c r="B875" s="205">
        <v>3.201</v>
      </c>
      <c r="C875" s="138">
        <f t="shared" si="1"/>
        <v>5</v>
      </c>
      <c r="D875" s="147">
        <f t="shared" si="2"/>
        <v>2020</v>
      </c>
    </row>
    <row r="876" ht="14.25" customHeight="1">
      <c r="A876" s="204">
        <v>43972.0</v>
      </c>
      <c r="B876" s="205">
        <v>3.2012</v>
      </c>
      <c r="C876" s="138">
        <f t="shared" si="1"/>
        <v>5</v>
      </c>
      <c r="D876" s="147">
        <f t="shared" si="2"/>
        <v>2020</v>
      </c>
    </row>
    <row r="877" ht="14.25" customHeight="1">
      <c r="A877" s="204">
        <v>43973.0</v>
      </c>
      <c r="B877" s="205">
        <v>3.192</v>
      </c>
      <c r="C877" s="138">
        <f t="shared" si="1"/>
        <v>5</v>
      </c>
      <c r="D877" s="147">
        <f t="shared" si="2"/>
        <v>2020</v>
      </c>
    </row>
    <row r="878" ht="14.25" customHeight="1">
      <c r="A878" s="204">
        <v>43974.0</v>
      </c>
      <c r="B878" s="205">
        <v>3.1916</v>
      </c>
      <c r="C878" s="138">
        <f t="shared" si="1"/>
        <v>5</v>
      </c>
      <c r="D878" s="147">
        <f t="shared" si="2"/>
        <v>2020</v>
      </c>
    </row>
    <row r="879" ht="14.25" customHeight="1">
      <c r="A879" s="204">
        <v>43975.0</v>
      </c>
      <c r="B879" s="205">
        <v>3.1916</v>
      </c>
      <c r="C879" s="138">
        <f t="shared" si="1"/>
        <v>5</v>
      </c>
      <c r="D879" s="147">
        <f t="shared" si="2"/>
        <v>2020</v>
      </c>
    </row>
    <row r="880" ht="14.25" customHeight="1">
      <c r="A880" s="204">
        <v>43976.0</v>
      </c>
      <c r="B880" s="205">
        <v>3.1916</v>
      </c>
      <c r="C880" s="138">
        <f t="shared" si="1"/>
        <v>5</v>
      </c>
      <c r="D880" s="147">
        <f t="shared" si="2"/>
        <v>2020</v>
      </c>
    </row>
    <row r="881" ht="14.25" customHeight="1">
      <c r="A881" s="204">
        <v>43977.0</v>
      </c>
      <c r="B881" s="205">
        <v>3.1916</v>
      </c>
      <c r="C881" s="138">
        <f t="shared" si="1"/>
        <v>5</v>
      </c>
      <c r="D881" s="147">
        <f t="shared" si="2"/>
        <v>2020</v>
      </c>
    </row>
    <row r="882" ht="14.25" customHeight="1">
      <c r="A882" s="204">
        <v>43978.0</v>
      </c>
      <c r="B882" s="205">
        <v>3.1916</v>
      </c>
      <c r="C882" s="138">
        <f t="shared" si="1"/>
        <v>5</v>
      </c>
      <c r="D882" s="147">
        <f t="shared" si="2"/>
        <v>2020</v>
      </c>
    </row>
    <row r="883" ht="14.25" customHeight="1">
      <c r="A883" s="204">
        <v>43979.0</v>
      </c>
      <c r="B883" s="205">
        <v>3.1901</v>
      </c>
      <c r="C883" s="138">
        <f t="shared" si="1"/>
        <v>5</v>
      </c>
      <c r="D883" s="147">
        <f t="shared" si="2"/>
        <v>2020</v>
      </c>
    </row>
    <row r="884" ht="14.25" customHeight="1">
      <c r="A884" s="204">
        <v>43980.0</v>
      </c>
      <c r="B884" s="205">
        <v>3.1865</v>
      </c>
      <c r="C884" s="138">
        <f t="shared" si="1"/>
        <v>5</v>
      </c>
      <c r="D884" s="147">
        <f t="shared" si="2"/>
        <v>2020</v>
      </c>
    </row>
    <row r="885" ht="14.25" customHeight="1">
      <c r="A885" s="204">
        <v>43981.0</v>
      </c>
      <c r="B885" s="205">
        <v>3.1761</v>
      </c>
      <c r="C885" s="138">
        <f t="shared" si="1"/>
        <v>5</v>
      </c>
      <c r="D885" s="147">
        <f t="shared" si="2"/>
        <v>2020</v>
      </c>
    </row>
    <row r="886" ht="14.25" customHeight="1">
      <c r="A886" s="204">
        <v>43982.0</v>
      </c>
      <c r="B886" s="205">
        <v>3.1761</v>
      </c>
      <c r="C886" s="138">
        <f t="shared" si="1"/>
        <v>5</v>
      </c>
      <c r="D886" s="147">
        <f t="shared" si="2"/>
        <v>2020</v>
      </c>
    </row>
    <row r="887" ht="14.25" customHeight="1">
      <c r="A887" s="204">
        <v>43983.0</v>
      </c>
      <c r="B887" s="205">
        <v>3.1761</v>
      </c>
      <c r="C887" s="138">
        <f t="shared" si="1"/>
        <v>6</v>
      </c>
      <c r="D887" s="147">
        <f t="shared" si="2"/>
        <v>2020</v>
      </c>
    </row>
    <row r="888" ht="14.25" customHeight="1">
      <c r="A888" s="204">
        <v>43984.0</v>
      </c>
      <c r="B888" s="205">
        <v>3.1172</v>
      </c>
      <c r="C888" s="138">
        <f t="shared" si="1"/>
        <v>6</v>
      </c>
      <c r="D888" s="147">
        <f t="shared" si="2"/>
        <v>2020</v>
      </c>
    </row>
    <row r="889" ht="14.25" customHeight="1">
      <c r="A889" s="204">
        <v>43985.0</v>
      </c>
      <c r="B889" s="205">
        <v>3.0772</v>
      </c>
      <c r="C889" s="138">
        <f t="shared" si="1"/>
        <v>6</v>
      </c>
      <c r="D889" s="147">
        <f t="shared" si="2"/>
        <v>2020</v>
      </c>
    </row>
    <row r="890" ht="14.25" customHeight="1">
      <c r="A890" s="204">
        <v>43986.0</v>
      </c>
      <c r="B890" s="205">
        <v>3.0416</v>
      </c>
      <c r="C890" s="138">
        <f t="shared" si="1"/>
        <v>6</v>
      </c>
      <c r="D890" s="147">
        <f t="shared" si="2"/>
        <v>2020</v>
      </c>
    </row>
    <row r="891" ht="14.25" customHeight="1">
      <c r="A891" s="204">
        <v>43987.0</v>
      </c>
      <c r="B891" s="205">
        <v>2.9841</v>
      </c>
      <c r="C891" s="138">
        <f t="shared" si="1"/>
        <v>6</v>
      </c>
      <c r="D891" s="147">
        <f t="shared" si="2"/>
        <v>2020</v>
      </c>
    </row>
    <row r="892" ht="14.25" customHeight="1">
      <c r="A892" s="204">
        <v>43988.0</v>
      </c>
      <c r="B892" s="205">
        <v>2.9562</v>
      </c>
      <c r="C892" s="138">
        <f t="shared" si="1"/>
        <v>6</v>
      </c>
      <c r="D892" s="147">
        <f t="shared" si="2"/>
        <v>2020</v>
      </c>
    </row>
    <row r="893" ht="14.25" customHeight="1">
      <c r="A893" s="204">
        <v>43989.0</v>
      </c>
      <c r="B893" s="205">
        <v>2.9562</v>
      </c>
      <c r="C893" s="138">
        <f t="shared" si="1"/>
        <v>6</v>
      </c>
      <c r="D893" s="147">
        <f t="shared" si="2"/>
        <v>2020</v>
      </c>
    </row>
    <row r="894" ht="14.25" customHeight="1">
      <c r="A894" s="204">
        <v>43990.0</v>
      </c>
      <c r="B894" s="205">
        <v>2.9562</v>
      </c>
      <c r="C894" s="138">
        <f t="shared" si="1"/>
        <v>6</v>
      </c>
      <c r="D894" s="147">
        <f t="shared" si="2"/>
        <v>2020</v>
      </c>
    </row>
    <row r="895" ht="14.25" customHeight="1">
      <c r="A895" s="204">
        <v>43991.0</v>
      </c>
      <c r="B895" s="205">
        <v>2.9805</v>
      </c>
      <c r="C895" s="138">
        <f t="shared" si="1"/>
        <v>6</v>
      </c>
      <c r="D895" s="147">
        <f t="shared" si="2"/>
        <v>2020</v>
      </c>
    </row>
    <row r="896" ht="14.25" customHeight="1">
      <c r="A896" s="204">
        <v>43992.0</v>
      </c>
      <c r="B896" s="205">
        <v>3.0648</v>
      </c>
      <c r="C896" s="138">
        <f t="shared" si="1"/>
        <v>6</v>
      </c>
      <c r="D896" s="147">
        <f t="shared" si="2"/>
        <v>2020</v>
      </c>
    </row>
    <row r="897" ht="14.25" customHeight="1">
      <c r="A897" s="204">
        <v>43993.0</v>
      </c>
      <c r="B897" s="205">
        <v>3.0393</v>
      </c>
      <c r="C897" s="138">
        <f t="shared" si="1"/>
        <v>6</v>
      </c>
      <c r="D897" s="147">
        <f t="shared" si="2"/>
        <v>2020</v>
      </c>
    </row>
    <row r="898" ht="14.25" customHeight="1">
      <c r="A898" s="204">
        <v>43994.0</v>
      </c>
      <c r="B898" s="205">
        <v>3.0387</v>
      </c>
      <c r="C898" s="138">
        <f t="shared" si="1"/>
        <v>6</v>
      </c>
      <c r="D898" s="147">
        <f t="shared" si="2"/>
        <v>2020</v>
      </c>
    </row>
    <row r="899" ht="14.25" customHeight="1">
      <c r="A899" s="204">
        <v>43995.0</v>
      </c>
      <c r="B899" s="205">
        <v>3.0401</v>
      </c>
      <c r="C899" s="138">
        <f t="shared" si="1"/>
        <v>6</v>
      </c>
      <c r="D899" s="147">
        <f t="shared" si="2"/>
        <v>2020</v>
      </c>
    </row>
    <row r="900" ht="14.25" customHeight="1">
      <c r="A900" s="204">
        <v>43996.0</v>
      </c>
      <c r="B900" s="205">
        <v>3.0401</v>
      </c>
      <c r="C900" s="138">
        <f t="shared" si="1"/>
        <v>6</v>
      </c>
      <c r="D900" s="147">
        <f t="shared" si="2"/>
        <v>2020</v>
      </c>
    </row>
    <row r="901" ht="14.25" customHeight="1">
      <c r="A901" s="204">
        <v>43997.0</v>
      </c>
      <c r="B901" s="205">
        <v>3.0401</v>
      </c>
      <c r="C901" s="138">
        <f t="shared" si="1"/>
        <v>6</v>
      </c>
      <c r="D901" s="147">
        <f t="shared" si="2"/>
        <v>2020</v>
      </c>
    </row>
    <row r="902" ht="14.25" customHeight="1">
      <c r="A902" s="204">
        <v>43998.0</v>
      </c>
      <c r="B902" s="205">
        <v>3.0608</v>
      </c>
      <c r="C902" s="138">
        <f t="shared" si="1"/>
        <v>6</v>
      </c>
      <c r="D902" s="147">
        <f t="shared" si="2"/>
        <v>2020</v>
      </c>
    </row>
    <row r="903" ht="14.25" customHeight="1">
      <c r="A903" s="204">
        <v>43999.0</v>
      </c>
      <c r="B903" s="205">
        <v>3.0643</v>
      </c>
      <c r="C903" s="138">
        <f t="shared" si="1"/>
        <v>6</v>
      </c>
      <c r="D903" s="147">
        <f t="shared" si="2"/>
        <v>2020</v>
      </c>
    </row>
    <row r="904" ht="14.25" customHeight="1">
      <c r="A904" s="204">
        <v>44000.0</v>
      </c>
      <c r="B904" s="205">
        <v>3.0404</v>
      </c>
      <c r="C904" s="138">
        <f t="shared" si="1"/>
        <v>6</v>
      </c>
      <c r="D904" s="147">
        <f t="shared" si="2"/>
        <v>2020</v>
      </c>
    </row>
    <row r="905" ht="14.25" customHeight="1">
      <c r="A905" s="204">
        <v>44001.0</v>
      </c>
      <c r="B905" s="205">
        <v>3.0372</v>
      </c>
      <c r="C905" s="138">
        <f t="shared" si="1"/>
        <v>6</v>
      </c>
      <c r="D905" s="147">
        <f t="shared" si="2"/>
        <v>2020</v>
      </c>
    </row>
    <row r="906" ht="14.25" customHeight="1">
      <c r="A906" s="204">
        <v>44002.0</v>
      </c>
      <c r="B906" s="205">
        <v>3.0385</v>
      </c>
      <c r="C906" s="138">
        <f t="shared" si="1"/>
        <v>6</v>
      </c>
      <c r="D906" s="147">
        <f t="shared" si="2"/>
        <v>2020</v>
      </c>
    </row>
    <row r="907" ht="14.25" customHeight="1">
      <c r="A907" s="204">
        <v>44003.0</v>
      </c>
      <c r="B907" s="205">
        <v>3.0385</v>
      </c>
      <c r="C907" s="138">
        <f t="shared" si="1"/>
        <v>6</v>
      </c>
      <c r="D907" s="147">
        <f t="shared" si="2"/>
        <v>2020</v>
      </c>
    </row>
    <row r="908" ht="14.25" customHeight="1">
      <c r="A908" s="204">
        <v>44004.0</v>
      </c>
      <c r="B908" s="205">
        <v>3.0385</v>
      </c>
      <c r="C908" s="138">
        <f t="shared" si="1"/>
        <v>6</v>
      </c>
      <c r="D908" s="147">
        <f t="shared" si="2"/>
        <v>2020</v>
      </c>
    </row>
    <row r="909" ht="14.25" customHeight="1">
      <c r="A909" s="204">
        <v>44005.0</v>
      </c>
      <c r="B909" s="205">
        <v>3.0442</v>
      </c>
      <c r="C909" s="138">
        <f t="shared" si="1"/>
        <v>6</v>
      </c>
      <c r="D909" s="147">
        <f t="shared" si="2"/>
        <v>2020</v>
      </c>
    </row>
    <row r="910" ht="14.25" customHeight="1">
      <c r="A910" s="204">
        <v>44006.0</v>
      </c>
      <c r="B910" s="205">
        <v>3.0535</v>
      </c>
      <c r="C910" s="138">
        <f t="shared" si="1"/>
        <v>6</v>
      </c>
      <c r="D910" s="147">
        <f t="shared" si="2"/>
        <v>2020</v>
      </c>
    </row>
    <row r="911" ht="14.25" customHeight="1">
      <c r="A911" s="204">
        <v>44007.0</v>
      </c>
      <c r="B911" s="205">
        <v>3.0556</v>
      </c>
      <c r="C911" s="138">
        <f t="shared" si="1"/>
        <v>6</v>
      </c>
      <c r="D911" s="147">
        <f t="shared" si="2"/>
        <v>2020</v>
      </c>
    </row>
    <row r="912" ht="14.25" customHeight="1">
      <c r="A912" s="204">
        <v>44008.0</v>
      </c>
      <c r="B912" s="205">
        <v>3.0551</v>
      </c>
      <c r="C912" s="138">
        <f t="shared" si="1"/>
        <v>6</v>
      </c>
      <c r="D912" s="147">
        <f t="shared" si="2"/>
        <v>2020</v>
      </c>
    </row>
    <row r="913" ht="14.25" customHeight="1">
      <c r="A913" s="204">
        <v>44009.0</v>
      </c>
      <c r="B913" s="205">
        <v>3.0556</v>
      </c>
      <c r="C913" s="138">
        <f t="shared" si="1"/>
        <v>6</v>
      </c>
      <c r="D913" s="147">
        <f t="shared" si="2"/>
        <v>2020</v>
      </c>
    </row>
    <row r="914" ht="14.25" customHeight="1">
      <c r="A914" s="204">
        <v>44010.0</v>
      </c>
      <c r="B914" s="205">
        <v>3.0556</v>
      </c>
      <c r="C914" s="138">
        <f t="shared" si="1"/>
        <v>6</v>
      </c>
      <c r="D914" s="147">
        <f t="shared" si="2"/>
        <v>2020</v>
      </c>
    </row>
    <row r="915" ht="14.25" customHeight="1">
      <c r="A915" s="204">
        <v>44011.0</v>
      </c>
      <c r="B915" s="205">
        <v>3.0556</v>
      </c>
      <c r="C915" s="138">
        <f t="shared" si="1"/>
        <v>6</v>
      </c>
      <c r="D915" s="147">
        <f t="shared" si="2"/>
        <v>2020</v>
      </c>
    </row>
    <row r="916" ht="14.25" customHeight="1">
      <c r="A916" s="204">
        <v>44012.0</v>
      </c>
      <c r="B916" s="205">
        <v>3.0552</v>
      </c>
      <c r="C916" s="138">
        <f t="shared" si="1"/>
        <v>6</v>
      </c>
      <c r="D916" s="147">
        <f t="shared" si="2"/>
        <v>2020</v>
      </c>
    </row>
    <row r="917" ht="14.25" customHeight="1">
      <c r="A917" s="204">
        <v>44013.0</v>
      </c>
      <c r="B917" s="205">
        <v>3.0568</v>
      </c>
      <c r="C917" s="138">
        <f t="shared" si="1"/>
        <v>7</v>
      </c>
      <c r="D917" s="147">
        <f t="shared" si="2"/>
        <v>2020</v>
      </c>
    </row>
    <row r="918" ht="14.25" customHeight="1">
      <c r="A918" s="204">
        <v>44014.0</v>
      </c>
      <c r="B918" s="205">
        <v>3.0567</v>
      </c>
      <c r="C918" s="138">
        <f t="shared" si="1"/>
        <v>7</v>
      </c>
      <c r="D918" s="147">
        <f t="shared" si="2"/>
        <v>2020</v>
      </c>
    </row>
    <row r="919" ht="14.25" customHeight="1">
      <c r="A919" s="204">
        <v>44015.0</v>
      </c>
      <c r="B919" s="205">
        <v>3.0463</v>
      </c>
      <c r="C919" s="138">
        <f t="shared" si="1"/>
        <v>7</v>
      </c>
      <c r="D919" s="147">
        <f t="shared" si="2"/>
        <v>2020</v>
      </c>
    </row>
    <row r="920" ht="14.25" customHeight="1">
      <c r="A920" s="204">
        <v>44016.0</v>
      </c>
      <c r="B920" s="205">
        <v>3.0465</v>
      </c>
      <c r="C920" s="138">
        <f t="shared" si="1"/>
        <v>7</v>
      </c>
      <c r="D920" s="147">
        <f t="shared" si="2"/>
        <v>2020</v>
      </c>
    </row>
    <row r="921" ht="14.25" customHeight="1">
      <c r="A921" s="204">
        <v>44017.0</v>
      </c>
      <c r="B921" s="205">
        <v>3.0465</v>
      </c>
      <c r="C921" s="138">
        <f t="shared" si="1"/>
        <v>7</v>
      </c>
      <c r="D921" s="147">
        <f t="shared" si="2"/>
        <v>2020</v>
      </c>
    </row>
    <row r="922" ht="14.25" customHeight="1">
      <c r="A922" s="204">
        <v>44018.0</v>
      </c>
      <c r="B922" s="205">
        <v>3.0465</v>
      </c>
      <c r="C922" s="138">
        <f t="shared" si="1"/>
        <v>7</v>
      </c>
      <c r="D922" s="147">
        <f t="shared" si="2"/>
        <v>2020</v>
      </c>
    </row>
    <row r="923" ht="14.25" customHeight="1">
      <c r="A923" s="204">
        <v>44019.0</v>
      </c>
      <c r="B923" s="205">
        <v>3.0532</v>
      </c>
      <c r="C923" s="138">
        <f t="shared" si="1"/>
        <v>7</v>
      </c>
      <c r="D923" s="147">
        <f t="shared" si="2"/>
        <v>2020</v>
      </c>
    </row>
    <row r="924" ht="14.25" customHeight="1">
      <c r="A924" s="204">
        <v>44020.0</v>
      </c>
      <c r="B924" s="205">
        <v>3.0552</v>
      </c>
      <c r="C924" s="138">
        <f t="shared" si="1"/>
        <v>7</v>
      </c>
      <c r="D924" s="147">
        <f t="shared" si="2"/>
        <v>2020</v>
      </c>
    </row>
    <row r="925" ht="14.25" customHeight="1">
      <c r="A925" s="204">
        <v>44021.0</v>
      </c>
      <c r="B925" s="205">
        <v>3.0594</v>
      </c>
      <c r="C925" s="138">
        <f t="shared" si="1"/>
        <v>7</v>
      </c>
      <c r="D925" s="147">
        <f t="shared" si="2"/>
        <v>2020</v>
      </c>
    </row>
    <row r="926" ht="14.25" customHeight="1">
      <c r="A926" s="204">
        <v>44022.0</v>
      </c>
      <c r="B926" s="205">
        <v>3.06</v>
      </c>
      <c r="C926" s="138">
        <f t="shared" si="1"/>
        <v>7</v>
      </c>
      <c r="D926" s="147">
        <f t="shared" si="2"/>
        <v>2020</v>
      </c>
    </row>
    <row r="927" ht="14.25" customHeight="1">
      <c r="A927" s="204">
        <v>44023.0</v>
      </c>
      <c r="B927" s="205">
        <v>3.0624</v>
      </c>
      <c r="C927" s="138">
        <f t="shared" si="1"/>
        <v>7</v>
      </c>
      <c r="D927" s="147">
        <f t="shared" si="2"/>
        <v>2020</v>
      </c>
    </row>
    <row r="928" ht="14.25" customHeight="1">
      <c r="A928" s="204">
        <v>44024.0</v>
      </c>
      <c r="B928" s="205">
        <v>3.0624</v>
      </c>
      <c r="C928" s="138">
        <f t="shared" si="1"/>
        <v>7</v>
      </c>
      <c r="D928" s="147">
        <f t="shared" si="2"/>
        <v>2020</v>
      </c>
    </row>
    <row r="929" ht="14.25" customHeight="1">
      <c r="A929" s="204">
        <v>44025.0</v>
      </c>
      <c r="B929" s="205">
        <v>3.0624</v>
      </c>
      <c r="C929" s="138">
        <f t="shared" si="1"/>
        <v>7</v>
      </c>
      <c r="D929" s="147">
        <f t="shared" si="2"/>
        <v>2020</v>
      </c>
    </row>
    <row r="930" ht="14.25" customHeight="1">
      <c r="A930" s="204">
        <v>44026.0</v>
      </c>
      <c r="B930" s="205">
        <v>3.0614</v>
      </c>
      <c r="C930" s="138">
        <f t="shared" si="1"/>
        <v>7</v>
      </c>
      <c r="D930" s="147">
        <f t="shared" si="2"/>
        <v>2020</v>
      </c>
    </row>
    <row r="931" ht="14.25" customHeight="1">
      <c r="A931" s="204">
        <v>44027.0</v>
      </c>
      <c r="B931" s="205">
        <v>3.0633</v>
      </c>
      <c r="C931" s="138">
        <f t="shared" si="1"/>
        <v>7</v>
      </c>
      <c r="D931" s="147">
        <f t="shared" si="2"/>
        <v>2020</v>
      </c>
    </row>
    <row r="932" ht="14.25" customHeight="1">
      <c r="A932" s="204">
        <v>44028.0</v>
      </c>
      <c r="B932" s="205">
        <v>3.0651</v>
      </c>
      <c r="C932" s="138">
        <f t="shared" si="1"/>
        <v>7</v>
      </c>
      <c r="D932" s="147">
        <f t="shared" si="2"/>
        <v>2020</v>
      </c>
    </row>
    <row r="933" ht="14.25" customHeight="1">
      <c r="A933" s="204">
        <v>44029.0</v>
      </c>
      <c r="B933" s="205">
        <v>3.0652</v>
      </c>
      <c r="C933" s="138">
        <f t="shared" si="1"/>
        <v>7</v>
      </c>
      <c r="D933" s="147">
        <f t="shared" si="2"/>
        <v>2020</v>
      </c>
    </row>
    <row r="934" ht="14.25" customHeight="1">
      <c r="A934" s="204">
        <v>44030.0</v>
      </c>
      <c r="B934" s="205">
        <v>3.0651</v>
      </c>
      <c r="C934" s="138">
        <f t="shared" si="1"/>
        <v>7</v>
      </c>
      <c r="D934" s="147">
        <f t="shared" si="2"/>
        <v>2020</v>
      </c>
    </row>
    <row r="935" ht="14.25" customHeight="1">
      <c r="A935" s="204">
        <v>44031.0</v>
      </c>
      <c r="B935" s="205">
        <v>3.0651</v>
      </c>
      <c r="C935" s="138">
        <f t="shared" si="1"/>
        <v>7</v>
      </c>
      <c r="D935" s="147">
        <f t="shared" si="2"/>
        <v>2020</v>
      </c>
    </row>
    <row r="936" ht="14.25" customHeight="1">
      <c r="A936" s="204">
        <v>44032.0</v>
      </c>
      <c r="B936" s="205">
        <v>3.0651</v>
      </c>
      <c r="C936" s="138">
        <f t="shared" si="1"/>
        <v>7</v>
      </c>
      <c r="D936" s="147">
        <f t="shared" si="2"/>
        <v>2020</v>
      </c>
    </row>
    <row r="937" ht="14.25" customHeight="1">
      <c r="A937" s="204">
        <v>44033.0</v>
      </c>
      <c r="B937" s="205">
        <v>3.0672</v>
      </c>
      <c r="C937" s="138">
        <f t="shared" si="1"/>
        <v>7</v>
      </c>
      <c r="D937" s="147">
        <f t="shared" si="2"/>
        <v>2020</v>
      </c>
    </row>
    <row r="938" ht="14.25" customHeight="1">
      <c r="A938" s="204">
        <v>44034.0</v>
      </c>
      <c r="B938" s="205">
        <v>3.0701</v>
      </c>
      <c r="C938" s="138">
        <f t="shared" si="1"/>
        <v>7</v>
      </c>
      <c r="D938" s="147">
        <f t="shared" si="2"/>
        <v>2020</v>
      </c>
    </row>
    <row r="939" ht="14.25" customHeight="1">
      <c r="A939" s="204">
        <v>44035.0</v>
      </c>
      <c r="B939" s="205">
        <v>3.0592</v>
      </c>
      <c r="C939" s="138">
        <f t="shared" si="1"/>
        <v>7</v>
      </c>
      <c r="D939" s="147">
        <f t="shared" si="2"/>
        <v>2020</v>
      </c>
    </row>
    <row r="940" ht="14.25" customHeight="1">
      <c r="A940" s="204">
        <v>44036.0</v>
      </c>
      <c r="B940" s="205">
        <v>3.0653</v>
      </c>
      <c r="C940" s="138">
        <f t="shared" si="1"/>
        <v>7</v>
      </c>
      <c r="D940" s="147">
        <f t="shared" si="2"/>
        <v>2020</v>
      </c>
    </row>
    <row r="941" ht="14.25" customHeight="1">
      <c r="A941" s="204">
        <v>44037.0</v>
      </c>
      <c r="B941" s="205">
        <v>3.0731</v>
      </c>
      <c r="C941" s="138">
        <f t="shared" si="1"/>
        <v>7</v>
      </c>
      <c r="D941" s="147">
        <f t="shared" si="2"/>
        <v>2020</v>
      </c>
    </row>
    <row r="942" ht="14.25" customHeight="1">
      <c r="A942" s="204">
        <v>44038.0</v>
      </c>
      <c r="B942" s="205">
        <v>3.0731</v>
      </c>
      <c r="C942" s="138">
        <f t="shared" si="1"/>
        <v>7</v>
      </c>
      <c r="D942" s="147">
        <f t="shared" si="2"/>
        <v>2020</v>
      </c>
    </row>
    <row r="943" ht="14.25" customHeight="1">
      <c r="A943" s="204">
        <v>44039.0</v>
      </c>
      <c r="B943" s="205">
        <v>3.0731</v>
      </c>
      <c r="C943" s="138">
        <f t="shared" si="1"/>
        <v>7</v>
      </c>
      <c r="D943" s="147">
        <f t="shared" si="2"/>
        <v>2020</v>
      </c>
    </row>
    <row r="944" ht="14.25" customHeight="1">
      <c r="A944" s="204">
        <v>44040.0</v>
      </c>
      <c r="B944" s="205">
        <v>3.0727</v>
      </c>
      <c r="C944" s="138">
        <f t="shared" si="1"/>
        <v>7</v>
      </c>
      <c r="D944" s="147">
        <f t="shared" si="2"/>
        <v>2020</v>
      </c>
    </row>
    <row r="945" ht="14.25" customHeight="1">
      <c r="A945" s="204">
        <v>44041.0</v>
      </c>
      <c r="B945" s="205">
        <v>3.0779</v>
      </c>
      <c r="C945" s="138">
        <f t="shared" si="1"/>
        <v>7</v>
      </c>
      <c r="D945" s="147">
        <f t="shared" si="2"/>
        <v>2020</v>
      </c>
    </row>
    <row r="946" ht="14.25" customHeight="1">
      <c r="A946" s="204">
        <v>44042.0</v>
      </c>
      <c r="B946" s="205">
        <v>3.0771</v>
      </c>
      <c r="C946" s="138">
        <f t="shared" si="1"/>
        <v>7</v>
      </c>
      <c r="D946" s="147">
        <f t="shared" si="2"/>
        <v>2020</v>
      </c>
    </row>
    <row r="947" ht="14.25" customHeight="1">
      <c r="A947" s="204">
        <v>44043.0</v>
      </c>
      <c r="B947" s="205">
        <v>3.0719</v>
      </c>
      <c r="C947" s="138">
        <f t="shared" si="1"/>
        <v>7</v>
      </c>
      <c r="D947" s="147">
        <f t="shared" si="2"/>
        <v>2020</v>
      </c>
    </row>
    <row r="948" ht="14.25" customHeight="1">
      <c r="A948" s="204">
        <v>44044.0</v>
      </c>
      <c r="B948" s="205">
        <v>3.0721</v>
      </c>
      <c r="C948" s="138">
        <f t="shared" si="1"/>
        <v>8</v>
      </c>
      <c r="D948" s="147">
        <f t="shared" si="2"/>
        <v>2020</v>
      </c>
    </row>
    <row r="949" ht="14.25" customHeight="1">
      <c r="A949" s="204">
        <v>44045.0</v>
      </c>
      <c r="B949" s="205">
        <v>3.0721</v>
      </c>
      <c r="C949" s="138">
        <f t="shared" si="1"/>
        <v>8</v>
      </c>
      <c r="D949" s="147">
        <f t="shared" si="2"/>
        <v>2020</v>
      </c>
    </row>
    <row r="950" ht="14.25" customHeight="1">
      <c r="A950" s="204">
        <v>44046.0</v>
      </c>
      <c r="B950" s="205">
        <v>3.0721</v>
      </c>
      <c r="C950" s="138">
        <f t="shared" si="1"/>
        <v>8</v>
      </c>
      <c r="D950" s="147">
        <f t="shared" si="2"/>
        <v>2020</v>
      </c>
    </row>
    <row r="951" ht="14.25" customHeight="1">
      <c r="A951" s="204">
        <v>44047.0</v>
      </c>
      <c r="B951" s="205">
        <v>3.0719</v>
      </c>
      <c r="C951" s="138">
        <f t="shared" si="1"/>
        <v>8</v>
      </c>
      <c r="D951" s="147">
        <f t="shared" si="2"/>
        <v>2020</v>
      </c>
    </row>
    <row r="952" ht="14.25" customHeight="1">
      <c r="A952" s="204">
        <v>44048.0</v>
      </c>
      <c r="B952" s="205">
        <v>3.0729</v>
      </c>
      <c r="C952" s="138">
        <f t="shared" si="1"/>
        <v>8</v>
      </c>
      <c r="D952" s="147">
        <f t="shared" si="2"/>
        <v>2020</v>
      </c>
    </row>
    <row r="953" ht="14.25" customHeight="1">
      <c r="A953" s="204">
        <v>44049.0</v>
      </c>
      <c r="B953" s="205">
        <v>3.0739</v>
      </c>
      <c r="C953" s="138">
        <f t="shared" si="1"/>
        <v>8</v>
      </c>
      <c r="D953" s="147">
        <f t="shared" si="2"/>
        <v>2020</v>
      </c>
    </row>
    <row r="954" ht="14.25" customHeight="1">
      <c r="A954" s="204">
        <v>44050.0</v>
      </c>
      <c r="B954" s="205">
        <v>3.0737</v>
      </c>
      <c r="C954" s="138">
        <f t="shared" si="1"/>
        <v>8</v>
      </c>
      <c r="D954" s="147">
        <f t="shared" si="2"/>
        <v>2020</v>
      </c>
    </row>
    <row r="955" ht="14.25" customHeight="1">
      <c r="A955" s="204">
        <v>44051.0</v>
      </c>
      <c r="B955" s="205">
        <v>3.0758</v>
      </c>
      <c r="C955" s="138">
        <f t="shared" si="1"/>
        <v>8</v>
      </c>
      <c r="D955" s="147">
        <f t="shared" si="2"/>
        <v>2020</v>
      </c>
    </row>
    <row r="956" ht="14.25" customHeight="1">
      <c r="A956" s="204">
        <v>44052.0</v>
      </c>
      <c r="B956" s="205">
        <v>3.0758</v>
      </c>
      <c r="C956" s="138">
        <f t="shared" si="1"/>
        <v>8</v>
      </c>
      <c r="D956" s="147">
        <f t="shared" si="2"/>
        <v>2020</v>
      </c>
    </row>
    <row r="957" ht="14.25" customHeight="1">
      <c r="A957" s="204">
        <v>44053.0</v>
      </c>
      <c r="B957" s="205">
        <v>3.0758</v>
      </c>
      <c r="C957" s="138">
        <f t="shared" si="1"/>
        <v>8</v>
      </c>
      <c r="D957" s="147">
        <f t="shared" si="2"/>
        <v>2020</v>
      </c>
    </row>
    <row r="958" ht="14.25" customHeight="1">
      <c r="A958" s="204">
        <v>44054.0</v>
      </c>
      <c r="B958" s="205">
        <v>3.0743</v>
      </c>
      <c r="C958" s="138">
        <f t="shared" si="1"/>
        <v>8</v>
      </c>
      <c r="D958" s="147">
        <f t="shared" si="2"/>
        <v>2020</v>
      </c>
    </row>
    <row r="959" ht="14.25" customHeight="1">
      <c r="A959" s="204">
        <v>44055.0</v>
      </c>
      <c r="B959" s="205">
        <v>3.0747</v>
      </c>
      <c r="C959" s="138">
        <f t="shared" si="1"/>
        <v>8</v>
      </c>
      <c r="D959" s="147">
        <f t="shared" si="2"/>
        <v>2020</v>
      </c>
    </row>
    <row r="960" ht="14.25" customHeight="1">
      <c r="A960" s="204">
        <v>44056.0</v>
      </c>
      <c r="B960" s="205">
        <v>3.0785</v>
      </c>
      <c r="C960" s="138">
        <f t="shared" si="1"/>
        <v>8</v>
      </c>
      <c r="D960" s="147">
        <f t="shared" si="2"/>
        <v>2020</v>
      </c>
    </row>
    <row r="961" ht="14.25" customHeight="1">
      <c r="A961" s="204">
        <v>44057.0</v>
      </c>
      <c r="B961" s="205">
        <v>3.0728</v>
      </c>
      <c r="C961" s="138">
        <f t="shared" si="1"/>
        <v>8</v>
      </c>
      <c r="D961" s="147">
        <f t="shared" si="2"/>
        <v>2020</v>
      </c>
    </row>
    <row r="962" ht="14.25" customHeight="1">
      <c r="A962" s="204">
        <v>44058.0</v>
      </c>
      <c r="B962" s="205">
        <v>3.0738</v>
      </c>
      <c r="C962" s="138">
        <f t="shared" si="1"/>
        <v>8</v>
      </c>
      <c r="D962" s="147">
        <f t="shared" si="2"/>
        <v>2020</v>
      </c>
    </row>
    <row r="963" ht="14.25" customHeight="1">
      <c r="A963" s="204">
        <v>44059.0</v>
      </c>
      <c r="B963" s="205">
        <v>3.0738</v>
      </c>
      <c r="C963" s="138">
        <f t="shared" si="1"/>
        <v>8</v>
      </c>
      <c r="D963" s="147">
        <f t="shared" si="2"/>
        <v>2020</v>
      </c>
    </row>
    <row r="964" ht="14.25" customHeight="1">
      <c r="A964" s="204">
        <v>44060.0</v>
      </c>
      <c r="B964" s="205">
        <v>3.0738</v>
      </c>
      <c r="C964" s="138">
        <f t="shared" si="1"/>
        <v>8</v>
      </c>
      <c r="D964" s="147">
        <f t="shared" si="2"/>
        <v>2020</v>
      </c>
    </row>
    <row r="965" ht="14.25" customHeight="1">
      <c r="A965" s="204">
        <v>44061.0</v>
      </c>
      <c r="B965" s="205">
        <v>3.0686</v>
      </c>
      <c r="C965" s="138">
        <f t="shared" si="1"/>
        <v>8</v>
      </c>
      <c r="D965" s="147">
        <f t="shared" si="2"/>
        <v>2020</v>
      </c>
    </row>
    <row r="966" ht="14.25" customHeight="1">
      <c r="A966" s="204">
        <v>44062.0</v>
      </c>
      <c r="B966" s="205">
        <v>3.0726</v>
      </c>
      <c r="C966" s="138">
        <f t="shared" si="1"/>
        <v>8</v>
      </c>
      <c r="D966" s="147">
        <f t="shared" si="2"/>
        <v>2020</v>
      </c>
    </row>
    <row r="967" ht="14.25" customHeight="1">
      <c r="A967" s="204">
        <v>44063.0</v>
      </c>
      <c r="B967" s="205">
        <v>3.0746</v>
      </c>
      <c r="C967" s="138">
        <f t="shared" si="1"/>
        <v>8</v>
      </c>
      <c r="D967" s="147">
        <f t="shared" si="2"/>
        <v>2020</v>
      </c>
    </row>
    <row r="968" ht="14.25" customHeight="1">
      <c r="A968" s="204">
        <v>44064.0</v>
      </c>
      <c r="B968" s="205">
        <v>3.0718</v>
      </c>
      <c r="C968" s="138">
        <f t="shared" si="1"/>
        <v>8</v>
      </c>
      <c r="D968" s="147">
        <f t="shared" si="2"/>
        <v>2020</v>
      </c>
    </row>
    <row r="969" ht="14.25" customHeight="1">
      <c r="A969" s="204">
        <v>44065.0</v>
      </c>
      <c r="B969" s="205">
        <v>3.0737</v>
      </c>
      <c r="C969" s="138">
        <f t="shared" si="1"/>
        <v>8</v>
      </c>
      <c r="D969" s="147">
        <f t="shared" si="2"/>
        <v>2020</v>
      </c>
    </row>
    <row r="970" ht="14.25" customHeight="1">
      <c r="A970" s="204">
        <v>44066.0</v>
      </c>
      <c r="B970" s="205">
        <v>3.0737</v>
      </c>
      <c r="C970" s="138">
        <f t="shared" si="1"/>
        <v>8</v>
      </c>
      <c r="D970" s="147">
        <f t="shared" si="2"/>
        <v>2020</v>
      </c>
    </row>
    <row r="971" ht="14.25" customHeight="1">
      <c r="A971" s="204">
        <v>44067.0</v>
      </c>
      <c r="B971" s="205">
        <v>3.0737</v>
      </c>
      <c r="C971" s="138">
        <f t="shared" si="1"/>
        <v>8</v>
      </c>
      <c r="D971" s="147">
        <f t="shared" si="2"/>
        <v>2020</v>
      </c>
    </row>
    <row r="972" ht="14.25" customHeight="1">
      <c r="A972" s="204">
        <v>44068.0</v>
      </c>
      <c r="B972" s="205">
        <v>3.0743</v>
      </c>
      <c r="C972" s="138">
        <f t="shared" si="1"/>
        <v>8</v>
      </c>
      <c r="D972" s="147">
        <f t="shared" si="2"/>
        <v>2020</v>
      </c>
    </row>
    <row r="973" ht="14.25" customHeight="1">
      <c r="A973" s="204">
        <v>44069.0</v>
      </c>
      <c r="B973" s="205">
        <v>3.0778</v>
      </c>
      <c r="C973" s="138">
        <f t="shared" si="1"/>
        <v>8</v>
      </c>
      <c r="D973" s="147">
        <f t="shared" si="2"/>
        <v>2020</v>
      </c>
    </row>
    <row r="974" ht="14.25" customHeight="1">
      <c r="A974" s="204">
        <v>44070.0</v>
      </c>
      <c r="B974" s="205">
        <v>3.0804</v>
      </c>
      <c r="C974" s="138">
        <f t="shared" si="1"/>
        <v>8</v>
      </c>
      <c r="D974" s="147">
        <f t="shared" si="2"/>
        <v>2020</v>
      </c>
    </row>
    <row r="975" ht="14.25" customHeight="1">
      <c r="A975" s="204">
        <v>44071.0</v>
      </c>
      <c r="B975" s="205">
        <v>3.0696</v>
      </c>
      <c r="C975" s="138">
        <f t="shared" si="1"/>
        <v>8</v>
      </c>
      <c r="D975" s="147">
        <f t="shared" si="2"/>
        <v>2020</v>
      </c>
    </row>
    <row r="976" ht="14.25" customHeight="1">
      <c r="A976" s="204">
        <v>44072.0</v>
      </c>
      <c r="B976" s="205">
        <v>3.0696</v>
      </c>
      <c r="C976" s="138">
        <f t="shared" si="1"/>
        <v>8</v>
      </c>
      <c r="D976" s="147">
        <f t="shared" si="2"/>
        <v>2020</v>
      </c>
    </row>
    <row r="977" ht="14.25" customHeight="1">
      <c r="A977" s="204">
        <v>44073.0</v>
      </c>
      <c r="B977" s="205">
        <v>3.0696</v>
      </c>
      <c r="C977" s="138">
        <f t="shared" si="1"/>
        <v>8</v>
      </c>
      <c r="D977" s="147">
        <f t="shared" si="2"/>
        <v>2020</v>
      </c>
    </row>
    <row r="978" ht="14.25" customHeight="1">
      <c r="A978" s="204">
        <v>44074.0</v>
      </c>
      <c r="B978" s="205">
        <v>3.0696</v>
      </c>
      <c r="C978" s="138">
        <f t="shared" si="1"/>
        <v>8</v>
      </c>
      <c r="D978" s="147">
        <f t="shared" si="2"/>
        <v>2020</v>
      </c>
    </row>
    <row r="979" ht="14.25" customHeight="1">
      <c r="A979" s="204">
        <v>44075.0</v>
      </c>
      <c r="B979" s="205">
        <v>3.0714</v>
      </c>
      <c r="C979" s="138">
        <f t="shared" si="1"/>
        <v>9</v>
      </c>
      <c r="D979" s="147">
        <f t="shared" si="2"/>
        <v>2020</v>
      </c>
    </row>
    <row r="980" ht="14.25" customHeight="1">
      <c r="A980" s="204">
        <v>44076.0</v>
      </c>
      <c r="B980" s="205">
        <v>3.0762</v>
      </c>
      <c r="C980" s="138">
        <f t="shared" si="1"/>
        <v>9</v>
      </c>
      <c r="D980" s="147">
        <f t="shared" si="2"/>
        <v>2020</v>
      </c>
    </row>
    <row r="981" ht="14.25" customHeight="1">
      <c r="A981" s="204">
        <v>44077.0</v>
      </c>
      <c r="B981" s="205">
        <v>3.0751</v>
      </c>
      <c r="C981" s="138">
        <f t="shared" si="1"/>
        <v>9</v>
      </c>
      <c r="D981" s="147">
        <f t="shared" si="2"/>
        <v>2020</v>
      </c>
    </row>
    <row r="982" ht="14.25" customHeight="1">
      <c r="A982" s="204">
        <v>44078.0</v>
      </c>
      <c r="B982" s="205">
        <v>3.0782</v>
      </c>
      <c r="C982" s="138">
        <f t="shared" si="1"/>
        <v>9</v>
      </c>
      <c r="D982" s="147">
        <f t="shared" si="2"/>
        <v>2020</v>
      </c>
    </row>
    <row r="983" ht="14.25" customHeight="1">
      <c r="A983" s="204">
        <v>44079.0</v>
      </c>
      <c r="B983" s="205">
        <v>3.0804</v>
      </c>
      <c r="C983" s="138">
        <f t="shared" si="1"/>
        <v>9</v>
      </c>
      <c r="D983" s="147">
        <f t="shared" si="2"/>
        <v>2020</v>
      </c>
    </row>
    <row r="984" ht="14.25" customHeight="1">
      <c r="A984" s="204">
        <v>44080.0</v>
      </c>
      <c r="B984" s="205">
        <v>3.0804</v>
      </c>
      <c r="C984" s="138">
        <f t="shared" si="1"/>
        <v>9</v>
      </c>
      <c r="D984" s="147">
        <f t="shared" si="2"/>
        <v>2020</v>
      </c>
    </row>
    <row r="985" ht="14.25" customHeight="1">
      <c r="A985" s="204">
        <v>44081.0</v>
      </c>
      <c r="B985" s="205">
        <v>3.0804</v>
      </c>
      <c r="C985" s="138">
        <f t="shared" si="1"/>
        <v>9</v>
      </c>
      <c r="D985" s="147">
        <f t="shared" si="2"/>
        <v>2020</v>
      </c>
    </row>
    <row r="986" ht="14.25" customHeight="1">
      <c r="A986" s="204">
        <v>44082.0</v>
      </c>
      <c r="B986" s="205">
        <v>3.0829</v>
      </c>
      <c r="C986" s="138">
        <f t="shared" si="1"/>
        <v>9</v>
      </c>
      <c r="D986" s="147">
        <f t="shared" si="2"/>
        <v>2020</v>
      </c>
    </row>
    <row r="987" ht="14.25" customHeight="1">
      <c r="A987" s="204">
        <v>44083.0</v>
      </c>
      <c r="B987" s="205">
        <v>3.089</v>
      </c>
      <c r="C987" s="138">
        <f t="shared" si="1"/>
        <v>9</v>
      </c>
      <c r="D987" s="147">
        <f t="shared" si="2"/>
        <v>2020</v>
      </c>
    </row>
    <row r="988" ht="14.25" customHeight="1">
      <c r="A988" s="204">
        <v>44084.0</v>
      </c>
      <c r="B988" s="205">
        <v>3.0975</v>
      </c>
      <c r="C988" s="138">
        <f t="shared" si="1"/>
        <v>9</v>
      </c>
      <c r="D988" s="147">
        <f t="shared" si="2"/>
        <v>2020</v>
      </c>
    </row>
    <row r="989" ht="14.25" customHeight="1">
      <c r="A989" s="204">
        <v>44085.0</v>
      </c>
      <c r="B989" s="205">
        <v>3.0989</v>
      </c>
      <c r="C989" s="138">
        <f t="shared" si="1"/>
        <v>9</v>
      </c>
      <c r="D989" s="147">
        <f t="shared" si="2"/>
        <v>2020</v>
      </c>
    </row>
    <row r="990" ht="14.25" customHeight="1">
      <c r="A990" s="204">
        <v>44086.0</v>
      </c>
      <c r="B990" s="205">
        <v>3.114</v>
      </c>
      <c r="C990" s="138">
        <f t="shared" si="1"/>
        <v>9</v>
      </c>
      <c r="D990" s="147">
        <f t="shared" si="2"/>
        <v>2020</v>
      </c>
    </row>
    <row r="991" ht="14.25" customHeight="1">
      <c r="A991" s="204">
        <v>44087.0</v>
      </c>
      <c r="B991" s="205">
        <v>3.114</v>
      </c>
      <c r="C991" s="138">
        <f t="shared" si="1"/>
        <v>9</v>
      </c>
      <c r="D991" s="147">
        <f t="shared" si="2"/>
        <v>2020</v>
      </c>
    </row>
    <row r="992" ht="14.25" customHeight="1">
      <c r="A992" s="204">
        <v>44088.0</v>
      </c>
      <c r="B992" s="205">
        <v>3.114</v>
      </c>
      <c r="C992" s="138">
        <f t="shared" si="1"/>
        <v>9</v>
      </c>
      <c r="D992" s="147">
        <f t="shared" si="2"/>
        <v>2020</v>
      </c>
    </row>
    <row r="993" ht="14.25" customHeight="1">
      <c r="A993" s="204">
        <v>44089.0</v>
      </c>
      <c r="B993" s="205">
        <v>3.1308</v>
      </c>
      <c r="C993" s="138">
        <f t="shared" si="1"/>
        <v>9</v>
      </c>
      <c r="D993" s="147">
        <f t="shared" si="2"/>
        <v>2020</v>
      </c>
    </row>
    <row r="994" ht="14.25" customHeight="1">
      <c r="A994" s="204">
        <v>44090.0</v>
      </c>
      <c r="B994" s="205">
        <v>3.1546</v>
      </c>
      <c r="C994" s="138">
        <f t="shared" si="1"/>
        <v>9</v>
      </c>
      <c r="D994" s="147">
        <f t="shared" si="2"/>
        <v>2020</v>
      </c>
    </row>
    <row r="995" ht="14.25" customHeight="1">
      <c r="A995" s="204">
        <v>44091.0</v>
      </c>
      <c r="B995" s="205">
        <v>3.1547</v>
      </c>
      <c r="C995" s="138">
        <f t="shared" si="1"/>
        <v>9</v>
      </c>
      <c r="D995" s="147">
        <f t="shared" si="2"/>
        <v>2020</v>
      </c>
    </row>
    <row r="996" ht="14.25" customHeight="1">
      <c r="A996" s="204">
        <v>44092.0</v>
      </c>
      <c r="B996" s="205">
        <v>3.1886</v>
      </c>
      <c r="C996" s="138">
        <f t="shared" si="1"/>
        <v>9</v>
      </c>
      <c r="D996" s="147">
        <f t="shared" si="2"/>
        <v>2020</v>
      </c>
    </row>
    <row r="997" ht="14.25" customHeight="1">
      <c r="A997" s="204">
        <v>44093.0</v>
      </c>
      <c r="B997" s="205">
        <v>3.214</v>
      </c>
      <c r="C997" s="138">
        <f t="shared" si="1"/>
        <v>9</v>
      </c>
      <c r="D997" s="147">
        <f t="shared" si="2"/>
        <v>2020</v>
      </c>
    </row>
    <row r="998" ht="14.25" customHeight="1">
      <c r="A998" s="204">
        <v>44094.0</v>
      </c>
      <c r="B998" s="205">
        <v>3.214</v>
      </c>
      <c r="C998" s="138">
        <f t="shared" si="1"/>
        <v>9</v>
      </c>
      <c r="D998" s="147">
        <f t="shared" si="2"/>
        <v>2020</v>
      </c>
    </row>
    <row r="999" ht="14.25" customHeight="1">
      <c r="A999" s="204">
        <v>44095.0</v>
      </c>
      <c r="B999" s="205">
        <v>3.214</v>
      </c>
      <c r="C999" s="138">
        <f t="shared" si="1"/>
        <v>9</v>
      </c>
      <c r="D999" s="147">
        <f t="shared" si="2"/>
        <v>2020</v>
      </c>
    </row>
    <row r="1000" ht="14.25" customHeight="1">
      <c r="A1000" s="204">
        <v>44096.0</v>
      </c>
      <c r="B1000" s="205">
        <v>3.2295</v>
      </c>
      <c r="C1000" s="138">
        <f t="shared" si="1"/>
        <v>9</v>
      </c>
      <c r="D1000" s="147">
        <f t="shared" si="2"/>
        <v>2020</v>
      </c>
    </row>
    <row r="1001" ht="14.25" customHeight="1">
      <c r="A1001" s="204">
        <v>44097.0</v>
      </c>
      <c r="B1001" s="205">
        <v>3.2537</v>
      </c>
      <c r="C1001" s="138">
        <f t="shared" si="1"/>
        <v>9</v>
      </c>
      <c r="D1001" s="147">
        <f t="shared" si="2"/>
        <v>2020</v>
      </c>
    </row>
    <row r="1002" ht="14.25" customHeight="1">
      <c r="A1002" s="204">
        <v>44098.0</v>
      </c>
      <c r="B1002" s="205">
        <v>3.2641</v>
      </c>
      <c r="C1002" s="138">
        <f t="shared" si="1"/>
        <v>9</v>
      </c>
      <c r="D1002" s="147">
        <f t="shared" si="2"/>
        <v>2020</v>
      </c>
    </row>
    <row r="1003" ht="14.25" customHeight="1">
      <c r="A1003" s="204">
        <v>44099.0</v>
      </c>
      <c r="B1003" s="205">
        <v>3.2897</v>
      </c>
      <c r="C1003" s="138">
        <f t="shared" si="1"/>
        <v>9</v>
      </c>
      <c r="D1003" s="147">
        <f t="shared" si="2"/>
        <v>2020</v>
      </c>
    </row>
    <row r="1004" ht="14.25" customHeight="1">
      <c r="A1004" s="204">
        <v>44100.0</v>
      </c>
      <c r="B1004" s="205">
        <v>3.3332</v>
      </c>
      <c r="C1004" s="138">
        <f t="shared" si="1"/>
        <v>9</v>
      </c>
      <c r="D1004" s="147">
        <f t="shared" si="2"/>
        <v>2020</v>
      </c>
    </row>
    <row r="1005" ht="14.25" customHeight="1">
      <c r="A1005" s="204">
        <v>44101.0</v>
      </c>
      <c r="B1005" s="205">
        <v>3.3332</v>
      </c>
      <c r="C1005" s="138">
        <f t="shared" si="1"/>
        <v>9</v>
      </c>
      <c r="D1005" s="147">
        <f t="shared" si="2"/>
        <v>2020</v>
      </c>
    </row>
    <row r="1006" ht="14.25" customHeight="1">
      <c r="A1006" s="204">
        <v>44102.0</v>
      </c>
      <c r="B1006" s="205">
        <v>3.3332</v>
      </c>
      <c r="C1006" s="138">
        <f t="shared" si="1"/>
        <v>9</v>
      </c>
      <c r="D1006" s="147">
        <f t="shared" si="2"/>
        <v>2020</v>
      </c>
    </row>
    <row r="1007" ht="14.25" customHeight="1">
      <c r="A1007" s="204">
        <v>44103.0</v>
      </c>
      <c r="B1007" s="205">
        <v>3.3203</v>
      </c>
      <c r="C1007" s="138">
        <f t="shared" si="1"/>
        <v>9</v>
      </c>
      <c r="D1007" s="147">
        <f t="shared" si="2"/>
        <v>2020</v>
      </c>
    </row>
    <row r="1008" ht="14.25" customHeight="1">
      <c r="A1008" s="204">
        <v>44104.0</v>
      </c>
      <c r="B1008" s="205">
        <v>3.2878</v>
      </c>
      <c r="C1008" s="138">
        <f t="shared" si="1"/>
        <v>9</v>
      </c>
      <c r="D1008" s="147">
        <f t="shared" si="2"/>
        <v>2020</v>
      </c>
    </row>
    <row r="1009" ht="14.25" customHeight="1">
      <c r="A1009" s="204">
        <v>44105.0</v>
      </c>
      <c r="B1009" s="205">
        <v>3.2059</v>
      </c>
      <c r="C1009" s="138">
        <f t="shared" si="1"/>
        <v>10</v>
      </c>
      <c r="D1009" s="147">
        <f t="shared" si="2"/>
        <v>2020</v>
      </c>
    </row>
    <row r="1010" ht="14.25" customHeight="1">
      <c r="A1010" s="204">
        <v>44106.0</v>
      </c>
      <c r="B1010" s="205">
        <v>3.1988</v>
      </c>
      <c r="C1010" s="138">
        <f t="shared" si="1"/>
        <v>10</v>
      </c>
      <c r="D1010" s="147">
        <f t="shared" si="2"/>
        <v>2020</v>
      </c>
    </row>
    <row r="1011" ht="14.25" customHeight="1">
      <c r="A1011" s="204">
        <v>44107.0</v>
      </c>
      <c r="B1011" s="205">
        <v>3.1975</v>
      </c>
      <c r="C1011" s="138">
        <f t="shared" si="1"/>
        <v>10</v>
      </c>
      <c r="D1011" s="147">
        <f t="shared" si="2"/>
        <v>2020</v>
      </c>
    </row>
    <row r="1012" ht="14.25" customHeight="1">
      <c r="A1012" s="204">
        <v>44108.0</v>
      </c>
      <c r="B1012" s="205">
        <v>3.1975</v>
      </c>
      <c r="C1012" s="138">
        <f t="shared" si="1"/>
        <v>10</v>
      </c>
      <c r="D1012" s="147">
        <f t="shared" si="2"/>
        <v>2020</v>
      </c>
    </row>
    <row r="1013" ht="14.25" customHeight="1">
      <c r="A1013" s="204">
        <v>44109.0</v>
      </c>
      <c r="B1013" s="205">
        <v>3.1975</v>
      </c>
      <c r="C1013" s="138">
        <f t="shared" si="1"/>
        <v>10</v>
      </c>
      <c r="D1013" s="147">
        <f t="shared" si="2"/>
        <v>2020</v>
      </c>
    </row>
    <row r="1014" ht="14.25" customHeight="1">
      <c r="A1014" s="204">
        <v>44110.0</v>
      </c>
      <c r="B1014" s="205">
        <v>3.2017</v>
      </c>
      <c r="C1014" s="138">
        <f t="shared" si="1"/>
        <v>10</v>
      </c>
      <c r="D1014" s="147">
        <f t="shared" si="2"/>
        <v>2020</v>
      </c>
    </row>
    <row r="1015" ht="14.25" customHeight="1">
      <c r="A1015" s="204">
        <v>44111.0</v>
      </c>
      <c r="B1015" s="205">
        <v>3.2209</v>
      </c>
      <c r="C1015" s="138">
        <f t="shared" si="1"/>
        <v>10</v>
      </c>
      <c r="D1015" s="147">
        <f t="shared" si="2"/>
        <v>2020</v>
      </c>
    </row>
    <row r="1016" ht="14.25" customHeight="1">
      <c r="A1016" s="204">
        <v>44112.0</v>
      </c>
      <c r="B1016" s="205">
        <v>3.217</v>
      </c>
      <c r="C1016" s="138">
        <f t="shared" si="1"/>
        <v>10</v>
      </c>
      <c r="D1016" s="147">
        <f t="shared" si="2"/>
        <v>2020</v>
      </c>
    </row>
    <row r="1017" ht="14.25" customHeight="1">
      <c r="A1017" s="204">
        <v>44113.0</v>
      </c>
      <c r="B1017" s="205">
        <v>3.2233</v>
      </c>
      <c r="C1017" s="138">
        <f t="shared" si="1"/>
        <v>10</v>
      </c>
      <c r="D1017" s="147">
        <f t="shared" si="2"/>
        <v>2020</v>
      </c>
    </row>
    <row r="1018" ht="14.25" customHeight="1">
      <c r="A1018" s="204">
        <v>44114.0</v>
      </c>
      <c r="B1018" s="205">
        <v>3.2172</v>
      </c>
      <c r="C1018" s="138">
        <f t="shared" si="1"/>
        <v>10</v>
      </c>
      <c r="D1018" s="147">
        <f t="shared" si="2"/>
        <v>2020</v>
      </c>
    </row>
    <row r="1019" ht="14.25" customHeight="1">
      <c r="A1019" s="204">
        <v>44115.0</v>
      </c>
      <c r="B1019" s="205">
        <v>3.2172</v>
      </c>
      <c r="C1019" s="138">
        <f t="shared" si="1"/>
        <v>10</v>
      </c>
      <c r="D1019" s="147">
        <f t="shared" si="2"/>
        <v>2020</v>
      </c>
    </row>
    <row r="1020" ht="14.25" customHeight="1">
      <c r="A1020" s="204">
        <v>44116.0</v>
      </c>
      <c r="B1020" s="205">
        <v>3.2172</v>
      </c>
      <c r="C1020" s="138">
        <f t="shared" si="1"/>
        <v>10</v>
      </c>
      <c r="D1020" s="147">
        <f t="shared" si="2"/>
        <v>2020</v>
      </c>
    </row>
    <row r="1021" ht="14.25" customHeight="1">
      <c r="A1021" s="204">
        <v>44117.0</v>
      </c>
      <c r="B1021" s="205">
        <v>3.2197</v>
      </c>
      <c r="C1021" s="138">
        <f t="shared" si="1"/>
        <v>10</v>
      </c>
      <c r="D1021" s="147">
        <f t="shared" si="2"/>
        <v>2020</v>
      </c>
    </row>
    <row r="1022" ht="14.25" customHeight="1">
      <c r="A1022" s="204">
        <v>44118.0</v>
      </c>
      <c r="B1022" s="205">
        <v>3.2209</v>
      </c>
      <c r="C1022" s="138">
        <f t="shared" si="1"/>
        <v>10</v>
      </c>
      <c r="D1022" s="147">
        <f t="shared" si="2"/>
        <v>2020</v>
      </c>
    </row>
    <row r="1023" ht="14.25" customHeight="1">
      <c r="A1023" s="204">
        <v>44119.0</v>
      </c>
      <c r="B1023" s="205">
        <v>3.2209</v>
      </c>
      <c r="C1023" s="138">
        <f t="shared" si="1"/>
        <v>10</v>
      </c>
      <c r="D1023" s="147">
        <f t="shared" si="2"/>
        <v>2020</v>
      </c>
    </row>
    <row r="1024" ht="14.25" customHeight="1">
      <c r="A1024" s="204">
        <v>44120.0</v>
      </c>
      <c r="B1024" s="205">
        <v>3.2249</v>
      </c>
      <c r="C1024" s="138">
        <f t="shared" si="1"/>
        <v>10</v>
      </c>
      <c r="D1024" s="147">
        <f t="shared" si="2"/>
        <v>2020</v>
      </c>
    </row>
    <row r="1025" ht="14.25" customHeight="1">
      <c r="A1025" s="204">
        <v>44121.0</v>
      </c>
      <c r="B1025" s="205">
        <v>3.2186</v>
      </c>
      <c r="C1025" s="138">
        <f t="shared" si="1"/>
        <v>10</v>
      </c>
      <c r="D1025" s="147">
        <f t="shared" si="2"/>
        <v>2020</v>
      </c>
    </row>
    <row r="1026" ht="14.25" customHeight="1">
      <c r="A1026" s="204">
        <v>44122.0</v>
      </c>
      <c r="B1026" s="205">
        <v>3.2186</v>
      </c>
      <c r="C1026" s="138">
        <f t="shared" si="1"/>
        <v>10</v>
      </c>
      <c r="D1026" s="147">
        <f t="shared" si="2"/>
        <v>2020</v>
      </c>
    </row>
    <row r="1027" ht="14.25" customHeight="1">
      <c r="A1027" s="204">
        <v>44123.0</v>
      </c>
      <c r="B1027" s="205">
        <v>3.2186</v>
      </c>
      <c r="C1027" s="138">
        <f t="shared" si="1"/>
        <v>10</v>
      </c>
      <c r="D1027" s="147">
        <f t="shared" si="2"/>
        <v>2020</v>
      </c>
    </row>
    <row r="1028" ht="14.25" customHeight="1">
      <c r="A1028" s="204">
        <v>44124.0</v>
      </c>
      <c r="B1028" s="205">
        <v>3.2117</v>
      </c>
      <c r="C1028" s="138">
        <f t="shared" si="1"/>
        <v>10</v>
      </c>
      <c r="D1028" s="147">
        <f t="shared" si="2"/>
        <v>2020</v>
      </c>
    </row>
    <row r="1029" ht="14.25" customHeight="1">
      <c r="A1029" s="204">
        <v>44125.0</v>
      </c>
      <c r="B1029" s="205">
        <v>3.2222</v>
      </c>
      <c r="C1029" s="138">
        <f t="shared" si="1"/>
        <v>10</v>
      </c>
      <c r="D1029" s="147">
        <f t="shared" si="2"/>
        <v>2020</v>
      </c>
    </row>
    <row r="1030" ht="14.25" customHeight="1">
      <c r="A1030" s="204">
        <v>44126.0</v>
      </c>
      <c r="B1030" s="205">
        <v>3.2274</v>
      </c>
      <c r="C1030" s="138">
        <f t="shared" si="1"/>
        <v>10</v>
      </c>
      <c r="D1030" s="147">
        <f t="shared" si="2"/>
        <v>2020</v>
      </c>
    </row>
    <row r="1031" ht="14.25" customHeight="1">
      <c r="A1031" s="204">
        <v>44127.0</v>
      </c>
      <c r="B1031" s="205">
        <v>3.2181</v>
      </c>
      <c r="C1031" s="138">
        <f t="shared" si="1"/>
        <v>10</v>
      </c>
      <c r="D1031" s="147">
        <f t="shared" si="2"/>
        <v>2020</v>
      </c>
    </row>
    <row r="1032" ht="14.25" customHeight="1">
      <c r="A1032" s="204">
        <v>44128.0</v>
      </c>
      <c r="B1032" s="205">
        <v>3.2202</v>
      </c>
      <c r="C1032" s="138">
        <f t="shared" si="1"/>
        <v>10</v>
      </c>
      <c r="D1032" s="147">
        <f t="shared" si="2"/>
        <v>2020</v>
      </c>
    </row>
    <row r="1033" ht="14.25" customHeight="1">
      <c r="A1033" s="204">
        <v>44129.0</v>
      </c>
      <c r="B1033" s="205">
        <v>3.2202</v>
      </c>
      <c r="C1033" s="138">
        <f t="shared" si="1"/>
        <v>10</v>
      </c>
      <c r="D1033" s="147">
        <f t="shared" si="2"/>
        <v>2020</v>
      </c>
    </row>
    <row r="1034" ht="14.25" customHeight="1">
      <c r="A1034" s="204">
        <v>44130.0</v>
      </c>
      <c r="B1034" s="205">
        <v>3.2202</v>
      </c>
      <c r="C1034" s="138">
        <f t="shared" si="1"/>
        <v>10</v>
      </c>
      <c r="D1034" s="147">
        <f t="shared" si="2"/>
        <v>2020</v>
      </c>
    </row>
    <row r="1035" ht="14.25" customHeight="1">
      <c r="A1035" s="204">
        <v>44131.0</v>
      </c>
      <c r="B1035" s="205">
        <v>3.2285</v>
      </c>
      <c r="C1035" s="138">
        <f t="shared" si="1"/>
        <v>10</v>
      </c>
      <c r="D1035" s="147">
        <f t="shared" si="2"/>
        <v>2020</v>
      </c>
    </row>
    <row r="1036" ht="14.25" customHeight="1">
      <c r="A1036" s="204">
        <v>44132.0</v>
      </c>
      <c r="B1036" s="205">
        <v>3.2242</v>
      </c>
      <c r="C1036" s="138">
        <f t="shared" si="1"/>
        <v>10</v>
      </c>
      <c r="D1036" s="147">
        <f t="shared" si="2"/>
        <v>2020</v>
      </c>
    </row>
    <row r="1037" ht="14.25" customHeight="1">
      <c r="A1037" s="204">
        <v>44133.0</v>
      </c>
      <c r="B1037" s="205">
        <v>3.2345</v>
      </c>
      <c r="C1037" s="138">
        <f t="shared" si="1"/>
        <v>10</v>
      </c>
      <c r="D1037" s="147">
        <f t="shared" si="2"/>
        <v>2020</v>
      </c>
    </row>
    <row r="1038" ht="14.25" customHeight="1">
      <c r="A1038" s="204">
        <v>44134.0</v>
      </c>
      <c r="B1038" s="205">
        <v>3.2338</v>
      </c>
      <c r="C1038" s="138">
        <f t="shared" si="1"/>
        <v>10</v>
      </c>
      <c r="D1038" s="147">
        <f t="shared" si="2"/>
        <v>2020</v>
      </c>
    </row>
    <row r="1039" ht="14.25" customHeight="1">
      <c r="A1039" s="204">
        <v>44135.0</v>
      </c>
      <c r="B1039" s="205">
        <v>3.2327</v>
      </c>
      <c r="C1039" s="138">
        <f t="shared" si="1"/>
        <v>10</v>
      </c>
      <c r="D1039" s="147">
        <f t="shared" si="2"/>
        <v>2020</v>
      </c>
    </row>
    <row r="1040" ht="14.25" customHeight="1">
      <c r="A1040" s="204">
        <v>44136.0</v>
      </c>
      <c r="B1040" s="205">
        <v>3.2327</v>
      </c>
      <c r="C1040" s="138">
        <f t="shared" si="1"/>
        <v>11</v>
      </c>
      <c r="D1040" s="147">
        <f t="shared" si="2"/>
        <v>2020</v>
      </c>
    </row>
    <row r="1041" ht="14.25" customHeight="1">
      <c r="A1041" s="204">
        <v>44137.0</v>
      </c>
      <c r="B1041" s="205">
        <v>3.2327</v>
      </c>
      <c r="C1041" s="138">
        <f t="shared" si="1"/>
        <v>11</v>
      </c>
      <c r="D1041" s="147">
        <f t="shared" si="2"/>
        <v>2020</v>
      </c>
    </row>
    <row r="1042" ht="14.25" customHeight="1">
      <c r="A1042" s="204">
        <v>44138.0</v>
      </c>
      <c r="B1042" s="205">
        <v>3.2438</v>
      </c>
      <c r="C1042" s="138">
        <f t="shared" si="1"/>
        <v>11</v>
      </c>
      <c r="D1042" s="147">
        <f t="shared" si="2"/>
        <v>2020</v>
      </c>
    </row>
    <row r="1043" ht="14.25" customHeight="1">
      <c r="A1043" s="204">
        <v>44139.0</v>
      </c>
      <c r="B1043" s="205">
        <v>3.2988</v>
      </c>
      <c r="C1043" s="138">
        <f t="shared" si="1"/>
        <v>11</v>
      </c>
      <c r="D1043" s="147">
        <f t="shared" si="2"/>
        <v>2020</v>
      </c>
    </row>
    <row r="1044" ht="14.25" customHeight="1">
      <c r="A1044" s="204">
        <v>44140.0</v>
      </c>
      <c r="B1044" s="205">
        <v>3.3409</v>
      </c>
      <c r="C1044" s="138">
        <f t="shared" si="1"/>
        <v>11</v>
      </c>
      <c r="D1044" s="147">
        <f t="shared" si="2"/>
        <v>2020</v>
      </c>
    </row>
    <row r="1045" ht="14.25" customHeight="1">
      <c r="A1045" s="204">
        <v>44141.0</v>
      </c>
      <c r="B1045" s="205">
        <v>3.4</v>
      </c>
      <c r="C1045" s="138">
        <f t="shared" si="1"/>
        <v>11</v>
      </c>
      <c r="D1045" s="147">
        <f t="shared" si="2"/>
        <v>2020</v>
      </c>
    </row>
    <row r="1046" ht="14.25" customHeight="1">
      <c r="A1046" s="204">
        <v>44142.0</v>
      </c>
      <c r="B1046" s="205">
        <v>3.3613</v>
      </c>
      <c r="C1046" s="138">
        <f t="shared" si="1"/>
        <v>11</v>
      </c>
      <c r="D1046" s="147">
        <f t="shared" si="2"/>
        <v>2020</v>
      </c>
    </row>
    <row r="1047" ht="14.25" customHeight="1">
      <c r="A1047" s="204">
        <v>44143.0</v>
      </c>
      <c r="B1047" s="205">
        <v>3.3613</v>
      </c>
      <c r="C1047" s="138">
        <f t="shared" si="1"/>
        <v>11</v>
      </c>
      <c r="D1047" s="147">
        <f t="shared" si="2"/>
        <v>2020</v>
      </c>
    </row>
    <row r="1048" ht="14.25" customHeight="1">
      <c r="A1048" s="204">
        <v>44144.0</v>
      </c>
      <c r="B1048" s="205">
        <v>3.3613</v>
      </c>
      <c r="C1048" s="138">
        <f t="shared" si="1"/>
        <v>11</v>
      </c>
      <c r="D1048" s="147">
        <f t="shared" si="2"/>
        <v>2020</v>
      </c>
    </row>
    <row r="1049" ht="14.25" customHeight="1">
      <c r="A1049" s="204">
        <v>44145.0</v>
      </c>
      <c r="B1049" s="205">
        <v>3.3308</v>
      </c>
      <c r="C1049" s="138">
        <f t="shared" si="1"/>
        <v>11</v>
      </c>
      <c r="D1049" s="147">
        <f t="shared" si="2"/>
        <v>2020</v>
      </c>
    </row>
    <row r="1050" ht="14.25" customHeight="1">
      <c r="A1050" s="204">
        <v>44146.0</v>
      </c>
      <c r="B1050" s="205">
        <v>3.3186</v>
      </c>
      <c r="C1050" s="138">
        <f t="shared" si="1"/>
        <v>11</v>
      </c>
      <c r="D1050" s="147">
        <f t="shared" si="2"/>
        <v>2020</v>
      </c>
    </row>
    <row r="1051" ht="14.25" customHeight="1">
      <c r="A1051" s="204">
        <v>44147.0</v>
      </c>
      <c r="B1051" s="205">
        <v>3.2863</v>
      </c>
      <c r="C1051" s="138">
        <f t="shared" si="1"/>
        <v>11</v>
      </c>
      <c r="D1051" s="147">
        <f t="shared" si="2"/>
        <v>2020</v>
      </c>
    </row>
    <row r="1052" ht="14.25" customHeight="1">
      <c r="A1052" s="204">
        <v>44148.0</v>
      </c>
      <c r="B1052" s="205">
        <v>3.2914</v>
      </c>
      <c r="C1052" s="138">
        <f t="shared" si="1"/>
        <v>11</v>
      </c>
      <c r="D1052" s="147">
        <f t="shared" si="2"/>
        <v>2020</v>
      </c>
    </row>
    <row r="1053" ht="14.25" customHeight="1">
      <c r="A1053" s="204">
        <v>44149.0</v>
      </c>
      <c r="B1053" s="205">
        <v>3.2951</v>
      </c>
      <c r="C1053" s="138">
        <f t="shared" si="1"/>
        <v>11</v>
      </c>
      <c r="D1053" s="147">
        <f t="shared" si="2"/>
        <v>2020</v>
      </c>
    </row>
    <row r="1054" ht="14.25" customHeight="1">
      <c r="A1054" s="204">
        <v>44150.0</v>
      </c>
      <c r="B1054" s="205">
        <v>3.2951</v>
      </c>
      <c r="C1054" s="138">
        <f t="shared" si="1"/>
        <v>11</v>
      </c>
      <c r="D1054" s="147">
        <f t="shared" si="2"/>
        <v>2020</v>
      </c>
    </row>
    <row r="1055" ht="14.25" customHeight="1">
      <c r="A1055" s="204">
        <v>44151.0</v>
      </c>
      <c r="B1055" s="205">
        <v>3.2951</v>
      </c>
      <c r="C1055" s="138">
        <f t="shared" si="1"/>
        <v>11</v>
      </c>
      <c r="D1055" s="147">
        <f t="shared" si="2"/>
        <v>2020</v>
      </c>
    </row>
    <row r="1056" ht="14.25" customHeight="1">
      <c r="A1056" s="204">
        <v>44152.0</v>
      </c>
      <c r="B1056" s="205">
        <v>3.3004</v>
      </c>
      <c r="C1056" s="138">
        <f t="shared" si="1"/>
        <v>11</v>
      </c>
      <c r="D1056" s="147">
        <f t="shared" si="2"/>
        <v>2020</v>
      </c>
    </row>
    <row r="1057" ht="14.25" customHeight="1">
      <c r="A1057" s="204">
        <v>44153.0</v>
      </c>
      <c r="B1057" s="205">
        <v>3.3021</v>
      </c>
      <c r="C1057" s="138">
        <f t="shared" si="1"/>
        <v>11</v>
      </c>
      <c r="D1057" s="147">
        <f t="shared" si="2"/>
        <v>2020</v>
      </c>
    </row>
    <row r="1058" ht="14.25" customHeight="1">
      <c r="A1058" s="204">
        <v>44154.0</v>
      </c>
      <c r="B1058" s="205">
        <v>3.2919</v>
      </c>
      <c r="C1058" s="138">
        <f t="shared" si="1"/>
        <v>11</v>
      </c>
      <c r="D1058" s="147">
        <f t="shared" si="2"/>
        <v>2020</v>
      </c>
    </row>
    <row r="1059" ht="14.25" customHeight="1">
      <c r="A1059" s="204">
        <v>44155.0</v>
      </c>
      <c r="B1059" s="205">
        <v>3.2948</v>
      </c>
      <c r="C1059" s="138">
        <f t="shared" si="1"/>
        <v>11</v>
      </c>
      <c r="D1059" s="147">
        <f t="shared" si="2"/>
        <v>2020</v>
      </c>
    </row>
    <row r="1060" ht="14.25" customHeight="1">
      <c r="A1060" s="204">
        <v>44156.0</v>
      </c>
      <c r="B1060" s="205">
        <v>3.3073</v>
      </c>
      <c r="C1060" s="138">
        <f t="shared" si="1"/>
        <v>11</v>
      </c>
      <c r="D1060" s="147">
        <f t="shared" si="2"/>
        <v>2020</v>
      </c>
    </row>
    <row r="1061" ht="14.25" customHeight="1">
      <c r="A1061" s="204">
        <v>44157.0</v>
      </c>
      <c r="B1061" s="205">
        <v>3.3073</v>
      </c>
      <c r="C1061" s="138">
        <f t="shared" si="1"/>
        <v>11</v>
      </c>
      <c r="D1061" s="147">
        <f t="shared" si="2"/>
        <v>2020</v>
      </c>
    </row>
    <row r="1062" ht="14.25" customHeight="1">
      <c r="A1062" s="204">
        <v>44158.0</v>
      </c>
      <c r="B1062" s="205">
        <v>3.3073</v>
      </c>
      <c r="C1062" s="138">
        <f t="shared" si="1"/>
        <v>11</v>
      </c>
      <c r="D1062" s="147">
        <f t="shared" si="2"/>
        <v>2020</v>
      </c>
    </row>
    <row r="1063" ht="14.25" customHeight="1">
      <c r="A1063" s="204">
        <v>44159.0</v>
      </c>
      <c r="B1063" s="205">
        <v>3.3073</v>
      </c>
      <c r="C1063" s="138">
        <f t="shared" si="1"/>
        <v>11</v>
      </c>
      <c r="D1063" s="147">
        <f t="shared" si="2"/>
        <v>2020</v>
      </c>
    </row>
    <row r="1064" ht="14.25" customHeight="1">
      <c r="A1064" s="204">
        <v>44160.0</v>
      </c>
      <c r="B1064" s="205">
        <v>3.3193</v>
      </c>
      <c r="C1064" s="138">
        <f t="shared" si="1"/>
        <v>11</v>
      </c>
      <c r="D1064" s="147">
        <f t="shared" si="2"/>
        <v>2020</v>
      </c>
    </row>
    <row r="1065" ht="14.25" customHeight="1">
      <c r="A1065" s="204">
        <v>44161.0</v>
      </c>
      <c r="B1065" s="205">
        <v>3.3138</v>
      </c>
      <c r="C1065" s="138">
        <f t="shared" si="1"/>
        <v>11</v>
      </c>
      <c r="D1065" s="147">
        <f t="shared" si="2"/>
        <v>2020</v>
      </c>
    </row>
    <row r="1066" ht="14.25" customHeight="1">
      <c r="A1066" s="204">
        <v>44162.0</v>
      </c>
      <c r="B1066" s="205">
        <v>3.3137</v>
      </c>
      <c r="C1066" s="138">
        <f t="shared" si="1"/>
        <v>11</v>
      </c>
      <c r="D1066" s="147">
        <f t="shared" si="2"/>
        <v>2020</v>
      </c>
    </row>
    <row r="1067" ht="14.25" customHeight="1">
      <c r="A1067" s="204">
        <v>44163.0</v>
      </c>
      <c r="B1067" s="205">
        <v>3.3164</v>
      </c>
      <c r="C1067" s="138">
        <f t="shared" si="1"/>
        <v>11</v>
      </c>
      <c r="D1067" s="147">
        <f t="shared" si="2"/>
        <v>2020</v>
      </c>
    </row>
    <row r="1068" ht="14.25" customHeight="1">
      <c r="A1068" s="204">
        <v>44164.0</v>
      </c>
      <c r="B1068" s="205">
        <v>3.3164</v>
      </c>
      <c r="C1068" s="138">
        <f t="shared" si="1"/>
        <v>11</v>
      </c>
      <c r="D1068" s="147">
        <f t="shared" si="2"/>
        <v>2020</v>
      </c>
    </row>
    <row r="1069" ht="14.25" customHeight="1">
      <c r="A1069" s="204">
        <v>44165.0</v>
      </c>
      <c r="B1069" s="205">
        <v>3.3164</v>
      </c>
      <c r="C1069" s="138">
        <f t="shared" si="1"/>
        <v>11</v>
      </c>
      <c r="D1069" s="147">
        <f t="shared" si="2"/>
        <v>2020</v>
      </c>
    </row>
    <row r="1070" ht="14.25" customHeight="1">
      <c r="A1070" s="204">
        <v>44166.0</v>
      </c>
      <c r="B1070" s="205">
        <v>3.3253</v>
      </c>
      <c r="C1070" s="138">
        <f t="shared" si="1"/>
        <v>12</v>
      </c>
      <c r="D1070" s="147">
        <f t="shared" si="2"/>
        <v>2020</v>
      </c>
    </row>
    <row r="1071" ht="14.25" customHeight="1">
      <c r="A1071" s="204">
        <v>44167.0</v>
      </c>
      <c r="B1071" s="205">
        <v>3.3185</v>
      </c>
      <c r="C1071" s="138">
        <f t="shared" si="1"/>
        <v>12</v>
      </c>
      <c r="D1071" s="147">
        <f t="shared" si="2"/>
        <v>2020</v>
      </c>
    </row>
    <row r="1072" ht="14.25" customHeight="1">
      <c r="A1072" s="204">
        <v>44168.0</v>
      </c>
      <c r="B1072" s="205">
        <v>3.3189</v>
      </c>
      <c r="C1072" s="138">
        <f t="shared" si="1"/>
        <v>12</v>
      </c>
      <c r="D1072" s="147">
        <f t="shared" si="2"/>
        <v>2020</v>
      </c>
    </row>
    <row r="1073" ht="14.25" customHeight="1">
      <c r="A1073" s="204">
        <v>44169.0</v>
      </c>
      <c r="B1073" s="205">
        <v>3.3119</v>
      </c>
      <c r="C1073" s="138">
        <f t="shared" si="1"/>
        <v>12</v>
      </c>
      <c r="D1073" s="147">
        <f t="shared" si="2"/>
        <v>2020</v>
      </c>
    </row>
    <row r="1074" ht="14.25" customHeight="1">
      <c r="A1074" s="204">
        <v>44170.0</v>
      </c>
      <c r="B1074" s="205">
        <v>3.3115</v>
      </c>
      <c r="C1074" s="138">
        <f t="shared" si="1"/>
        <v>12</v>
      </c>
      <c r="D1074" s="147">
        <f t="shared" si="2"/>
        <v>2020</v>
      </c>
    </row>
    <row r="1075" ht="14.25" customHeight="1">
      <c r="A1075" s="204">
        <v>44171.0</v>
      </c>
      <c r="B1075" s="205">
        <v>3.3115</v>
      </c>
      <c r="C1075" s="138">
        <f t="shared" si="1"/>
        <v>12</v>
      </c>
      <c r="D1075" s="147">
        <f t="shared" si="2"/>
        <v>2020</v>
      </c>
    </row>
    <row r="1076" ht="14.25" customHeight="1">
      <c r="A1076" s="204">
        <v>44172.0</v>
      </c>
      <c r="B1076" s="205">
        <v>3.3115</v>
      </c>
      <c r="C1076" s="138">
        <f t="shared" si="1"/>
        <v>12</v>
      </c>
      <c r="D1076" s="147">
        <f t="shared" si="2"/>
        <v>2020</v>
      </c>
    </row>
    <row r="1077" ht="14.25" customHeight="1">
      <c r="A1077" s="204">
        <v>44173.0</v>
      </c>
      <c r="B1077" s="205">
        <v>3.291</v>
      </c>
      <c r="C1077" s="138">
        <f t="shared" si="1"/>
        <v>12</v>
      </c>
      <c r="D1077" s="147">
        <f t="shared" si="2"/>
        <v>2020</v>
      </c>
    </row>
    <row r="1078" ht="14.25" customHeight="1">
      <c r="A1078" s="204">
        <v>44174.0</v>
      </c>
      <c r="B1078" s="205">
        <v>3.27</v>
      </c>
      <c r="C1078" s="138">
        <f t="shared" si="1"/>
        <v>12</v>
      </c>
      <c r="D1078" s="147">
        <f t="shared" si="2"/>
        <v>2020</v>
      </c>
    </row>
    <row r="1079" ht="14.25" customHeight="1">
      <c r="A1079" s="204">
        <v>44175.0</v>
      </c>
      <c r="B1079" s="205">
        <v>3.2812</v>
      </c>
      <c r="C1079" s="138">
        <f t="shared" si="1"/>
        <v>12</v>
      </c>
      <c r="D1079" s="147">
        <f t="shared" si="2"/>
        <v>2020</v>
      </c>
    </row>
    <row r="1080" ht="14.25" customHeight="1">
      <c r="A1080" s="204">
        <v>44176.0</v>
      </c>
      <c r="B1080" s="205">
        <v>3.2838</v>
      </c>
      <c r="C1080" s="138">
        <f t="shared" si="1"/>
        <v>12</v>
      </c>
      <c r="D1080" s="147">
        <f t="shared" si="2"/>
        <v>2020</v>
      </c>
    </row>
    <row r="1081" ht="14.25" customHeight="1">
      <c r="A1081" s="204">
        <v>44177.0</v>
      </c>
      <c r="B1081" s="205">
        <v>3.287</v>
      </c>
      <c r="C1081" s="138">
        <f t="shared" si="1"/>
        <v>12</v>
      </c>
      <c r="D1081" s="147">
        <f t="shared" si="2"/>
        <v>2020</v>
      </c>
    </row>
    <row r="1082" ht="14.25" customHeight="1">
      <c r="A1082" s="204">
        <v>44178.0</v>
      </c>
      <c r="B1082" s="205">
        <v>3.287</v>
      </c>
      <c r="C1082" s="138">
        <f t="shared" si="1"/>
        <v>12</v>
      </c>
      <c r="D1082" s="147">
        <f t="shared" si="2"/>
        <v>2020</v>
      </c>
    </row>
    <row r="1083" ht="14.25" customHeight="1">
      <c r="A1083" s="204">
        <v>44179.0</v>
      </c>
      <c r="B1083" s="205">
        <v>3.287</v>
      </c>
      <c r="C1083" s="138">
        <f t="shared" si="1"/>
        <v>12</v>
      </c>
      <c r="D1083" s="147">
        <f t="shared" si="2"/>
        <v>2020</v>
      </c>
    </row>
    <row r="1084" ht="14.25" customHeight="1">
      <c r="A1084" s="204">
        <v>44180.0</v>
      </c>
      <c r="B1084" s="205">
        <v>3.2889</v>
      </c>
      <c r="C1084" s="138">
        <f t="shared" si="1"/>
        <v>12</v>
      </c>
      <c r="D1084" s="147">
        <f t="shared" si="2"/>
        <v>2020</v>
      </c>
    </row>
    <row r="1085" ht="14.25" customHeight="1">
      <c r="A1085" s="204">
        <v>44181.0</v>
      </c>
      <c r="B1085" s="205">
        <v>3.2905</v>
      </c>
      <c r="C1085" s="138">
        <f t="shared" si="1"/>
        <v>12</v>
      </c>
      <c r="D1085" s="147">
        <f t="shared" si="2"/>
        <v>2020</v>
      </c>
    </row>
    <row r="1086" ht="14.25" customHeight="1">
      <c r="A1086" s="204">
        <v>44182.0</v>
      </c>
      <c r="B1086" s="205">
        <v>3.2811</v>
      </c>
      <c r="C1086" s="138">
        <f t="shared" si="1"/>
        <v>12</v>
      </c>
      <c r="D1086" s="147">
        <f t="shared" si="2"/>
        <v>2020</v>
      </c>
    </row>
    <row r="1087" ht="14.25" customHeight="1">
      <c r="A1087" s="204">
        <v>44183.0</v>
      </c>
      <c r="B1087" s="205">
        <v>3.2846</v>
      </c>
      <c r="C1087" s="138">
        <f t="shared" si="1"/>
        <v>12</v>
      </c>
      <c r="D1087" s="147">
        <f t="shared" si="2"/>
        <v>2020</v>
      </c>
    </row>
    <row r="1088" ht="14.25" customHeight="1">
      <c r="A1088" s="204">
        <v>44184.0</v>
      </c>
      <c r="B1088" s="205">
        <v>3.2747</v>
      </c>
      <c r="C1088" s="138">
        <f t="shared" si="1"/>
        <v>12</v>
      </c>
      <c r="D1088" s="147">
        <f t="shared" si="2"/>
        <v>2020</v>
      </c>
    </row>
    <row r="1089" ht="14.25" customHeight="1">
      <c r="A1089" s="204">
        <v>44185.0</v>
      </c>
      <c r="B1089" s="205">
        <v>3.2747</v>
      </c>
      <c r="C1089" s="138">
        <f t="shared" si="1"/>
        <v>12</v>
      </c>
      <c r="D1089" s="147">
        <f t="shared" si="2"/>
        <v>2020</v>
      </c>
    </row>
    <row r="1090" ht="14.25" customHeight="1">
      <c r="A1090" s="204">
        <v>44186.0</v>
      </c>
      <c r="B1090" s="205">
        <v>3.2747</v>
      </c>
      <c r="C1090" s="138">
        <f t="shared" si="1"/>
        <v>12</v>
      </c>
      <c r="D1090" s="147">
        <f t="shared" si="2"/>
        <v>2020</v>
      </c>
    </row>
    <row r="1091" ht="14.25" customHeight="1">
      <c r="A1091" s="204">
        <v>44187.0</v>
      </c>
      <c r="B1091" s="205">
        <v>3.266</v>
      </c>
      <c r="C1091" s="138">
        <f t="shared" si="1"/>
        <v>12</v>
      </c>
      <c r="D1091" s="147">
        <f t="shared" si="2"/>
        <v>2020</v>
      </c>
    </row>
    <row r="1092" ht="14.25" customHeight="1">
      <c r="A1092" s="204">
        <v>44188.0</v>
      </c>
      <c r="B1092" s="205">
        <v>3.2684</v>
      </c>
      <c r="C1092" s="138">
        <f t="shared" si="1"/>
        <v>12</v>
      </c>
      <c r="D1092" s="147">
        <f t="shared" si="2"/>
        <v>2020</v>
      </c>
    </row>
    <row r="1093" ht="14.25" customHeight="1">
      <c r="A1093" s="204">
        <v>44189.0</v>
      </c>
      <c r="B1093" s="205">
        <v>3.2704</v>
      </c>
      <c r="C1093" s="138">
        <f t="shared" si="1"/>
        <v>12</v>
      </c>
      <c r="D1093" s="147">
        <f t="shared" si="2"/>
        <v>2020</v>
      </c>
    </row>
    <row r="1094" ht="14.25" customHeight="1">
      <c r="A1094" s="204">
        <v>44190.0</v>
      </c>
      <c r="B1094" s="205">
        <v>3.2703</v>
      </c>
      <c r="C1094" s="138">
        <f t="shared" si="1"/>
        <v>12</v>
      </c>
      <c r="D1094" s="147">
        <f t="shared" si="2"/>
        <v>2020</v>
      </c>
    </row>
    <row r="1095" ht="14.25" customHeight="1">
      <c r="A1095" s="204">
        <v>44191.0</v>
      </c>
      <c r="B1095" s="205">
        <v>3.2699</v>
      </c>
      <c r="C1095" s="138">
        <f t="shared" si="1"/>
        <v>12</v>
      </c>
      <c r="D1095" s="147">
        <f t="shared" si="2"/>
        <v>2020</v>
      </c>
    </row>
    <row r="1096" ht="14.25" customHeight="1">
      <c r="A1096" s="204">
        <v>44192.0</v>
      </c>
      <c r="B1096" s="205">
        <v>3.2699</v>
      </c>
      <c r="C1096" s="138">
        <f t="shared" si="1"/>
        <v>12</v>
      </c>
      <c r="D1096" s="147">
        <f t="shared" si="2"/>
        <v>2020</v>
      </c>
    </row>
    <row r="1097" ht="14.25" customHeight="1">
      <c r="A1097" s="204">
        <v>44193.0</v>
      </c>
      <c r="B1097" s="205">
        <v>3.2699</v>
      </c>
      <c r="C1097" s="138">
        <f t="shared" si="1"/>
        <v>12</v>
      </c>
      <c r="D1097" s="147">
        <f t="shared" si="2"/>
        <v>2020</v>
      </c>
    </row>
    <row r="1098" ht="14.25" customHeight="1">
      <c r="A1098" s="204">
        <v>44194.0</v>
      </c>
      <c r="B1098" s="205">
        <v>3.2716</v>
      </c>
      <c r="C1098" s="138">
        <f t="shared" si="1"/>
        <v>12</v>
      </c>
      <c r="D1098" s="147">
        <f t="shared" si="2"/>
        <v>2020</v>
      </c>
    </row>
    <row r="1099" ht="14.25" customHeight="1">
      <c r="A1099" s="204">
        <v>44195.0</v>
      </c>
      <c r="B1099" s="205">
        <v>3.2795</v>
      </c>
      <c r="C1099" s="138">
        <f t="shared" si="1"/>
        <v>12</v>
      </c>
      <c r="D1099" s="147">
        <f t="shared" si="2"/>
        <v>2020</v>
      </c>
    </row>
    <row r="1100" ht="14.25" customHeight="1">
      <c r="A1100" s="204">
        <v>44196.0</v>
      </c>
      <c r="B1100" s="205">
        <v>3.2766</v>
      </c>
      <c r="C1100" s="138">
        <f t="shared" si="1"/>
        <v>12</v>
      </c>
      <c r="D1100" s="147">
        <f t="shared" si="2"/>
        <v>2020</v>
      </c>
    </row>
    <row r="1101" ht="14.25" customHeight="1">
      <c r="A1101" s="206">
        <v>44197.0</v>
      </c>
      <c r="B1101" s="205">
        <v>3.2766</v>
      </c>
      <c r="C1101" s="138">
        <f t="shared" si="1"/>
        <v>1</v>
      </c>
      <c r="D1101" s="147">
        <f t="shared" si="2"/>
        <v>2021</v>
      </c>
    </row>
    <row r="1102" ht="14.25" customHeight="1">
      <c r="A1102" s="206">
        <v>44198.0</v>
      </c>
      <c r="B1102" s="205">
        <v>3.2766</v>
      </c>
      <c r="C1102" s="138">
        <f t="shared" si="1"/>
        <v>1</v>
      </c>
      <c r="D1102" s="147">
        <f t="shared" si="2"/>
        <v>2021</v>
      </c>
    </row>
    <row r="1103" ht="14.25" customHeight="1">
      <c r="A1103" s="206">
        <v>44199.0</v>
      </c>
      <c r="B1103" s="205">
        <v>3.2766</v>
      </c>
      <c r="C1103" s="138">
        <f t="shared" si="1"/>
        <v>1</v>
      </c>
      <c r="D1103" s="147">
        <f t="shared" si="2"/>
        <v>2021</v>
      </c>
    </row>
    <row r="1104" ht="14.25" customHeight="1">
      <c r="A1104" s="206">
        <v>44200.0</v>
      </c>
      <c r="B1104" s="205">
        <v>3.2766</v>
      </c>
      <c r="C1104" s="138">
        <f t="shared" si="1"/>
        <v>1</v>
      </c>
      <c r="D1104" s="147">
        <f t="shared" si="2"/>
        <v>2021</v>
      </c>
    </row>
    <row r="1105" ht="14.25" customHeight="1">
      <c r="A1105" s="206">
        <v>44201.0</v>
      </c>
      <c r="B1105" s="205">
        <v>3.3028</v>
      </c>
      <c r="C1105" s="138">
        <f t="shared" si="1"/>
        <v>1</v>
      </c>
      <c r="D1105" s="147">
        <f t="shared" si="2"/>
        <v>2021</v>
      </c>
    </row>
    <row r="1106" ht="14.25" customHeight="1">
      <c r="A1106" s="206">
        <v>44202.0</v>
      </c>
      <c r="B1106" s="205">
        <v>3.3074</v>
      </c>
      <c r="C1106" s="138">
        <f t="shared" si="1"/>
        <v>1</v>
      </c>
      <c r="D1106" s="147">
        <f t="shared" si="2"/>
        <v>2021</v>
      </c>
    </row>
    <row r="1107" ht="14.25" customHeight="1">
      <c r="A1107" s="206">
        <v>44203.0</v>
      </c>
      <c r="B1107" s="205">
        <v>3.3001</v>
      </c>
      <c r="C1107" s="138">
        <f t="shared" si="1"/>
        <v>1</v>
      </c>
      <c r="D1107" s="147">
        <f t="shared" si="2"/>
        <v>2021</v>
      </c>
    </row>
    <row r="1108" ht="14.25" customHeight="1">
      <c r="A1108" s="206">
        <v>44204.0</v>
      </c>
      <c r="B1108" s="205">
        <v>3.3001</v>
      </c>
      <c r="C1108" s="138">
        <f t="shared" si="1"/>
        <v>1</v>
      </c>
      <c r="D1108" s="147">
        <f t="shared" si="2"/>
        <v>2021</v>
      </c>
    </row>
    <row r="1109" ht="14.25" customHeight="1">
      <c r="A1109" s="206">
        <v>44205.0</v>
      </c>
      <c r="B1109" s="205">
        <v>3.3035</v>
      </c>
      <c r="C1109" s="138">
        <f t="shared" si="1"/>
        <v>1</v>
      </c>
      <c r="D1109" s="147">
        <f t="shared" si="2"/>
        <v>2021</v>
      </c>
    </row>
    <row r="1110" ht="14.25" customHeight="1">
      <c r="A1110" s="206">
        <v>44206.0</v>
      </c>
      <c r="B1110" s="205">
        <v>3.3035</v>
      </c>
      <c r="C1110" s="138">
        <f t="shared" si="1"/>
        <v>1</v>
      </c>
      <c r="D1110" s="147">
        <f t="shared" si="2"/>
        <v>2021</v>
      </c>
    </row>
    <row r="1111" ht="14.25" customHeight="1">
      <c r="A1111" s="206">
        <v>44207.0</v>
      </c>
      <c r="B1111" s="205">
        <v>3.3035</v>
      </c>
      <c r="C1111" s="138">
        <f t="shared" si="1"/>
        <v>1</v>
      </c>
      <c r="D1111" s="147">
        <f t="shared" si="2"/>
        <v>2021</v>
      </c>
    </row>
    <row r="1112" ht="14.25" customHeight="1">
      <c r="A1112" s="206">
        <v>44208.0</v>
      </c>
      <c r="B1112" s="205">
        <v>3.3012</v>
      </c>
      <c r="C1112" s="138">
        <f t="shared" si="1"/>
        <v>1</v>
      </c>
      <c r="D1112" s="147">
        <f t="shared" si="2"/>
        <v>2021</v>
      </c>
    </row>
    <row r="1113" ht="14.25" customHeight="1">
      <c r="A1113" s="206">
        <v>44209.0</v>
      </c>
      <c r="B1113" s="205">
        <v>3.2888</v>
      </c>
      <c r="C1113" s="138">
        <f t="shared" si="1"/>
        <v>1</v>
      </c>
      <c r="D1113" s="147">
        <f t="shared" si="2"/>
        <v>2021</v>
      </c>
    </row>
    <row r="1114" ht="14.25" customHeight="1">
      <c r="A1114" s="206">
        <v>44210.0</v>
      </c>
      <c r="B1114" s="205">
        <v>3.2909</v>
      </c>
      <c r="C1114" s="138">
        <f t="shared" si="1"/>
        <v>1</v>
      </c>
      <c r="D1114" s="147">
        <f t="shared" si="2"/>
        <v>2021</v>
      </c>
    </row>
    <row r="1115" ht="14.25" customHeight="1">
      <c r="A1115" s="206">
        <v>44211.0</v>
      </c>
      <c r="B1115" s="205">
        <v>3.2935</v>
      </c>
      <c r="C1115" s="138">
        <f t="shared" si="1"/>
        <v>1</v>
      </c>
      <c r="D1115" s="147">
        <f t="shared" si="2"/>
        <v>2021</v>
      </c>
    </row>
    <row r="1116" ht="14.25" customHeight="1">
      <c r="A1116" s="206">
        <v>44212.0</v>
      </c>
      <c r="B1116" s="205">
        <v>3.2987</v>
      </c>
      <c r="C1116" s="138">
        <f t="shared" si="1"/>
        <v>1</v>
      </c>
      <c r="D1116" s="147">
        <f t="shared" si="2"/>
        <v>2021</v>
      </c>
    </row>
    <row r="1117" ht="14.25" customHeight="1">
      <c r="A1117" s="206">
        <v>44213.0</v>
      </c>
      <c r="B1117" s="205">
        <v>3.2987</v>
      </c>
      <c r="C1117" s="138">
        <f t="shared" si="1"/>
        <v>1</v>
      </c>
      <c r="D1117" s="147">
        <f t="shared" si="2"/>
        <v>2021</v>
      </c>
    </row>
    <row r="1118" ht="14.25" customHeight="1">
      <c r="A1118" s="206">
        <v>44214.0</v>
      </c>
      <c r="B1118" s="205">
        <v>3.2987</v>
      </c>
      <c r="C1118" s="138">
        <f t="shared" si="1"/>
        <v>1</v>
      </c>
      <c r="D1118" s="147">
        <f t="shared" si="2"/>
        <v>2021</v>
      </c>
    </row>
    <row r="1119" ht="14.25" customHeight="1">
      <c r="A1119" s="206">
        <v>44215.0</v>
      </c>
      <c r="B1119" s="205">
        <v>3.2994</v>
      </c>
      <c r="C1119" s="138">
        <f t="shared" si="1"/>
        <v>1</v>
      </c>
      <c r="D1119" s="147">
        <f t="shared" si="2"/>
        <v>2021</v>
      </c>
    </row>
    <row r="1120" ht="14.25" customHeight="1">
      <c r="A1120" s="206">
        <v>44216.0</v>
      </c>
      <c r="B1120" s="205">
        <v>3.2994</v>
      </c>
      <c r="C1120" s="138">
        <f t="shared" si="1"/>
        <v>1</v>
      </c>
      <c r="D1120" s="147">
        <f t="shared" si="2"/>
        <v>2021</v>
      </c>
    </row>
    <row r="1121" ht="14.25" customHeight="1">
      <c r="A1121" s="206">
        <v>44217.0</v>
      </c>
      <c r="B1121" s="205">
        <v>3.2982</v>
      </c>
      <c r="C1121" s="138">
        <f t="shared" si="1"/>
        <v>1</v>
      </c>
      <c r="D1121" s="147">
        <f t="shared" si="2"/>
        <v>2021</v>
      </c>
    </row>
    <row r="1122" ht="14.25" customHeight="1">
      <c r="A1122" s="206">
        <v>44218.0</v>
      </c>
      <c r="B1122" s="205">
        <v>3.301</v>
      </c>
      <c r="C1122" s="138">
        <f t="shared" si="1"/>
        <v>1</v>
      </c>
      <c r="D1122" s="147">
        <f t="shared" si="2"/>
        <v>2021</v>
      </c>
    </row>
    <row r="1123" ht="14.25" customHeight="1">
      <c r="A1123" s="206">
        <v>44219.0</v>
      </c>
      <c r="B1123" s="205">
        <v>3.3044</v>
      </c>
      <c r="C1123" s="138">
        <f t="shared" si="1"/>
        <v>1</v>
      </c>
      <c r="D1123" s="147">
        <f t="shared" si="2"/>
        <v>2021</v>
      </c>
    </row>
    <row r="1124" ht="14.25" customHeight="1">
      <c r="A1124" s="206">
        <v>44220.0</v>
      </c>
      <c r="B1124" s="205">
        <v>3.3044</v>
      </c>
      <c r="C1124" s="138">
        <f t="shared" si="1"/>
        <v>1</v>
      </c>
      <c r="D1124" s="147">
        <f t="shared" si="2"/>
        <v>2021</v>
      </c>
    </row>
    <row r="1125" ht="14.25" customHeight="1">
      <c r="A1125" s="206">
        <v>44221.0</v>
      </c>
      <c r="B1125" s="205">
        <v>3.3044</v>
      </c>
      <c r="C1125" s="138">
        <f t="shared" si="1"/>
        <v>1</v>
      </c>
      <c r="D1125" s="147">
        <f t="shared" si="2"/>
        <v>2021</v>
      </c>
    </row>
    <row r="1126" ht="14.25" customHeight="1">
      <c r="A1126" s="206">
        <v>44222.0</v>
      </c>
      <c r="B1126" s="205">
        <v>3.3043</v>
      </c>
      <c r="C1126" s="138">
        <f t="shared" si="1"/>
        <v>1</v>
      </c>
      <c r="D1126" s="147">
        <f t="shared" si="2"/>
        <v>2021</v>
      </c>
    </row>
    <row r="1127" ht="14.25" customHeight="1">
      <c r="A1127" s="206">
        <v>44223.0</v>
      </c>
      <c r="B1127" s="205">
        <v>3.3011</v>
      </c>
      <c r="C1127" s="138">
        <f t="shared" si="1"/>
        <v>1</v>
      </c>
      <c r="D1127" s="147">
        <f t="shared" si="2"/>
        <v>2021</v>
      </c>
    </row>
    <row r="1128" ht="14.25" customHeight="1">
      <c r="A1128" s="206">
        <v>44224.0</v>
      </c>
      <c r="B1128" s="205">
        <v>3.2969</v>
      </c>
      <c r="C1128" s="138">
        <f t="shared" si="1"/>
        <v>1</v>
      </c>
      <c r="D1128" s="147">
        <f t="shared" si="2"/>
        <v>2021</v>
      </c>
    </row>
    <row r="1129" ht="14.25" customHeight="1">
      <c r="A1129" s="206">
        <v>44225.0</v>
      </c>
      <c r="B1129" s="205">
        <v>3.2995</v>
      </c>
      <c r="C1129" s="138">
        <f t="shared" si="1"/>
        <v>1</v>
      </c>
      <c r="D1129" s="147">
        <f t="shared" si="2"/>
        <v>2021</v>
      </c>
    </row>
    <row r="1130" ht="14.25" customHeight="1">
      <c r="A1130" s="206">
        <v>44226.0</v>
      </c>
      <c r="B1130" s="205">
        <v>3.3026</v>
      </c>
      <c r="C1130" s="138">
        <f t="shared" si="1"/>
        <v>1</v>
      </c>
      <c r="D1130" s="147">
        <f t="shared" si="2"/>
        <v>2021</v>
      </c>
    </row>
    <row r="1131" ht="14.25" customHeight="1">
      <c r="A1131" s="206">
        <v>44227.0</v>
      </c>
      <c r="B1131" s="205">
        <v>3.3026</v>
      </c>
      <c r="C1131" s="138">
        <f t="shared" si="1"/>
        <v>1</v>
      </c>
      <c r="D1131" s="147">
        <f t="shared" si="2"/>
        <v>2021</v>
      </c>
    </row>
    <row r="1132" ht="14.25" customHeight="1">
      <c r="A1132" s="206">
        <v>44228.0</v>
      </c>
      <c r="B1132" s="205">
        <v>3.3026</v>
      </c>
      <c r="C1132" s="138">
        <f t="shared" si="1"/>
        <v>2</v>
      </c>
      <c r="D1132" s="147">
        <f t="shared" si="2"/>
        <v>2021</v>
      </c>
    </row>
    <row r="1133" ht="14.25" customHeight="1">
      <c r="A1133" s="206">
        <v>44229.0</v>
      </c>
      <c r="B1133" s="205">
        <v>3.3048</v>
      </c>
      <c r="C1133" s="138">
        <f t="shared" si="1"/>
        <v>2</v>
      </c>
      <c r="D1133" s="147">
        <f t="shared" si="2"/>
        <v>2021</v>
      </c>
    </row>
    <row r="1134" ht="14.25" customHeight="1">
      <c r="A1134" s="206">
        <v>44230.0</v>
      </c>
      <c r="B1134" s="205">
        <v>3.3072</v>
      </c>
      <c r="C1134" s="138">
        <f t="shared" si="1"/>
        <v>2</v>
      </c>
      <c r="D1134" s="147">
        <f t="shared" si="2"/>
        <v>2021</v>
      </c>
    </row>
    <row r="1135" ht="14.25" customHeight="1">
      <c r="A1135" s="206">
        <v>44231.0</v>
      </c>
      <c r="B1135" s="205">
        <v>3.314</v>
      </c>
      <c r="C1135" s="138">
        <f t="shared" si="1"/>
        <v>2</v>
      </c>
      <c r="D1135" s="147">
        <f t="shared" si="2"/>
        <v>2021</v>
      </c>
    </row>
    <row r="1136" ht="14.25" customHeight="1">
      <c r="A1136" s="206">
        <v>44232.0</v>
      </c>
      <c r="B1136" s="205">
        <v>3.3174</v>
      </c>
      <c r="C1136" s="138">
        <f t="shared" si="1"/>
        <v>2</v>
      </c>
      <c r="D1136" s="147">
        <f t="shared" si="2"/>
        <v>2021</v>
      </c>
    </row>
    <row r="1137" ht="14.25" customHeight="1">
      <c r="A1137" s="206">
        <v>44233.0</v>
      </c>
      <c r="B1137" s="205">
        <v>3.3215</v>
      </c>
      <c r="C1137" s="138">
        <f t="shared" si="1"/>
        <v>2</v>
      </c>
      <c r="D1137" s="147">
        <f t="shared" si="2"/>
        <v>2021</v>
      </c>
    </row>
    <row r="1138" ht="14.25" customHeight="1">
      <c r="A1138" s="206">
        <v>44234.0</v>
      </c>
      <c r="B1138" s="205">
        <v>3.3215</v>
      </c>
      <c r="C1138" s="138">
        <f t="shared" si="1"/>
        <v>2</v>
      </c>
      <c r="D1138" s="147">
        <f t="shared" si="2"/>
        <v>2021</v>
      </c>
    </row>
    <row r="1139" ht="14.25" customHeight="1">
      <c r="A1139" s="206">
        <v>44235.0</v>
      </c>
      <c r="B1139" s="205">
        <v>3.3215</v>
      </c>
      <c r="C1139" s="138">
        <f t="shared" si="1"/>
        <v>2</v>
      </c>
      <c r="D1139" s="147">
        <f t="shared" si="2"/>
        <v>2021</v>
      </c>
    </row>
    <row r="1140" ht="14.25" customHeight="1">
      <c r="A1140" s="206">
        <v>44236.0</v>
      </c>
      <c r="B1140" s="205">
        <v>3.319</v>
      </c>
      <c r="C1140" s="138">
        <f t="shared" si="1"/>
        <v>2</v>
      </c>
      <c r="D1140" s="147">
        <f t="shared" si="2"/>
        <v>2021</v>
      </c>
    </row>
    <row r="1141" ht="14.25" customHeight="1">
      <c r="A1141" s="206">
        <v>44237.0</v>
      </c>
      <c r="B1141" s="205">
        <v>3.3161</v>
      </c>
      <c r="C1141" s="138">
        <f t="shared" si="1"/>
        <v>2</v>
      </c>
      <c r="D1141" s="147">
        <f t="shared" si="2"/>
        <v>2021</v>
      </c>
    </row>
    <row r="1142" ht="14.25" customHeight="1">
      <c r="A1142" s="206">
        <v>44238.0</v>
      </c>
      <c r="B1142" s="205">
        <v>3.3112</v>
      </c>
      <c r="C1142" s="138">
        <f t="shared" si="1"/>
        <v>2</v>
      </c>
      <c r="D1142" s="147">
        <f t="shared" si="2"/>
        <v>2021</v>
      </c>
    </row>
    <row r="1143" ht="14.25" customHeight="1">
      <c r="A1143" s="206">
        <v>44239.0</v>
      </c>
      <c r="B1143" s="205">
        <v>3.295</v>
      </c>
      <c r="C1143" s="138">
        <f t="shared" si="1"/>
        <v>2</v>
      </c>
      <c r="D1143" s="147">
        <f t="shared" si="2"/>
        <v>2021</v>
      </c>
    </row>
    <row r="1144" ht="14.25" customHeight="1">
      <c r="A1144" s="206">
        <v>44240.0</v>
      </c>
      <c r="B1144" s="205">
        <v>3.2888</v>
      </c>
      <c r="C1144" s="138">
        <f t="shared" si="1"/>
        <v>2</v>
      </c>
      <c r="D1144" s="147">
        <f t="shared" si="2"/>
        <v>2021</v>
      </c>
    </row>
    <row r="1145" ht="14.25" customHeight="1">
      <c r="A1145" s="206">
        <v>44241.0</v>
      </c>
      <c r="B1145" s="205">
        <v>3.2888</v>
      </c>
      <c r="C1145" s="138">
        <f t="shared" si="1"/>
        <v>2</v>
      </c>
      <c r="D1145" s="147">
        <f t="shared" si="2"/>
        <v>2021</v>
      </c>
    </row>
    <row r="1146" ht="14.25" customHeight="1">
      <c r="A1146" s="206">
        <v>44242.0</v>
      </c>
      <c r="B1146" s="205">
        <v>3.2888</v>
      </c>
      <c r="C1146" s="138">
        <f t="shared" si="1"/>
        <v>2</v>
      </c>
      <c r="D1146" s="147">
        <f t="shared" si="2"/>
        <v>2021</v>
      </c>
    </row>
    <row r="1147" ht="14.25" customHeight="1">
      <c r="A1147" s="206">
        <v>44243.0</v>
      </c>
      <c r="B1147" s="205">
        <v>3.2898</v>
      </c>
      <c r="C1147" s="138">
        <f t="shared" si="1"/>
        <v>2</v>
      </c>
      <c r="D1147" s="147">
        <f t="shared" si="2"/>
        <v>2021</v>
      </c>
    </row>
    <row r="1148" ht="14.25" customHeight="1">
      <c r="A1148" s="206">
        <v>44244.0</v>
      </c>
      <c r="B1148" s="205">
        <v>3.2985</v>
      </c>
      <c r="C1148" s="138">
        <f t="shared" si="1"/>
        <v>2</v>
      </c>
      <c r="D1148" s="147">
        <f t="shared" si="2"/>
        <v>2021</v>
      </c>
    </row>
    <row r="1149" ht="14.25" customHeight="1">
      <c r="A1149" s="206">
        <v>44245.0</v>
      </c>
      <c r="B1149" s="205">
        <v>3.3044</v>
      </c>
      <c r="C1149" s="138">
        <f t="shared" si="1"/>
        <v>2</v>
      </c>
      <c r="D1149" s="147">
        <f t="shared" si="2"/>
        <v>2021</v>
      </c>
    </row>
    <row r="1150" ht="14.25" customHeight="1">
      <c r="A1150" s="206">
        <v>44246.0</v>
      </c>
      <c r="B1150" s="205">
        <v>3.3021</v>
      </c>
      <c r="C1150" s="138">
        <f t="shared" si="1"/>
        <v>2</v>
      </c>
      <c r="D1150" s="147">
        <f t="shared" si="2"/>
        <v>2021</v>
      </c>
    </row>
    <row r="1151" ht="14.25" customHeight="1">
      <c r="A1151" s="206">
        <v>44247.0</v>
      </c>
      <c r="B1151" s="205">
        <v>3.3069</v>
      </c>
      <c r="C1151" s="138">
        <f t="shared" si="1"/>
        <v>2</v>
      </c>
      <c r="D1151" s="147">
        <f t="shared" si="2"/>
        <v>2021</v>
      </c>
    </row>
    <row r="1152" ht="14.25" customHeight="1">
      <c r="A1152" s="206">
        <v>44248.0</v>
      </c>
      <c r="B1152" s="205">
        <v>3.3069</v>
      </c>
      <c r="C1152" s="138">
        <f t="shared" si="1"/>
        <v>2</v>
      </c>
      <c r="D1152" s="147">
        <f t="shared" si="2"/>
        <v>2021</v>
      </c>
    </row>
    <row r="1153" ht="14.25" customHeight="1">
      <c r="A1153" s="206">
        <v>44249.0</v>
      </c>
      <c r="B1153" s="205">
        <v>3.3069</v>
      </c>
      <c r="C1153" s="138">
        <f t="shared" si="1"/>
        <v>2</v>
      </c>
      <c r="D1153" s="147">
        <f t="shared" si="2"/>
        <v>2021</v>
      </c>
    </row>
    <row r="1154" ht="14.25" customHeight="1">
      <c r="A1154" s="206">
        <v>44250.0</v>
      </c>
      <c r="B1154" s="205">
        <v>3.3084</v>
      </c>
      <c r="C1154" s="138">
        <f t="shared" si="1"/>
        <v>2</v>
      </c>
      <c r="D1154" s="147">
        <f t="shared" si="2"/>
        <v>2021</v>
      </c>
    </row>
    <row r="1155" ht="14.25" customHeight="1">
      <c r="A1155" s="206">
        <v>44251.0</v>
      </c>
      <c r="B1155" s="205">
        <v>3.3169</v>
      </c>
      <c r="C1155" s="138">
        <f t="shared" si="1"/>
        <v>2</v>
      </c>
      <c r="D1155" s="147">
        <f t="shared" si="2"/>
        <v>2021</v>
      </c>
    </row>
    <row r="1156" ht="14.25" customHeight="1">
      <c r="A1156" s="206">
        <v>44252.0</v>
      </c>
      <c r="B1156" s="205">
        <v>3.3198</v>
      </c>
      <c r="C1156" s="138">
        <f t="shared" si="1"/>
        <v>2</v>
      </c>
      <c r="D1156" s="147">
        <f t="shared" si="2"/>
        <v>2021</v>
      </c>
    </row>
    <row r="1157" ht="14.25" customHeight="1">
      <c r="A1157" s="206">
        <v>44253.0</v>
      </c>
      <c r="B1157" s="205">
        <v>3.3265</v>
      </c>
      <c r="C1157" s="138">
        <f t="shared" si="1"/>
        <v>2</v>
      </c>
      <c r="D1157" s="147">
        <f t="shared" si="2"/>
        <v>2021</v>
      </c>
    </row>
    <row r="1158" ht="14.25" customHeight="1">
      <c r="A1158" s="206">
        <v>44254.0</v>
      </c>
      <c r="B1158" s="205">
        <v>3.3255</v>
      </c>
      <c r="C1158" s="138">
        <f t="shared" si="1"/>
        <v>2</v>
      </c>
      <c r="D1158" s="147">
        <f t="shared" si="2"/>
        <v>2021</v>
      </c>
    </row>
    <row r="1159" ht="14.25" customHeight="1">
      <c r="A1159" s="206">
        <v>44255.0</v>
      </c>
      <c r="B1159" s="205">
        <v>3.3255</v>
      </c>
      <c r="C1159" s="138">
        <f t="shared" si="1"/>
        <v>2</v>
      </c>
      <c r="D1159" s="147">
        <f t="shared" si="2"/>
        <v>2021</v>
      </c>
    </row>
    <row r="1160" ht="14.25" customHeight="1">
      <c r="A1160" s="206">
        <v>44256.0</v>
      </c>
      <c r="B1160" s="205">
        <v>3.3255</v>
      </c>
      <c r="C1160" s="138">
        <f t="shared" si="1"/>
        <v>3</v>
      </c>
      <c r="D1160" s="147">
        <f t="shared" si="2"/>
        <v>2021</v>
      </c>
    </row>
    <row r="1161" ht="14.25" customHeight="1">
      <c r="A1161" s="206">
        <v>44257.0</v>
      </c>
      <c r="B1161" s="205">
        <v>3.3268</v>
      </c>
      <c r="C1161" s="138">
        <f t="shared" si="1"/>
        <v>3</v>
      </c>
      <c r="D1161" s="147">
        <f t="shared" si="2"/>
        <v>2021</v>
      </c>
    </row>
    <row r="1162" ht="14.25" customHeight="1">
      <c r="A1162" s="206">
        <v>44258.0</v>
      </c>
      <c r="B1162" s="205">
        <v>3.3252</v>
      </c>
      <c r="C1162" s="138">
        <f t="shared" si="1"/>
        <v>3</v>
      </c>
      <c r="D1162" s="147">
        <f t="shared" si="2"/>
        <v>2021</v>
      </c>
    </row>
    <row r="1163" ht="14.25" customHeight="1">
      <c r="A1163" s="206">
        <v>44259.0</v>
      </c>
      <c r="B1163" s="205">
        <v>3.3252</v>
      </c>
      <c r="C1163" s="138">
        <f t="shared" si="1"/>
        <v>3</v>
      </c>
      <c r="D1163" s="147">
        <f t="shared" si="2"/>
        <v>2021</v>
      </c>
    </row>
    <row r="1164" ht="14.25" customHeight="1">
      <c r="A1164" s="206">
        <v>44260.0</v>
      </c>
      <c r="B1164" s="205">
        <v>3.319</v>
      </c>
      <c r="C1164" s="138">
        <f t="shared" si="1"/>
        <v>3</v>
      </c>
      <c r="D1164" s="147">
        <f t="shared" si="2"/>
        <v>2021</v>
      </c>
    </row>
    <row r="1165" ht="14.25" customHeight="1">
      <c r="A1165" s="206">
        <v>44261.0</v>
      </c>
      <c r="B1165" s="205">
        <v>3.3202</v>
      </c>
      <c r="C1165" s="138">
        <f t="shared" si="1"/>
        <v>3</v>
      </c>
      <c r="D1165" s="147">
        <f t="shared" si="2"/>
        <v>2021</v>
      </c>
    </row>
    <row r="1166" ht="14.25" customHeight="1">
      <c r="A1166" s="206">
        <v>44262.0</v>
      </c>
      <c r="B1166" s="205">
        <v>3.3202</v>
      </c>
      <c r="C1166" s="138">
        <f t="shared" si="1"/>
        <v>3</v>
      </c>
      <c r="D1166" s="147">
        <f t="shared" si="2"/>
        <v>2021</v>
      </c>
    </row>
    <row r="1167" ht="14.25" customHeight="1">
      <c r="A1167" s="206">
        <v>44263.0</v>
      </c>
      <c r="B1167" s="205">
        <v>3.3202</v>
      </c>
      <c r="C1167" s="138">
        <f t="shared" si="1"/>
        <v>3</v>
      </c>
      <c r="D1167" s="147">
        <f t="shared" si="2"/>
        <v>2021</v>
      </c>
    </row>
    <row r="1168" ht="14.25" customHeight="1">
      <c r="A1168" s="206">
        <v>44264.0</v>
      </c>
      <c r="B1168" s="205">
        <v>3.3202</v>
      </c>
      <c r="C1168" s="138">
        <f t="shared" si="1"/>
        <v>3</v>
      </c>
      <c r="D1168" s="147">
        <f t="shared" si="2"/>
        <v>2021</v>
      </c>
    </row>
    <row r="1169" ht="14.25" customHeight="1">
      <c r="A1169" s="206">
        <v>44265.0</v>
      </c>
      <c r="B1169" s="205">
        <v>3.3242</v>
      </c>
      <c r="C1169" s="138">
        <f t="shared" si="1"/>
        <v>3</v>
      </c>
      <c r="D1169" s="147">
        <f t="shared" si="2"/>
        <v>2021</v>
      </c>
    </row>
    <row r="1170" ht="14.25" customHeight="1">
      <c r="A1170" s="206">
        <v>44266.0</v>
      </c>
      <c r="B1170" s="205">
        <v>3.3238</v>
      </c>
      <c r="C1170" s="138">
        <f t="shared" si="1"/>
        <v>3</v>
      </c>
      <c r="D1170" s="147">
        <f t="shared" si="2"/>
        <v>2021</v>
      </c>
    </row>
    <row r="1171" ht="14.25" customHeight="1">
      <c r="A1171" s="206">
        <v>44267.0</v>
      </c>
      <c r="B1171" s="205">
        <v>3.3241</v>
      </c>
      <c r="C1171" s="138">
        <f t="shared" si="1"/>
        <v>3</v>
      </c>
      <c r="D1171" s="147">
        <f t="shared" si="2"/>
        <v>2021</v>
      </c>
    </row>
    <row r="1172" ht="14.25" customHeight="1">
      <c r="A1172" s="206">
        <v>44268.0</v>
      </c>
      <c r="B1172" s="205">
        <v>3.3232</v>
      </c>
      <c r="C1172" s="138">
        <f t="shared" si="1"/>
        <v>3</v>
      </c>
      <c r="D1172" s="147">
        <f t="shared" si="2"/>
        <v>2021</v>
      </c>
    </row>
    <row r="1173" ht="14.25" customHeight="1">
      <c r="A1173" s="206">
        <v>44269.0</v>
      </c>
      <c r="B1173" s="205">
        <v>3.3232</v>
      </c>
      <c r="C1173" s="138">
        <f t="shared" si="1"/>
        <v>3</v>
      </c>
      <c r="D1173" s="147">
        <f t="shared" si="2"/>
        <v>2021</v>
      </c>
    </row>
    <row r="1174" ht="14.25" customHeight="1">
      <c r="A1174" s="206">
        <v>44270.0</v>
      </c>
      <c r="B1174" s="205">
        <v>3.3232</v>
      </c>
      <c r="C1174" s="138">
        <f t="shared" si="1"/>
        <v>3</v>
      </c>
      <c r="D1174" s="147">
        <f t="shared" si="2"/>
        <v>2021</v>
      </c>
    </row>
    <row r="1175" ht="14.25" customHeight="1">
      <c r="A1175" s="206">
        <v>44271.0</v>
      </c>
      <c r="B1175" s="205">
        <v>3.3204</v>
      </c>
      <c r="C1175" s="138">
        <f t="shared" si="1"/>
        <v>3</v>
      </c>
      <c r="D1175" s="147">
        <f t="shared" si="2"/>
        <v>2021</v>
      </c>
    </row>
    <row r="1176" ht="14.25" customHeight="1">
      <c r="A1176" s="206">
        <v>44272.0</v>
      </c>
      <c r="B1176" s="205">
        <v>3.3205</v>
      </c>
      <c r="C1176" s="138">
        <f t="shared" si="1"/>
        <v>3</v>
      </c>
      <c r="D1176" s="147">
        <f t="shared" si="2"/>
        <v>2021</v>
      </c>
    </row>
    <row r="1177" ht="14.25" customHeight="1">
      <c r="A1177" s="206">
        <v>44273.0</v>
      </c>
      <c r="B1177" s="205">
        <v>3.3252</v>
      </c>
      <c r="C1177" s="138">
        <f t="shared" si="1"/>
        <v>3</v>
      </c>
      <c r="D1177" s="147">
        <f t="shared" si="2"/>
        <v>2021</v>
      </c>
    </row>
    <row r="1178" ht="14.25" customHeight="1">
      <c r="A1178" s="206">
        <v>44274.0</v>
      </c>
      <c r="B1178" s="205">
        <v>3.3298</v>
      </c>
      <c r="C1178" s="138">
        <f t="shared" si="1"/>
        <v>3</v>
      </c>
      <c r="D1178" s="147">
        <f t="shared" si="2"/>
        <v>2021</v>
      </c>
    </row>
    <row r="1179" ht="14.25" customHeight="1">
      <c r="A1179" s="206">
        <v>44275.0</v>
      </c>
      <c r="B1179" s="205">
        <v>3.3326</v>
      </c>
      <c r="C1179" s="138">
        <f t="shared" si="1"/>
        <v>3</v>
      </c>
      <c r="D1179" s="147">
        <f t="shared" si="2"/>
        <v>2021</v>
      </c>
    </row>
    <row r="1180" ht="14.25" customHeight="1">
      <c r="A1180" s="206">
        <v>44276.0</v>
      </c>
      <c r="B1180" s="205">
        <v>3.3326</v>
      </c>
      <c r="C1180" s="138">
        <f t="shared" si="1"/>
        <v>3</v>
      </c>
      <c r="D1180" s="147">
        <f t="shared" si="2"/>
        <v>2021</v>
      </c>
    </row>
    <row r="1181" ht="14.25" customHeight="1">
      <c r="A1181" s="206">
        <v>44277.0</v>
      </c>
      <c r="B1181" s="205">
        <v>3.3326</v>
      </c>
      <c r="C1181" s="138">
        <f t="shared" si="1"/>
        <v>3</v>
      </c>
      <c r="D1181" s="147">
        <f t="shared" si="2"/>
        <v>2021</v>
      </c>
    </row>
    <row r="1182" ht="14.25" customHeight="1">
      <c r="A1182" s="206">
        <v>44278.0</v>
      </c>
      <c r="B1182" s="205">
        <v>3.3299</v>
      </c>
      <c r="C1182" s="138">
        <f t="shared" si="1"/>
        <v>3</v>
      </c>
      <c r="D1182" s="147">
        <f t="shared" si="2"/>
        <v>2021</v>
      </c>
    </row>
    <row r="1183" ht="14.25" customHeight="1">
      <c r="A1183" s="206">
        <v>44279.0</v>
      </c>
      <c r="B1183" s="205">
        <v>3.3343</v>
      </c>
      <c r="C1183" s="138">
        <f t="shared" si="1"/>
        <v>3</v>
      </c>
      <c r="D1183" s="147">
        <f t="shared" si="2"/>
        <v>2021</v>
      </c>
    </row>
    <row r="1184" ht="14.25" customHeight="1">
      <c r="A1184" s="206">
        <v>44280.0</v>
      </c>
      <c r="B1184" s="205">
        <v>3.3413</v>
      </c>
      <c r="C1184" s="138">
        <f t="shared" si="1"/>
        <v>3</v>
      </c>
      <c r="D1184" s="147">
        <f t="shared" si="2"/>
        <v>2021</v>
      </c>
    </row>
    <row r="1185" ht="14.25" customHeight="1">
      <c r="A1185" s="206">
        <v>44281.0</v>
      </c>
      <c r="B1185" s="205">
        <v>3.3473</v>
      </c>
      <c r="C1185" s="138">
        <f t="shared" si="1"/>
        <v>3</v>
      </c>
      <c r="D1185" s="147">
        <f t="shared" si="2"/>
        <v>2021</v>
      </c>
    </row>
    <row r="1186" ht="14.25" customHeight="1">
      <c r="A1186" s="206">
        <v>44282.0</v>
      </c>
      <c r="B1186" s="205">
        <v>3.3718</v>
      </c>
      <c r="C1186" s="138">
        <f t="shared" si="1"/>
        <v>3</v>
      </c>
      <c r="D1186" s="147">
        <f t="shared" si="2"/>
        <v>2021</v>
      </c>
    </row>
    <row r="1187" ht="14.25" customHeight="1">
      <c r="A1187" s="206">
        <v>44283.0</v>
      </c>
      <c r="B1187" s="205">
        <v>3.3718</v>
      </c>
      <c r="C1187" s="138">
        <f t="shared" si="1"/>
        <v>3</v>
      </c>
      <c r="D1187" s="147">
        <f t="shared" si="2"/>
        <v>2021</v>
      </c>
    </row>
    <row r="1188" ht="14.25" customHeight="1">
      <c r="A1188" s="206">
        <v>44284.0</v>
      </c>
      <c r="B1188" s="205">
        <v>3.3718</v>
      </c>
      <c r="C1188" s="138">
        <f t="shared" si="1"/>
        <v>3</v>
      </c>
      <c r="D1188" s="147">
        <f t="shared" si="2"/>
        <v>2021</v>
      </c>
    </row>
    <row r="1189" ht="14.25" customHeight="1">
      <c r="A1189" s="206">
        <v>44285.0</v>
      </c>
      <c r="B1189" s="205">
        <v>3.3846</v>
      </c>
      <c r="C1189" s="138">
        <f t="shared" si="1"/>
        <v>3</v>
      </c>
      <c r="D1189" s="147">
        <f t="shared" si="2"/>
        <v>2021</v>
      </c>
    </row>
    <row r="1190" ht="14.25" customHeight="1">
      <c r="A1190" s="206">
        <v>44286.0</v>
      </c>
      <c r="B1190" s="205">
        <v>3.4118</v>
      </c>
      <c r="C1190" s="138">
        <f t="shared" si="1"/>
        <v>3</v>
      </c>
      <c r="D1190" s="147">
        <f t="shared" si="2"/>
        <v>2021</v>
      </c>
    </row>
    <row r="1191" ht="14.25" customHeight="1">
      <c r="A1191" s="206">
        <v>44287.0</v>
      </c>
      <c r="B1191" s="205">
        <v>3.4464</v>
      </c>
      <c r="C1191" s="138">
        <f t="shared" si="1"/>
        <v>4</v>
      </c>
      <c r="D1191" s="147">
        <f t="shared" si="2"/>
        <v>2021</v>
      </c>
    </row>
    <row r="1192" ht="14.25" customHeight="1">
      <c r="A1192" s="206">
        <v>44288.0</v>
      </c>
      <c r="B1192" s="205">
        <v>3.441</v>
      </c>
      <c r="C1192" s="138">
        <f t="shared" si="1"/>
        <v>4</v>
      </c>
      <c r="D1192" s="147">
        <f t="shared" si="2"/>
        <v>2021</v>
      </c>
    </row>
    <row r="1193" ht="14.25" customHeight="1">
      <c r="A1193" s="206">
        <v>44289.0</v>
      </c>
      <c r="B1193" s="205">
        <v>3.4343</v>
      </c>
      <c r="C1193" s="138">
        <f t="shared" si="1"/>
        <v>4</v>
      </c>
      <c r="D1193" s="147">
        <f t="shared" si="2"/>
        <v>2021</v>
      </c>
    </row>
    <row r="1194" ht="14.25" customHeight="1">
      <c r="A1194" s="206">
        <v>44290.0</v>
      </c>
      <c r="B1194" s="205">
        <v>3.4343</v>
      </c>
      <c r="C1194" s="138">
        <f t="shared" si="1"/>
        <v>4</v>
      </c>
      <c r="D1194" s="147">
        <f t="shared" si="2"/>
        <v>2021</v>
      </c>
    </row>
    <row r="1195" ht="14.25" customHeight="1">
      <c r="A1195" s="206">
        <v>44291.0</v>
      </c>
      <c r="B1195" s="205">
        <v>3.4343</v>
      </c>
      <c r="C1195" s="138">
        <f t="shared" si="1"/>
        <v>4</v>
      </c>
      <c r="D1195" s="147">
        <f t="shared" si="2"/>
        <v>2021</v>
      </c>
    </row>
    <row r="1196" ht="14.25" customHeight="1">
      <c r="A1196" s="206">
        <v>44292.0</v>
      </c>
      <c r="B1196" s="205">
        <v>3.4173</v>
      </c>
      <c r="C1196" s="138">
        <f t="shared" si="1"/>
        <v>4</v>
      </c>
      <c r="D1196" s="147">
        <f t="shared" si="2"/>
        <v>2021</v>
      </c>
    </row>
    <row r="1197" ht="14.25" customHeight="1">
      <c r="A1197" s="206">
        <v>44293.0</v>
      </c>
      <c r="B1197" s="205">
        <v>3.4069</v>
      </c>
      <c r="C1197" s="138">
        <f t="shared" si="1"/>
        <v>4</v>
      </c>
      <c r="D1197" s="147">
        <f t="shared" si="2"/>
        <v>2021</v>
      </c>
    </row>
    <row r="1198" ht="14.25" customHeight="1">
      <c r="A1198" s="206">
        <v>44294.0</v>
      </c>
      <c r="B1198" s="205">
        <v>3.4134</v>
      </c>
      <c r="C1198" s="138">
        <f t="shared" si="1"/>
        <v>4</v>
      </c>
      <c r="D1198" s="147">
        <f t="shared" si="2"/>
        <v>2021</v>
      </c>
    </row>
    <row r="1199" ht="14.25" customHeight="1">
      <c r="A1199" s="206">
        <v>44295.0</v>
      </c>
      <c r="B1199" s="205">
        <v>3.426</v>
      </c>
      <c r="C1199" s="138">
        <f t="shared" si="1"/>
        <v>4</v>
      </c>
      <c r="D1199" s="147">
        <f t="shared" si="2"/>
        <v>2021</v>
      </c>
    </row>
    <row r="1200" ht="14.25" customHeight="1">
      <c r="A1200" s="206">
        <v>44296.0</v>
      </c>
      <c r="B1200" s="205">
        <v>3.426</v>
      </c>
      <c r="C1200" s="138">
        <f t="shared" si="1"/>
        <v>4</v>
      </c>
      <c r="D1200" s="147">
        <f t="shared" si="2"/>
        <v>2021</v>
      </c>
    </row>
    <row r="1201" ht="14.25" customHeight="1">
      <c r="A1201" s="206">
        <v>44297.0</v>
      </c>
      <c r="B1201" s="205">
        <v>3.426</v>
      </c>
      <c r="C1201" s="138">
        <f t="shared" si="1"/>
        <v>4</v>
      </c>
      <c r="D1201" s="147">
        <f t="shared" si="2"/>
        <v>2021</v>
      </c>
    </row>
    <row r="1202" ht="14.25" customHeight="1">
      <c r="A1202" s="206">
        <v>44298.0</v>
      </c>
      <c r="B1202" s="205">
        <v>3.426</v>
      </c>
      <c r="C1202" s="138">
        <f t="shared" si="1"/>
        <v>4</v>
      </c>
      <c r="D1202" s="147">
        <f t="shared" si="2"/>
        <v>2021</v>
      </c>
    </row>
    <row r="1203" ht="14.25" customHeight="1">
      <c r="A1203" s="206">
        <v>44299.0</v>
      </c>
      <c r="B1203" s="205">
        <v>3.4232</v>
      </c>
      <c r="C1203" s="138">
        <f t="shared" si="1"/>
        <v>4</v>
      </c>
      <c r="D1203" s="147">
        <f t="shared" si="2"/>
        <v>2021</v>
      </c>
    </row>
    <row r="1204" ht="14.25" customHeight="1">
      <c r="A1204" s="206">
        <v>44300.0</v>
      </c>
      <c r="B1204" s="205">
        <v>3.4235</v>
      </c>
      <c r="C1204" s="138">
        <f t="shared" si="1"/>
        <v>4</v>
      </c>
      <c r="D1204" s="147">
        <f t="shared" si="2"/>
        <v>2021</v>
      </c>
    </row>
    <row r="1205" ht="14.25" customHeight="1">
      <c r="A1205" s="206">
        <v>44301.0</v>
      </c>
      <c r="B1205" s="205">
        <v>3.4432</v>
      </c>
      <c r="C1205" s="138">
        <f t="shared" si="1"/>
        <v>4</v>
      </c>
      <c r="D1205" s="147">
        <f t="shared" si="2"/>
        <v>2021</v>
      </c>
    </row>
    <row r="1206" ht="14.25" customHeight="1">
      <c r="A1206" s="206">
        <v>44302.0</v>
      </c>
      <c r="B1206" s="205">
        <v>3.4363</v>
      </c>
      <c r="C1206" s="138">
        <f t="shared" si="1"/>
        <v>4</v>
      </c>
      <c r="D1206" s="147">
        <f t="shared" si="2"/>
        <v>2021</v>
      </c>
    </row>
    <row r="1207" ht="14.25" customHeight="1">
      <c r="A1207" s="206">
        <v>44303.0</v>
      </c>
      <c r="B1207" s="205">
        <v>3.4363</v>
      </c>
      <c r="C1207" s="138">
        <f t="shared" si="1"/>
        <v>4</v>
      </c>
      <c r="D1207" s="147">
        <f t="shared" si="2"/>
        <v>2021</v>
      </c>
    </row>
    <row r="1208" ht="14.25" customHeight="1">
      <c r="A1208" s="206">
        <v>44304.0</v>
      </c>
      <c r="B1208" s="205">
        <v>3.4363</v>
      </c>
      <c r="C1208" s="138">
        <f t="shared" si="1"/>
        <v>4</v>
      </c>
      <c r="D1208" s="147">
        <f t="shared" si="2"/>
        <v>2021</v>
      </c>
    </row>
    <row r="1209" ht="14.25" customHeight="1">
      <c r="A1209" s="206">
        <v>44305.0</v>
      </c>
      <c r="B1209" s="205">
        <v>3.4363</v>
      </c>
      <c r="C1209" s="138">
        <f t="shared" si="1"/>
        <v>4</v>
      </c>
      <c r="D1209" s="147">
        <f t="shared" si="2"/>
        <v>2021</v>
      </c>
    </row>
    <row r="1210" ht="14.25" customHeight="1">
      <c r="A1210" s="206">
        <v>44306.0</v>
      </c>
      <c r="B1210" s="205">
        <v>3.4359</v>
      </c>
      <c r="C1210" s="138">
        <f t="shared" si="1"/>
        <v>4</v>
      </c>
      <c r="D1210" s="147">
        <f t="shared" si="2"/>
        <v>2021</v>
      </c>
    </row>
    <row r="1211" ht="14.25" customHeight="1">
      <c r="A1211" s="206">
        <v>44307.0</v>
      </c>
      <c r="B1211" s="205">
        <v>3.4499</v>
      </c>
      <c r="C1211" s="138">
        <f t="shared" si="1"/>
        <v>4</v>
      </c>
      <c r="D1211" s="147">
        <f t="shared" si="2"/>
        <v>2021</v>
      </c>
    </row>
    <row r="1212" ht="14.25" customHeight="1">
      <c r="A1212" s="206">
        <v>44308.0</v>
      </c>
      <c r="B1212" s="205">
        <v>3.4521</v>
      </c>
      <c r="C1212" s="138">
        <f t="shared" si="1"/>
        <v>4</v>
      </c>
      <c r="D1212" s="147">
        <f t="shared" si="2"/>
        <v>2021</v>
      </c>
    </row>
    <row r="1213" ht="14.25" customHeight="1">
      <c r="A1213" s="206">
        <v>44309.0</v>
      </c>
      <c r="B1213" s="205">
        <v>3.4462</v>
      </c>
      <c r="C1213" s="138">
        <f t="shared" si="1"/>
        <v>4</v>
      </c>
      <c r="D1213" s="147">
        <f t="shared" si="2"/>
        <v>2021</v>
      </c>
    </row>
    <row r="1214" ht="14.25" customHeight="1">
      <c r="A1214" s="206">
        <v>44310.0</v>
      </c>
      <c r="B1214" s="205">
        <v>3.4464</v>
      </c>
      <c r="C1214" s="138">
        <f t="shared" si="1"/>
        <v>4</v>
      </c>
      <c r="D1214" s="147">
        <f t="shared" si="2"/>
        <v>2021</v>
      </c>
    </row>
    <row r="1215" ht="14.25" customHeight="1">
      <c r="A1215" s="206">
        <v>44311.0</v>
      </c>
      <c r="B1215" s="205">
        <v>3.4464</v>
      </c>
      <c r="C1215" s="138">
        <f t="shared" si="1"/>
        <v>4</v>
      </c>
      <c r="D1215" s="147">
        <f t="shared" si="2"/>
        <v>2021</v>
      </c>
    </row>
    <row r="1216" ht="14.25" customHeight="1">
      <c r="A1216" s="206">
        <v>44312.0</v>
      </c>
      <c r="B1216" s="205">
        <v>3.4464</v>
      </c>
      <c r="C1216" s="138">
        <f t="shared" si="1"/>
        <v>4</v>
      </c>
      <c r="D1216" s="147">
        <f t="shared" si="2"/>
        <v>2021</v>
      </c>
    </row>
    <row r="1217" ht="14.25" customHeight="1">
      <c r="A1217" s="206">
        <v>44313.0</v>
      </c>
      <c r="B1217" s="205">
        <v>3.4534</v>
      </c>
      <c r="C1217" s="138">
        <f t="shared" si="1"/>
        <v>4</v>
      </c>
      <c r="D1217" s="147">
        <f t="shared" si="2"/>
        <v>2021</v>
      </c>
    </row>
    <row r="1218" ht="14.25" customHeight="1">
      <c r="A1218" s="206">
        <v>44314.0</v>
      </c>
      <c r="B1218" s="205">
        <v>3.4548</v>
      </c>
      <c r="C1218" s="138">
        <f t="shared" si="1"/>
        <v>4</v>
      </c>
      <c r="D1218" s="147">
        <f t="shared" si="2"/>
        <v>2021</v>
      </c>
    </row>
    <row r="1219" ht="14.25" customHeight="1">
      <c r="A1219" s="206">
        <v>44315.0</v>
      </c>
      <c r="B1219" s="205">
        <v>3.4529</v>
      </c>
      <c r="C1219" s="138">
        <f t="shared" si="1"/>
        <v>4</v>
      </c>
      <c r="D1219" s="147">
        <f t="shared" si="2"/>
        <v>2021</v>
      </c>
    </row>
    <row r="1220" ht="14.25" customHeight="1">
      <c r="A1220" s="206">
        <v>44316.0</v>
      </c>
      <c r="B1220" s="205">
        <v>3.4503</v>
      </c>
      <c r="C1220" s="138">
        <f t="shared" si="1"/>
        <v>4</v>
      </c>
      <c r="D1220" s="147">
        <f t="shared" si="2"/>
        <v>2021</v>
      </c>
    </row>
    <row r="1221" ht="14.25" customHeight="1">
      <c r="A1221" s="206">
        <v>44317.0</v>
      </c>
      <c r="B1221" s="205">
        <v>3.4503</v>
      </c>
      <c r="C1221" s="138">
        <f t="shared" si="1"/>
        <v>5</v>
      </c>
      <c r="D1221" s="147">
        <f t="shared" si="2"/>
        <v>2021</v>
      </c>
    </row>
    <row r="1222" ht="14.25" customHeight="1">
      <c r="A1222" s="206">
        <v>44318.0</v>
      </c>
      <c r="B1222" s="205">
        <v>3.4503</v>
      </c>
      <c r="C1222" s="138">
        <f t="shared" si="1"/>
        <v>5</v>
      </c>
      <c r="D1222" s="147">
        <f t="shared" si="2"/>
        <v>2021</v>
      </c>
    </row>
    <row r="1223" ht="14.25" customHeight="1">
      <c r="A1223" s="206">
        <v>44319.0</v>
      </c>
      <c r="B1223" s="205">
        <v>3.4503</v>
      </c>
      <c r="C1223" s="138">
        <f t="shared" si="1"/>
        <v>5</v>
      </c>
      <c r="D1223" s="147">
        <f t="shared" si="2"/>
        <v>2021</v>
      </c>
    </row>
    <row r="1224" ht="14.25" customHeight="1">
      <c r="A1224" s="206">
        <v>44320.0</v>
      </c>
      <c r="B1224" s="205">
        <v>3.4503</v>
      </c>
      <c r="C1224" s="138">
        <f t="shared" si="1"/>
        <v>5</v>
      </c>
      <c r="D1224" s="147">
        <f t="shared" si="2"/>
        <v>2021</v>
      </c>
    </row>
    <row r="1225" ht="14.25" customHeight="1">
      <c r="A1225" s="206">
        <v>44321.0</v>
      </c>
      <c r="B1225" s="205">
        <v>3.4398</v>
      </c>
      <c r="C1225" s="138">
        <f t="shared" si="1"/>
        <v>5</v>
      </c>
      <c r="D1225" s="147">
        <f t="shared" si="2"/>
        <v>2021</v>
      </c>
    </row>
    <row r="1226" ht="14.25" customHeight="1">
      <c r="A1226" s="206">
        <v>44322.0</v>
      </c>
      <c r="B1226" s="205">
        <v>3.4399</v>
      </c>
      <c r="C1226" s="138">
        <f t="shared" si="1"/>
        <v>5</v>
      </c>
      <c r="D1226" s="147">
        <f t="shared" si="2"/>
        <v>2021</v>
      </c>
    </row>
    <row r="1227" ht="14.25" customHeight="1">
      <c r="A1227" s="206">
        <v>44323.0</v>
      </c>
      <c r="B1227" s="205">
        <v>3.443</v>
      </c>
      <c r="C1227" s="138">
        <f t="shared" si="1"/>
        <v>5</v>
      </c>
      <c r="D1227" s="147">
        <f t="shared" si="2"/>
        <v>2021</v>
      </c>
    </row>
    <row r="1228" ht="14.25" customHeight="1">
      <c r="A1228" s="206">
        <v>44324.0</v>
      </c>
      <c r="B1228" s="205">
        <v>3.4324</v>
      </c>
      <c r="C1228" s="138">
        <f t="shared" si="1"/>
        <v>5</v>
      </c>
      <c r="D1228" s="147">
        <f t="shared" si="2"/>
        <v>2021</v>
      </c>
    </row>
    <row r="1229" ht="14.25" customHeight="1">
      <c r="A1229" s="206">
        <v>44325.0</v>
      </c>
      <c r="B1229" s="205">
        <v>3.4324</v>
      </c>
      <c r="C1229" s="138">
        <f t="shared" si="1"/>
        <v>5</v>
      </c>
      <c r="D1229" s="147">
        <f t="shared" si="2"/>
        <v>2021</v>
      </c>
    </row>
    <row r="1230" ht="14.25" customHeight="1">
      <c r="A1230" s="206">
        <v>44326.0</v>
      </c>
      <c r="B1230" s="205">
        <v>3.4324</v>
      </c>
      <c r="C1230" s="138">
        <f t="shared" si="1"/>
        <v>5</v>
      </c>
      <c r="D1230" s="147">
        <f t="shared" si="2"/>
        <v>2021</v>
      </c>
    </row>
    <row r="1231" ht="14.25" customHeight="1">
      <c r="A1231" s="206">
        <v>44327.0</v>
      </c>
      <c r="B1231" s="205">
        <v>3.4174</v>
      </c>
      <c r="C1231" s="138">
        <f t="shared" si="1"/>
        <v>5</v>
      </c>
      <c r="D1231" s="147">
        <f t="shared" si="2"/>
        <v>2021</v>
      </c>
    </row>
    <row r="1232" ht="14.25" customHeight="1">
      <c r="A1232" s="206">
        <v>44328.0</v>
      </c>
      <c r="B1232" s="205">
        <v>3.4271</v>
      </c>
      <c r="C1232" s="138">
        <f t="shared" si="1"/>
        <v>5</v>
      </c>
      <c r="D1232" s="147">
        <f t="shared" si="2"/>
        <v>2021</v>
      </c>
    </row>
    <row r="1233" ht="14.25" customHeight="1">
      <c r="A1233" s="206">
        <v>44329.0</v>
      </c>
      <c r="B1233" s="205">
        <v>3.4271</v>
      </c>
      <c r="C1233" s="138">
        <f t="shared" si="1"/>
        <v>5</v>
      </c>
      <c r="D1233" s="147">
        <f t="shared" si="2"/>
        <v>2021</v>
      </c>
    </row>
    <row r="1234" ht="14.25" customHeight="1">
      <c r="A1234" s="206">
        <v>44330.0</v>
      </c>
      <c r="B1234" s="205">
        <v>3.4283</v>
      </c>
      <c r="C1234" s="138">
        <f t="shared" si="1"/>
        <v>5</v>
      </c>
      <c r="D1234" s="147">
        <f t="shared" si="2"/>
        <v>2021</v>
      </c>
    </row>
    <row r="1235" ht="14.25" customHeight="1">
      <c r="A1235" s="206">
        <v>44331.0</v>
      </c>
      <c r="B1235" s="205">
        <v>3.4186</v>
      </c>
      <c r="C1235" s="138">
        <f t="shared" si="1"/>
        <v>5</v>
      </c>
      <c r="D1235" s="147">
        <f t="shared" si="2"/>
        <v>2021</v>
      </c>
    </row>
    <row r="1236" ht="14.25" customHeight="1">
      <c r="A1236" s="206">
        <v>44332.0</v>
      </c>
      <c r="B1236" s="205">
        <v>3.4186</v>
      </c>
      <c r="C1236" s="138">
        <f t="shared" si="1"/>
        <v>5</v>
      </c>
      <c r="D1236" s="147">
        <f t="shared" si="2"/>
        <v>2021</v>
      </c>
    </row>
    <row r="1237" ht="14.25" customHeight="1">
      <c r="A1237" s="206">
        <v>44333.0</v>
      </c>
      <c r="B1237" s="205">
        <v>3.4186</v>
      </c>
      <c r="C1237" s="138">
        <f t="shared" si="1"/>
        <v>5</v>
      </c>
      <c r="D1237" s="147">
        <f t="shared" si="2"/>
        <v>2021</v>
      </c>
    </row>
    <row r="1238" ht="14.25" customHeight="1">
      <c r="A1238" s="206">
        <v>44334.0</v>
      </c>
      <c r="B1238" s="205">
        <v>3.3979</v>
      </c>
      <c r="C1238" s="138">
        <f t="shared" si="1"/>
        <v>5</v>
      </c>
      <c r="D1238" s="147">
        <f t="shared" si="2"/>
        <v>2021</v>
      </c>
    </row>
    <row r="1239" ht="14.25" customHeight="1">
      <c r="A1239" s="206">
        <v>44335.0</v>
      </c>
      <c r="B1239" s="205">
        <v>3.3899</v>
      </c>
      <c r="C1239" s="138">
        <f t="shared" si="1"/>
        <v>5</v>
      </c>
      <c r="D1239" s="147">
        <f t="shared" si="2"/>
        <v>2021</v>
      </c>
    </row>
    <row r="1240" ht="14.25" customHeight="1">
      <c r="A1240" s="206">
        <v>44336.0</v>
      </c>
      <c r="B1240" s="205">
        <v>3.377</v>
      </c>
      <c r="C1240" s="138">
        <f t="shared" si="1"/>
        <v>5</v>
      </c>
      <c r="D1240" s="147">
        <f t="shared" si="2"/>
        <v>2021</v>
      </c>
    </row>
    <row r="1241" ht="14.25" customHeight="1">
      <c r="A1241" s="206">
        <v>44337.0</v>
      </c>
      <c r="B1241" s="205">
        <v>3.3537</v>
      </c>
      <c r="C1241" s="138">
        <f t="shared" si="1"/>
        <v>5</v>
      </c>
      <c r="D1241" s="147">
        <f t="shared" si="2"/>
        <v>2021</v>
      </c>
    </row>
    <row r="1242" ht="14.25" customHeight="1">
      <c r="A1242" s="206">
        <v>44338.0</v>
      </c>
      <c r="B1242" s="205">
        <v>3.3056</v>
      </c>
      <c r="C1242" s="138">
        <f t="shared" si="1"/>
        <v>5</v>
      </c>
      <c r="D1242" s="147">
        <f t="shared" si="2"/>
        <v>2021</v>
      </c>
    </row>
    <row r="1243" ht="14.25" customHeight="1">
      <c r="A1243" s="206">
        <v>44339.0</v>
      </c>
      <c r="B1243" s="205">
        <v>3.3056</v>
      </c>
      <c r="C1243" s="138">
        <f t="shared" si="1"/>
        <v>5</v>
      </c>
      <c r="D1243" s="147">
        <f t="shared" si="2"/>
        <v>2021</v>
      </c>
    </row>
    <row r="1244" ht="14.25" customHeight="1">
      <c r="A1244" s="206">
        <v>44340.0</v>
      </c>
      <c r="B1244" s="205">
        <v>3.3056</v>
      </c>
      <c r="C1244" s="138">
        <f t="shared" si="1"/>
        <v>5</v>
      </c>
      <c r="D1244" s="147">
        <f t="shared" si="2"/>
        <v>2021</v>
      </c>
    </row>
    <row r="1245" ht="14.25" customHeight="1">
      <c r="A1245" s="206">
        <v>44341.0</v>
      </c>
      <c r="B1245" s="205">
        <v>3.3126</v>
      </c>
      <c r="C1245" s="138">
        <f t="shared" si="1"/>
        <v>5</v>
      </c>
      <c r="D1245" s="147">
        <f t="shared" si="2"/>
        <v>2021</v>
      </c>
    </row>
    <row r="1246" ht="14.25" customHeight="1">
      <c r="A1246" s="206">
        <v>44342.0</v>
      </c>
      <c r="B1246" s="205">
        <v>3.2993</v>
      </c>
      <c r="C1246" s="138">
        <f t="shared" si="1"/>
        <v>5</v>
      </c>
      <c r="D1246" s="147">
        <f t="shared" si="2"/>
        <v>2021</v>
      </c>
    </row>
    <row r="1247" ht="14.25" customHeight="1">
      <c r="A1247" s="206">
        <v>44343.0</v>
      </c>
      <c r="B1247" s="205">
        <v>3.2993</v>
      </c>
      <c r="C1247" s="138">
        <f t="shared" si="1"/>
        <v>5</v>
      </c>
      <c r="D1247" s="147">
        <f t="shared" si="2"/>
        <v>2021</v>
      </c>
    </row>
    <row r="1248" ht="14.25" customHeight="1">
      <c r="A1248" s="206">
        <v>44344.0</v>
      </c>
      <c r="B1248" s="205">
        <v>3.2635</v>
      </c>
      <c r="C1248" s="138">
        <f t="shared" si="1"/>
        <v>5</v>
      </c>
      <c r="D1248" s="147">
        <f t="shared" si="2"/>
        <v>2021</v>
      </c>
    </row>
    <row r="1249" ht="14.25" customHeight="1">
      <c r="A1249" s="206">
        <v>44345.0</v>
      </c>
      <c r="B1249" s="205">
        <v>3.2779</v>
      </c>
      <c r="C1249" s="138">
        <f t="shared" si="1"/>
        <v>5</v>
      </c>
      <c r="D1249" s="147">
        <f t="shared" si="2"/>
        <v>2021</v>
      </c>
    </row>
    <row r="1250" ht="14.25" customHeight="1">
      <c r="A1250" s="206">
        <v>44346.0</v>
      </c>
      <c r="B1250" s="205">
        <v>3.2779</v>
      </c>
      <c r="C1250" s="138">
        <f t="shared" si="1"/>
        <v>5</v>
      </c>
      <c r="D1250" s="147">
        <f t="shared" si="2"/>
        <v>2021</v>
      </c>
    </row>
    <row r="1251" ht="14.25" customHeight="1">
      <c r="A1251" s="206">
        <v>44347.0</v>
      </c>
      <c r="B1251" s="205">
        <v>3.2779</v>
      </c>
      <c r="C1251" s="138">
        <f t="shared" si="1"/>
        <v>5</v>
      </c>
      <c r="D1251" s="147">
        <f t="shared" si="2"/>
        <v>2021</v>
      </c>
    </row>
    <row r="1252" ht="14.25" customHeight="1">
      <c r="A1252" s="206">
        <v>44348.0</v>
      </c>
      <c r="B1252" s="205">
        <v>3.2688</v>
      </c>
      <c r="C1252" s="138">
        <f t="shared" si="1"/>
        <v>6</v>
      </c>
      <c r="D1252" s="147">
        <f t="shared" si="2"/>
        <v>2021</v>
      </c>
    </row>
    <row r="1253" ht="14.25" customHeight="1">
      <c r="A1253" s="206">
        <v>44349.0</v>
      </c>
      <c r="B1253" s="205">
        <v>3.2547</v>
      </c>
      <c r="C1253" s="138">
        <f t="shared" si="1"/>
        <v>6</v>
      </c>
      <c r="D1253" s="147">
        <f t="shared" si="2"/>
        <v>2021</v>
      </c>
    </row>
    <row r="1254" ht="14.25" customHeight="1">
      <c r="A1254" s="206">
        <v>44350.0</v>
      </c>
      <c r="B1254" s="205">
        <v>3.2228</v>
      </c>
      <c r="C1254" s="138">
        <f t="shared" si="1"/>
        <v>6</v>
      </c>
      <c r="D1254" s="147">
        <f t="shared" si="2"/>
        <v>2021</v>
      </c>
    </row>
    <row r="1255" ht="14.25" customHeight="1">
      <c r="A1255" s="206">
        <v>44351.0</v>
      </c>
      <c r="B1255" s="205">
        <v>3.1524</v>
      </c>
      <c r="C1255" s="138">
        <f t="shared" si="1"/>
        <v>6</v>
      </c>
      <c r="D1255" s="147">
        <f t="shared" si="2"/>
        <v>2021</v>
      </c>
    </row>
    <row r="1256" ht="14.25" customHeight="1">
      <c r="A1256" s="206">
        <v>44352.0</v>
      </c>
      <c r="B1256" s="205">
        <v>3.0791</v>
      </c>
      <c r="C1256" s="138">
        <f t="shared" si="1"/>
        <v>6</v>
      </c>
      <c r="D1256" s="147">
        <f t="shared" si="2"/>
        <v>2021</v>
      </c>
    </row>
    <row r="1257" ht="14.25" customHeight="1">
      <c r="A1257" s="206">
        <v>44353.0</v>
      </c>
      <c r="B1257" s="205">
        <v>3.0791</v>
      </c>
      <c r="C1257" s="138">
        <f t="shared" si="1"/>
        <v>6</v>
      </c>
      <c r="D1257" s="147">
        <f t="shared" si="2"/>
        <v>2021</v>
      </c>
    </row>
    <row r="1258" ht="14.25" customHeight="1">
      <c r="A1258" s="206">
        <v>44354.0</v>
      </c>
      <c r="B1258" s="205">
        <v>3.0791</v>
      </c>
      <c r="C1258" s="138">
        <f t="shared" si="1"/>
        <v>6</v>
      </c>
      <c r="D1258" s="147">
        <f t="shared" si="2"/>
        <v>2021</v>
      </c>
    </row>
    <row r="1259" ht="14.25" customHeight="1">
      <c r="A1259" s="206">
        <v>44355.0</v>
      </c>
      <c r="B1259" s="205">
        <v>3.1569</v>
      </c>
      <c r="C1259" s="138">
        <f t="shared" si="1"/>
        <v>6</v>
      </c>
      <c r="D1259" s="147">
        <f t="shared" si="2"/>
        <v>2021</v>
      </c>
    </row>
    <row r="1260" ht="14.25" customHeight="1">
      <c r="A1260" s="206">
        <v>44356.0</v>
      </c>
      <c r="B1260" s="205">
        <v>3.1471</v>
      </c>
      <c r="C1260" s="138">
        <f t="shared" si="1"/>
        <v>6</v>
      </c>
      <c r="D1260" s="147">
        <f t="shared" si="2"/>
        <v>2021</v>
      </c>
    </row>
    <row r="1261" ht="14.25" customHeight="1">
      <c r="A1261" s="206">
        <v>44357.0</v>
      </c>
      <c r="B1261" s="205">
        <v>3.1387</v>
      </c>
      <c r="C1261" s="138">
        <f t="shared" si="1"/>
        <v>6</v>
      </c>
      <c r="D1261" s="147">
        <f t="shared" si="2"/>
        <v>2021</v>
      </c>
    </row>
    <row r="1262" ht="14.25" customHeight="1">
      <c r="A1262" s="206">
        <v>44358.0</v>
      </c>
      <c r="B1262" s="205">
        <v>3.1613</v>
      </c>
      <c r="C1262" s="138">
        <f t="shared" si="1"/>
        <v>6</v>
      </c>
      <c r="D1262" s="147">
        <f t="shared" si="2"/>
        <v>2021</v>
      </c>
    </row>
    <row r="1263" ht="14.25" customHeight="1">
      <c r="A1263" s="206">
        <v>44359.0</v>
      </c>
      <c r="B1263" s="205">
        <v>3.1701</v>
      </c>
      <c r="C1263" s="138">
        <f t="shared" si="1"/>
        <v>6</v>
      </c>
      <c r="D1263" s="147">
        <f t="shared" si="2"/>
        <v>2021</v>
      </c>
    </row>
    <row r="1264" ht="14.25" customHeight="1">
      <c r="A1264" s="206">
        <v>44360.0</v>
      </c>
      <c r="B1264" s="205">
        <v>3.1701</v>
      </c>
      <c r="C1264" s="138">
        <f t="shared" si="1"/>
        <v>6</v>
      </c>
      <c r="D1264" s="147">
        <f t="shared" si="2"/>
        <v>2021</v>
      </c>
    </row>
    <row r="1265" ht="14.25" customHeight="1">
      <c r="A1265" s="206">
        <v>44361.0</v>
      </c>
      <c r="B1265" s="205">
        <v>3.1701</v>
      </c>
      <c r="C1265" s="138">
        <f t="shared" si="1"/>
        <v>6</v>
      </c>
      <c r="D1265" s="147">
        <f t="shared" si="2"/>
        <v>2021</v>
      </c>
    </row>
    <row r="1266" ht="14.25" customHeight="1">
      <c r="A1266" s="206">
        <v>44362.0</v>
      </c>
      <c r="B1266" s="205">
        <v>3.204</v>
      </c>
      <c r="C1266" s="138">
        <f t="shared" si="1"/>
        <v>6</v>
      </c>
      <c r="D1266" s="147">
        <f t="shared" si="2"/>
        <v>2021</v>
      </c>
    </row>
    <row r="1267" ht="14.25" customHeight="1">
      <c r="A1267" s="206">
        <v>44363.0</v>
      </c>
      <c r="B1267" s="205">
        <v>3.1751</v>
      </c>
      <c r="C1267" s="138">
        <f t="shared" si="1"/>
        <v>6</v>
      </c>
      <c r="D1267" s="147">
        <f t="shared" si="2"/>
        <v>2021</v>
      </c>
    </row>
    <row r="1268" ht="14.25" customHeight="1">
      <c r="A1268" s="206">
        <v>44364.0</v>
      </c>
      <c r="B1268" s="205">
        <v>3.1657</v>
      </c>
      <c r="C1268" s="138">
        <f t="shared" si="1"/>
        <v>6</v>
      </c>
      <c r="D1268" s="147">
        <f t="shared" si="2"/>
        <v>2021</v>
      </c>
    </row>
    <row r="1269" ht="14.25" customHeight="1">
      <c r="A1269" s="206">
        <v>44365.0</v>
      </c>
      <c r="B1269" s="205">
        <v>3.1587</v>
      </c>
      <c r="C1269" s="138">
        <f t="shared" si="1"/>
        <v>6</v>
      </c>
      <c r="D1269" s="147">
        <f t="shared" si="2"/>
        <v>2021</v>
      </c>
    </row>
    <row r="1270" ht="14.25" customHeight="1">
      <c r="A1270" s="206">
        <v>44366.0</v>
      </c>
      <c r="B1270" s="205">
        <v>3.1681</v>
      </c>
      <c r="C1270" s="138">
        <f t="shared" si="1"/>
        <v>6</v>
      </c>
      <c r="D1270" s="147">
        <f t="shared" si="2"/>
        <v>2021</v>
      </c>
    </row>
    <row r="1271" ht="14.25" customHeight="1">
      <c r="A1271" s="206">
        <v>44367.0</v>
      </c>
      <c r="B1271" s="205">
        <v>3.1681</v>
      </c>
      <c r="C1271" s="138">
        <f t="shared" si="1"/>
        <v>6</v>
      </c>
      <c r="D1271" s="147">
        <f t="shared" si="2"/>
        <v>2021</v>
      </c>
    </row>
    <row r="1272" ht="14.25" customHeight="1">
      <c r="A1272" s="206">
        <v>44368.0</v>
      </c>
      <c r="B1272" s="205">
        <v>3.1681</v>
      </c>
      <c r="C1272" s="138">
        <f t="shared" si="1"/>
        <v>6</v>
      </c>
      <c r="D1272" s="147">
        <f t="shared" si="2"/>
        <v>2021</v>
      </c>
    </row>
    <row r="1273" ht="14.25" customHeight="1">
      <c r="A1273" s="206">
        <v>44369.0</v>
      </c>
      <c r="B1273" s="205">
        <v>3.1653</v>
      </c>
      <c r="C1273" s="138">
        <f t="shared" si="1"/>
        <v>6</v>
      </c>
      <c r="D1273" s="147">
        <f t="shared" si="2"/>
        <v>2021</v>
      </c>
    </row>
    <row r="1274" ht="14.25" customHeight="1">
      <c r="A1274" s="206">
        <v>44370.0</v>
      </c>
      <c r="B1274" s="205">
        <v>3.1566</v>
      </c>
      <c r="C1274" s="138">
        <f t="shared" si="1"/>
        <v>6</v>
      </c>
      <c r="D1274" s="147">
        <f t="shared" si="2"/>
        <v>2021</v>
      </c>
    </row>
    <row r="1275" ht="14.25" customHeight="1">
      <c r="A1275" s="206">
        <v>44371.0</v>
      </c>
      <c r="B1275" s="205">
        <v>3.1549</v>
      </c>
      <c r="C1275" s="138">
        <f t="shared" si="1"/>
        <v>6</v>
      </c>
      <c r="D1275" s="147">
        <f t="shared" si="2"/>
        <v>2021</v>
      </c>
    </row>
    <row r="1276" ht="14.25" customHeight="1">
      <c r="A1276" s="206">
        <v>44372.0</v>
      </c>
      <c r="B1276" s="205">
        <v>3.147</v>
      </c>
      <c r="C1276" s="138">
        <f t="shared" si="1"/>
        <v>6</v>
      </c>
      <c r="D1276" s="147">
        <f t="shared" si="2"/>
        <v>2021</v>
      </c>
    </row>
    <row r="1277" ht="14.25" customHeight="1">
      <c r="A1277" s="206">
        <v>44373.0</v>
      </c>
      <c r="B1277" s="205">
        <v>3.1489</v>
      </c>
      <c r="C1277" s="138">
        <f t="shared" si="1"/>
        <v>6</v>
      </c>
      <c r="D1277" s="147">
        <f t="shared" si="2"/>
        <v>2021</v>
      </c>
    </row>
    <row r="1278" ht="14.25" customHeight="1">
      <c r="A1278" s="206">
        <v>44374.0</v>
      </c>
      <c r="B1278" s="205">
        <v>3.1489</v>
      </c>
      <c r="C1278" s="138">
        <f t="shared" si="1"/>
        <v>6</v>
      </c>
      <c r="D1278" s="147">
        <f t="shared" si="2"/>
        <v>2021</v>
      </c>
    </row>
    <row r="1279" ht="14.25" customHeight="1">
      <c r="A1279" s="206">
        <v>44375.0</v>
      </c>
      <c r="B1279" s="205">
        <v>3.1489</v>
      </c>
      <c r="C1279" s="138">
        <f t="shared" si="1"/>
        <v>6</v>
      </c>
      <c r="D1279" s="147">
        <f t="shared" si="2"/>
        <v>2021</v>
      </c>
    </row>
    <row r="1280" ht="14.25" customHeight="1">
      <c r="A1280" s="206">
        <v>44376.0</v>
      </c>
      <c r="B1280" s="205">
        <v>3.1579</v>
      </c>
      <c r="C1280" s="138">
        <f t="shared" si="1"/>
        <v>6</v>
      </c>
      <c r="D1280" s="147">
        <f t="shared" si="2"/>
        <v>2021</v>
      </c>
    </row>
    <row r="1281" ht="14.25" customHeight="1">
      <c r="A1281" s="206">
        <v>44377.0</v>
      </c>
      <c r="B1281" s="205">
        <v>3.1603</v>
      </c>
      <c r="C1281" s="138">
        <f t="shared" si="1"/>
        <v>6</v>
      </c>
      <c r="D1281" s="147">
        <f t="shared" si="2"/>
        <v>2021</v>
      </c>
    </row>
    <row r="1282" ht="14.25" customHeight="1">
      <c r="A1282" s="206">
        <v>44378.0</v>
      </c>
      <c r="B1282" s="205">
        <v>3.1659</v>
      </c>
      <c r="C1282" s="138">
        <f t="shared" si="1"/>
        <v>7</v>
      </c>
      <c r="D1282" s="147">
        <f t="shared" si="2"/>
        <v>2021</v>
      </c>
    </row>
    <row r="1283" ht="14.25" customHeight="1">
      <c r="A1283" s="206">
        <v>44379.0</v>
      </c>
      <c r="B1283" s="205">
        <v>3.1619</v>
      </c>
      <c r="C1283" s="138">
        <f t="shared" si="1"/>
        <v>7</v>
      </c>
      <c r="D1283" s="147">
        <f t="shared" si="2"/>
        <v>2021</v>
      </c>
    </row>
    <row r="1284" ht="14.25" customHeight="1">
      <c r="A1284" s="206">
        <v>44380.0</v>
      </c>
      <c r="B1284" s="205">
        <v>3.1593</v>
      </c>
      <c r="C1284" s="138">
        <f t="shared" si="1"/>
        <v>7</v>
      </c>
      <c r="D1284" s="147">
        <f t="shared" si="2"/>
        <v>2021</v>
      </c>
    </row>
    <row r="1285" ht="14.25" customHeight="1">
      <c r="A1285" s="206">
        <v>44381.0</v>
      </c>
      <c r="B1285" s="205">
        <v>3.1593</v>
      </c>
      <c r="C1285" s="138">
        <f t="shared" si="1"/>
        <v>7</v>
      </c>
      <c r="D1285" s="147">
        <f t="shared" si="2"/>
        <v>2021</v>
      </c>
    </row>
    <row r="1286" ht="14.25" customHeight="1">
      <c r="A1286" s="206">
        <v>44382.0</v>
      </c>
      <c r="B1286" s="205">
        <v>3.1593</v>
      </c>
      <c r="C1286" s="138">
        <f t="shared" si="1"/>
        <v>7</v>
      </c>
      <c r="D1286" s="147">
        <f t="shared" si="2"/>
        <v>2021</v>
      </c>
    </row>
    <row r="1287" ht="14.25" customHeight="1">
      <c r="A1287" s="206">
        <v>44383.0</v>
      </c>
      <c r="B1287" s="205">
        <v>3.1518</v>
      </c>
      <c r="C1287" s="138">
        <f t="shared" si="1"/>
        <v>7</v>
      </c>
      <c r="D1287" s="147">
        <f t="shared" si="2"/>
        <v>2021</v>
      </c>
    </row>
    <row r="1288" ht="14.25" customHeight="1">
      <c r="A1288" s="206">
        <v>44384.0</v>
      </c>
      <c r="B1288" s="205">
        <v>3.1478</v>
      </c>
      <c r="C1288" s="138">
        <f t="shared" si="1"/>
        <v>7</v>
      </c>
      <c r="D1288" s="147">
        <f t="shared" si="2"/>
        <v>2021</v>
      </c>
    </row>
    <row r="1289" ht="14.25" customHeight="1">
      <c r="A1289" s="206">
        <v>44385.0</v>
      </c>
      <c r="B1289" s="205">
        <v>3.137</v>
      </c>
      <c r="C1289" s="138">
        <f t="shared" si="1"/>
        <v>7</v>
      </c>
      <c r="D1289" s="147">
        <f t="shared" si="2"/>
        <v>2021</v>
      </c>
    </row>
    <row r="1290" ht="14.25" customHeight="1">
      <c r="A1290" s="206">
        <v>44386.0</v>
      </c>
      <c r="B1290" s="205">
        <v>3.1446</v>
      </c>
      <c r="C1290" s="138">
        <f t="shared" si="1"/>
        <v>7</v>
      </c>
      <c r="D1290" s="147">
        <f t="shared" si="2"/>
        <v>2021</v>
      </c>
    </row>
    <row r="1291" ht="14.25" customHeight="1">
      <c r="A1291" s="206">
        <v>44387.0</v>
      </c>
      <c r="B1291" s="205">
        <v>3.1455</v>
      </c>
      <c r="C1291" s="138">
        <f t="shared" si="1"/>
        <v>7</v>
      </c>
      <c r="D1291" s="147">
        <f t="shared" si="2"/>
        <v>2021</v>
      </c>
    </row>
    <row r="1292" ht="14.25" customHeight="1">
      <c r="A1292" s="206">
        <v>44388.0</v>
      </c>
      <c r="B1292" s="205">
        <v>3.1455</v>
      </c>
      <c r="C1292" s="138">
        <f t="shared" si="1"/>
        <v>7</v>
      </c>
      <c r="D1292" s="147">
        <f t="shared" si="2"/>
        <v>2021</v>
      </c>
    </row>
    <row r="1293" ht="14.25" customHeight="1">
      <c r="A1293" s="206">
        <v>44389.0</v>
      </c>
      <c r="B1293" s="205">
        <v>3.1455</v>
      </c>
      <c r="C1293" s="138">
        <f t="shared" si="1"/>
        <v>7</v>
      </c>
      <c r="D1293" s="147">
        <f t="shared" si="2"/>
        <v>2021</v>
      </c>
    </row>
    <row r="1294" ht="14.25" customHeight="1">
      <c r="A1294" s="206">
        <v>44390.0</v>
      </c>
      <c r="B1294" s="205">
        <v>3.1429</v>
      </c>
      <c r="C1294" s="138">
        <f t="shared" si="1"/>
        <v>7</v>
      </c>
      <c r="D1294" s="147">
        <f t="shared" si="2"/>
        <v>2021</v>
      </c>
    </row>
    <row r="1295" ht="14.25" customHeight="1">
      <c r="A1295" s="206">
        <v>44391.0</v>
      </c>
      <c r="B1295" s="205">
        <v>3.1404</v>
      </c>
      <c r="C1295" s="138">
        <f t="shared" si="1"/>
        <v>7</v>
      </c>
      <c r="D1295" s="147">
        <f t="shared" si="2"/>
        <v>2021</v>
      </c>
    </row>
    <row r="1296" ht="14.25" customHeight="1">
      <c r="A1296" s="206">
        <v>44392.0</v>
      </c>
      <c r="B1296" s="205">
        <v>3.143</v>
      </c>
      <c r="C1296" s="138">
        <f t="shared" si="1"/>
        <v>7</v>
      </c>
      <c r="D1296" s="147">
        <f t="shared" si="2"/>
        <v>2021</v>
      </c>
    </row>
    <row r="1297" ht="14.25" customHeight="1">
      <c r="A1297" s="206">
        <v>44393.0</v>
      </c>
      <c r="B1297" s="205">
        <v>3.1386</v>
      </c>
      <c r="C1297" s="138">
        <f t="shared" si="1"/>
        <v>7</v>
      </c>
      <c r="D1297" s="147">
        <f t="shared" si="2"/>
        <v>2021</v>
      </c>
    </row>
    <row r="1298" ht="14.25" customHeight="1">
      <c r="A1298" s="206">
        <v>44394.0</v>
      </c>
      <c r="B1298" s="205">
        <v>3.1221</v>
      </c>
      <c r="C1298" s="138">
        <f t="shared" si="1"/>
        <v>7</v>
      </c>
      <c r="D1298" s="147">
        <f t="shared" si="2"/>
        <v>2021</v>
      </c>
    </row>
    <row r="1299" ht="14.25" customHeight="1">
      <c r="A1299" s="206">
        <v>44395.0</v>
      </c>
      <c r="B1299" s="205">
        <v>3.1221</v>
      </c>
      <c r="C1299" s="138">
        <f t="shared" si="1"/>
        <v>7</v>
      </c>
      <c r="D1299" s="147">
        <f t="shared" si="2"/>
        <v>2021</v>
      </c>
    </row>
    <row r="1300" ht="14.25" customHeight="1">
      <c r="A1300" s="206">
        <v>44396.0</v>
      </c>
      <c r="B1300" s="205">
        <v>3.1221</v>
      </c>
      <c r="C1300" s="138">
        <f t="shared" si="1"/>
        <v>7</v>
      </c>
      <c r="D1300" s="147">
        <f t="shared" si="2"/>
        <v>2021</v>
      </c>
    </row>
    <row r="1301" ht="14.25" customHeight="1">
      <c r="A1301" s="206">
        <v>44397.0</v>
      </c>
      <c r="B1301" s="205">
        <v>3.1076</v>
      </c>
      <c r="C1301" s="138">
        <f t="shared" si="1"/>
        <v>7</v>
      </c>
      <c r="D1301" s="147">
        <f t="shared" si="2"/>
        <v>2021</v>
      </c>
    </row>
    <row r="1302" ht="14.25" customHeight="1">
      <c r="A1302" s="206">
        <v>44398.0</v>
      </c>
      <c r="B1302" s="205">
        <v>3.0962</v>
      </c>
      <c r="C1302" s="138">
        <f t="shared" si="1"/>
        <v>7</v>
      </c>
      <c r="D1302" s="147">
        <f t="shared" si="2"/>
        <v>2021</v>
      </c>
    </row>
    <row r="1303" ht="14.25" customHeight="1">
      <c r="A1303" s="206">
        <v>44399.0</v>
      </c>
      <c r="B1303" s="205">
        <v>3.095</v>
      </c>
      <c r="C1303" s="138">
        <f t="shared" si="1"/>
        <v>7</v>
      </c>
      <c r="D1303" s="147">
        <f t="shared" si="2"/>
        <v>2021</v>
      </c>
    </row>
    <row r="1304" ht="14.25" customHeight="1">
      <c r="A1304" s="206">
        <v>44400.0</v>
      </c>
      <c r="B1304" s="205">
        <v>3.1191</v>
      </c>
      <c r="C1304" s="138">
        <f t="shared" si="1"/>
        <v>7</v>
      </c>
      <c r="D1304" s="147">
        <f t="shared" si="2"/>
        <v>2021</v>
      </c>
    </row>
    <row r="1305" ht="14.25" customHeight="1">
      <c r="A1305" s="206">
        <v>44401.0</v>
      </c>
      <c r="B1305" s="205">
        <v>3.1</v>
      </c>
      <c r="C1305" s="138">
        <f t="shared" si="1"/>
        <v>7</v>
      </c>
      <c r="D1305" s="147">
        <f t="shared" si="2"/>
        <v>2021</v>
      </c>
    </row>
    <row r="1306" ht="14.25" customHeight="1">
      <c r="A1306" s="206">
        <v>44402.0</v>
      </c>
      <c r="B1306" s="205">
        <v>3.1</v>
      </c>
      <c r="C1306" s="138">
        <f t="shared" si="1"/>
        <v>7</v>
      </c>
      <c r="D1306" s="147">
        <f t="shared" si="2"/>
        <v>2021</v>
      </c>
    </row>
    <row r="1307" ht="14.25" customHeight="1">
      <c r="A1307" s="206">
        <v>44403.0</v>
      </c>
      <c r="B1307" s="205">
        <v>3.1</v>
      </c>
      <c r="C1307" s="138">
        <f t="shared" si="1"/>
        <v>7</v>
      </c>
      <c r="D1307" s="147">
        <f t="shared" si="2"/>
        <v>2021</v>
      </c>
    </row>
    <row r="1308" ht="14.25" customHeight="1">
      <c r="A1308" s="206">
        <v>44404.0</v>
      </c>
      <c r="B1308" s="205">
        <v>3.0828</v>
      </c>
      <c r="C1308" s="138">
        <f t="shared" si="1"/>
        <v>7</v>
      </c>
      <c r="D1308" s="147">
        <f t="shared" si="2"/>
        <v>2021</v>
      </c>
    </row>
    <row r="1309" ht="14.25" customHeight="1">
      <c r="A1309" s="206">
        <v>44405.0</v>
      </c>
      <c r="B1309" s="205">
        <v>3.0892</v>
      </c>
      <c r="C1309" s="138">
        <f t="shared" si="1"/>
        <v>7</v>
      </c>
      <c r="D1309" s="147">
        <f t="shared" si="2"/>
        <v>2021</v>
      </c>
    </row>
    <row r="1310" ht="14.25" customHeight="1">
      <c r="A1310" s="206">
        <v>44406.0</v>
      </c>
      <c r="B1310" s="205">
        <v>3.1052</v>
      </c>
      <c r="C1310" s="138">
        <f t="shared" si="1"/>
        <v>7</v>
      </c>
      <c r="D1310" s="147">
        <f t="shared" si="2"/>
        <v>2021</v>
      </c>
    </row>
    <row r="1311" ht="14.25" customHeight="1">
      <c r="A1311" s="206">
        <v>44407.0</v>
      </c>
      <c r="B1311" s="205">
        <v>3.1197</v>
      </c>
      <c r="C1311" s="138">
        <f t="shared" si="1"/>
        <v>7</v>
      </c>
      <c r="D1311" s="147">
        <f t="shared" si="2"/>
        <v>2021</v>
      </c>
    </row>
    <row r="1312" ht="14.25" customHeight="1">
      <c r="A1312" s="206">
        <v>44408.0</v>
      </c>
      <c r="B1312" s="205">
        <v>3.1244</v>
      </c>
      <c r="C1312" s="138">
        <f t="shared" si="1"/>
        <v>7</v>
      </c>
      <c r="D1312" s="147">
        <f t="shared" si="2"/>
        <v>2021</v>
      </c>
    </row>
    <row r="1313" ht="14.25" customHeight="1">
      <c r="A1313" s="206">
        <v>44409.0</v>
      </c>
      <c r="B1313" s="205">
        <v>3.1244</v>
      </c>
      <c r="C1313" s="138">
        <f t="shared" si="1"/>
        <v>8</v>
      </c>
      <c r="D1313" s="147">
        <f t="shared" si="2"/>
        <v>2021</v>
      </c>
    </row>
    <row r="1314" ht="14.25" customHeight="1">
      <c r="A1314" s="206">
        <v>44410.0</v>
      </c>
      <c r="B1314" s="205">
        <v>3.1244</v>
      </c>
      <c r="C1314" s="138">
        <f t="shared" si="1"/>
        <v>8</v>
      </c>
      <c r="D1314" s="147">
        <f t="shared" si="2"/>
        <v>2021</v>
      </c>
    </row>
    <row r="1315" ht="14.25" customHeight="1">
      <c r="A1315" s="206">
        <v>44411.0</v>
      </c>
      <c r="B1315" s="205">
        <v>3.1042</v>
      </c>
      <c r="C1315" s="138">
        <f t="shared" si="1"/>
        <v>8</v>
      </c>
      <c r="D1315" s="147">
        <f t="shared" si="2"/>
        <v>2021</v>
      </c>
    </row>
    <row r="1316" ht="14.25" customHeight="1">
      <c r="A1316" s="206">
        <v>44412.0</v>
      </c>
      <c r="B1316" s="205">
        <v>3.1048</v>
      </c>
      <c r="C1316" s="138">
        <f t="shared" si="1"/>
        <v>8</v>
      </c>
      <c r="D1316" s="147">
        <f t="shared" si="2"/>
        <v>2021</v>
      </c>
    </row>
    <row r="1317" ht="14.25" customHeight="1">
      <c r="A1317" s="206">
        <v>44413.0</v>
      </c>
      <c r="B1317" s="205">
        <v>3.1022</v>
      </c>
      <c r="C1317" s="138">
        <f t="shared" si="1"/>
        <v>8</v>
      </c>
      <c r="D1317" s="147">
        <f t="shared" si="2"/>
        <v>2021</v>
      </c>
    </row>
    <row r="1318" ht="14.25" customHeight="1">
      <c r="A1318" s="206">
        <v>44414.0</v>
      </c>
      <c r="B1318" s="205">
        <v>3.0927</v>
      </c>
      <c r="C1318" s="138">
        <f t="shared" si="1"/>
        <v>8</v>
      </c>
      <c r="D1318" s="147">
        <f t="shared" si="2"/>
        <v>2021</v>
      </c>
    </row>
    <row r="1319" ht="14.25" customHeight="1">
      <c r="A1319" s="206">
        <v>44415.0</v>
      </c>
      <c r="B1319" s="205">
        <v>3.0993</v>
      </c>
      <c r="C1319" s="138">
        <f t="shared" si="1"/>
        <v>8</v>
      </c>
      <c r="D1319" s="147">
        <f t="shared" si="2"/>
        <v>2021</v>
      </c>
    </row>
    <row r="1320" ht="14.25" customHeight="1">
      <c r="A1320" s="206">
        <v>44416.0</v>
      </c>
      <c r="B1320" s="205">
        <v>3.0993</v>
      </c>
      <c r="C1320" s="138">
        <f t="shared" si="1"/>
        <v>8</v>
      </c>
      <c r="D1320" s="147">
        <f t="shared" si="2"/>
        <v>2021</v>
      </c>
    </row>
    <row r="1321" ht="14.25" customHeight="1">
      <c r="A1321" s="206">
        <v>44417.0</v>
      </c>
      <c r="B1321" s="205">
        <v>3.0993</v>
      </c>
      <c r="C1321" s="138">
        <f t="shared" si="1"/>
        <v>8</v>
      </c>
      <c r="D1321" s="147">
        <f t="shared" si="2"/>
        <v>2021</v>
      </c>
    </row>
    <row r="1322" ht="14.25" customHeight="1">
      <c r="A1322" s="206">
        <v>44418.0</v>
      </c>
      <c r="B1322" s="205">
        <v>3.105</v>
      </c>
      <c r="C1322" s="138">
        <f t="shared" si="1"/>
        <v>8</v>
      </c>
      <c r="D1322" s="147">
        <f t="shared" si="2"/>
        <v>2021</v>
      </c>
    </row>
    <row r="1323" ht="14.25" customHeight="1">
      <c r="A1323" s="206">
        <v>44419.0</v>
      </c>
      <c r="B1323" s="205">
        <v>3.107</v>
      </c>
      <c r="C1323" s="138">
        <f t="shared" si="1"/>
        <v>8</v>
      </c>
      <c r="D1323" s="147">
        <f t="shared" si="2"/>
        <v>2021</v>
      </c>
    </row>
    <row r="1324" ht="14.25" customHeight="1">
      <c r="A1324" s="206">
        <v>44420.0</v>
      </c>
      <c r="B1324" s="205">
        <v>3.1079</v>
      </c>
      <c r="C1324" s="138">
        <f t="shared" si="1"/>
        <v>8</v>
      </c>
      <c r="D1324" s="147">
        <f t="shared" si="2"/>
        <v>2021</v>
      </c>
    </row>
    <row r="1325" ht="14.25" customHeight="1">
      <c r="A1325" s="206">
        <v>44421.0</v>
      </c>
      <c r="B1325" s="205">
        <v>3.1138</v>
      </c>
      <c r="C1325" s="138">
        <f t="shared" si="1"/>
        <v>8</v>
      </c>
      <c r="D1325" s="147">
        <f t="shared" si="2"/>
        <v>2021</v>
      </c>
    </row>
    <row r="1326" ht="14.25" customHeight="1">
      <c r="A1326" s="206">
        <v>44422.0</v>
      </c>
      <c r="B1326" s="205">
        <v>3.1238</v>
      </c>
      <c r="C1326" s="138">
        <f t="shared" si="1"/>
        <v>8</v>
      </c>
      <c r="D1326" s="147">
        <f t="shared" si="2"/>
        <v>2021</v>
      </c>
    </row>
    <row r="1327" ht="14.25" customHeight="1">
      <c r="A1327" s="206">
        <v>44423.0</v>
      </c>
      <c r="B1327" s="205">
        <v>3.1238</v>
      </c>
      <c r="C1327" s="138">
        <f t="shared" si="1"/>
        <v>8</v>
      </c>
      <c r="D1327" s="147">
        <f t="shared" si="2"/>
        <v>2021</v>
      </c>
    </row>
    <row r="1328" ht="14.25" customHeight="1">
      <c r="A1328" s="206">
        <v>44424.0</v>
      </c>
      <c r="B1328" s="205">
        <v>3.1238</v>
      </c>
      <c r="C1328" s="138">
        <f t="shared" si="1"/>
        <v>8</v>
      </c>
      <c r="D1328" s="147">
        <f t="shared" si="2"/>
        <v>2021</v>
      </c>
    </row>
    <row r="1329" ht="14.25" customHeight="1">
      <c r="A1329" s="206">
        <v>44425.0</v>
      </c>
      <c r="B1329" s="205">
        <v>3.1175</v>
      </c>
      <c r="C1329" s="138">
        <f t="shared" si="1"/>
        <v>8</v>
      </c>
      <c r="D1329" s="147">
        <f t="shared" si="2"/>
        <v>2021</v>
      </c>
    </row>
    <row r="1330" ht="14.25" customHeight="1">
      <c r="A1330" s="206">
        <v>44426.0</v>
      </c>
      <c r="B1330" s="205">
        <v>3.1191</v>
      </c>
      <c r="C1330" s="138">
        <f t="shared" si="1"/>
        <v>8</v>
      </c>
      <c r="D1330" s="147">
        <f t="shared" si="2"/>
        <v>2021</v>
      </c>
    </row>
    <row r="1331" ht="14.25" customHeight="1">
      <c r="A1331" s="206">
        <v>44427.0</v>
      </c>
      <c r="B1331" s="205">
        <v>3.1283</v>
      </c>
      <c r="C1331" s="138">
        <f t="shared" si="1"/>
        <v>8</v>
      </c>
      <c r="D1331" s="147">
        <f t="shared" si="2"/>
        <v>2021</v>
      </c>
    </row>
    <row r="1332" ht="14.25" customHeight="1">
      <c r="A1332" s="206">
        <v>44428.0</v>
      </c>
      <c r="B1332" s="205">
        <v>3.1323</v>
      </c>
      <c r="C1332" s="138">
        <f t="shared" si="1"/>
        <v>8</v>
      </c>
      <c r="D1332" s="147">
        <f t="shared" si="2"/>
        <v>2021</v>
      </c>
    </row>
    <row r="1333" ht="14.25" customHeight="1">
      <c r="A1333" s="206">
        <v>44429.0</v>
      </c>
      <c r="B1333" s="205">
        <v>3.1257</v>
      </c>
      <c r="C1333" s="138">
        <f t="shared" si="1"/>
        <v>8</v>
      </c>
      <c r="D1333" s="147">
        <f t="shared" si="2"/>
        <v>2021</v>
      </c>
    </row>
    <row r="1334" ht="14.25" customHeight="1">
      <c r="A1334" s="206">
        <v>44430.0</v>
      </c>
      <c r="B1334" s="205">
        <v>3.1257</v>
      </c>
      <c r="C1334" s="138">
        <f t="shared" si="1"/>
        <v>8</v>
      </c>
      <c r="D1334" s="147">
        <f t="shared" si="2"/>
        <v>2021</v>
      </c>
    </row>
    <row r="1335" ht="14.25" customHeight="1">
      <c r="A1335" s="206">
        <v>44431.0</v>
      </c>
      <c r="B1335" s="205">
        <v>3.1257</v>
      </c>
      <c r="C1335" s="138">
        <f t="shared" si="1"/>
        <v>8</v>
      </c>
      <c r="D1335" s="147">
        <f t="shared" si="2"/>
        <v>2021</v>
      </c>
    </row>
    <row r="1336" ht="14.25" customHeight="1">
      <c r="A1336" s="206">
        <v>44432.0</v>
      </c>
      <c r="B1336" s="205">
        <v>3.118</v>
      </c>
      <c r="C1336" s="138">
        <f t="shared" si="1"/>
        <v>8</v>
      </c>
      <c r="D1336" s="147">
        <f t="shared" si="2"/>
        <v>2021</v>
      </c>
    </row>
    <row r="1337" ht="14.25" customHeight="1">
      <c r="A1337" s="206">
        <v>44433.0</v>
      </c>
      <c r="B1337" s="205">
        <v>3.1191</v>
      </c>
      <c r="C1337" s="138">
        <f t="shared" si="1"/>
        <v>8</v>
      </c>
      <c r="D1337" s="147">
        <f t="shared" si="2"/>
        <v>2021</v>
      </c>
    </row>
    <row r="1338" ht="14.25" customHeight="1">
      <c r="A1338" s="206">
        <v>44434.0</v>
      </c>
      <c r="B1338" s="205">
        <v>3.1305</v>
      </c>
      <c r="C1338" s="138">
        <f t="shared" si="1"/>
        <v>8</v>
      </c>
      <c r="D1338" s="147">
        <f t="shared" si="2"/>
        <v>2021</v>
      </c>
    </row>
    <row r="1339" ht="14.25" customHeight="1">
      <c r="A1339" s="206">
        <v>44435.0</v>
      </c>
      <c r="B1339" s="205">
        <v>3.1288</v>
      </c>
      <c r="C1339" s="138">
        <f t="shared" si="1"/>
        <v>8</v>
      </c>
      <c r="D1339" s="147">
        <f t="shared" si="2"/>
        <v>2021</v>
      </c>
    </row>
    <row r="1340" ht="14.25" customHeight="1">
      <c r="A1340" s="206">
        <v>44436.0</v>
      </c>
      <c r="B1340" s="205">
        <v>3.1248</v>
      </c>
      <c r="C1340" s="138">
        <f t="shared" si="1"/>
        <v>8</v>
      </c>
      <c r="D1340" s="147">
        <f t="shared" si="2"/>
        <v>2021</v>
      </c>
    </row>
    <row r="1341" ht="14.25" customHeight="1">
      <c r="A1341" s="206">
        <v>44437.0</v>
      </c>
      <c r="B1341" s="205">
        <v>3.1248</v>
      </c>
      <c r="C1341" s="138">
        <f t="shared" si="1"/>
        <v>8</v>
      </c>
      <c r="D1341" s="147">
        <f t="shared" si="2"/>
        <v>2021</v>
      </c>
    </row>
    <row r="1342" ht="14.25" customHeight="1">
      <c r="A1342" s="206">
        <v>44438.0</v>
      </c>
      <c r="B1342" s="205">
        <v>3.1248</v>
      </c>
      <c r="C1342" s="138">
        <f t="shared" si="1"/>
        <v>8</v>
      </c>
      <c r="D1342" s="147">
        <f t="shared" si="2"/>
        <v>2021</v>
      </c>
    </row>
    <row r="1343" ht="14.25" customHeight="1">
      <c r="A1343" s="206">
        <v>44439.0</v>
      </c>
      <c r="B1343" s="205">
        <v>3.117</v>
      </c>
      <c r="C1343" s="138">
        <f t="shared" si="1"/>
        <v>8</v>
      </c>
      <c r="D1343" s="147">
        <f t="shared" si="2"/>
        <v>2021</v>
      </c>
    </row>
    <row r="1344" ht="14.25" customHeight="1">
      <c r="A1344" s="206">
        <v>44440.0</v>
      </c>
      <c r="B1344" s="205">
        <v>3.1107</v>
      </c>
      <c r="C1344" s="138">
        <f t="shared" si="1"/>
        <v>9</v>
      </c>
      <c r="D1344" s="147">
        <f t="shared" si="2"/>
        <v>2021</v>
      </c>
    </row>
    <row r="1345" ht="14.25" customHeight="1">
      <c r="A1345" s="206">
        <v>44441.0</v>
      </c>
      <c r="B1345" s="205">
        <v>3.1148</v>
      </c>
      <c r="C1345" s="138">
        <f t="shared" si="1"/>
        <v>9</v>
      </c>
      <c r="D1345" s="147">
        <f t="shared" si="2"/>
        <v>2021</v>
      </c>
    </row>
    <row r="1346" ht="14.25" customHeight="1">
      <c r="A1346" s="206">
        <v>44442.0</v>
      </c>
      <c r="B1346" s="205">
        <v>3.1183</v>
      </c>
      <c r="C1346" s="138">
        <f t="shared" si="1"/>
        <v>9</v>
      </c>
      <c r="D1346" s="147">
        <f t="shared" si="2"/>
        <v>2021</v>
      </c>
    </row>
    <row r="1347" ht="14.25" customHeight="1">
      <c r="A1347" s="206">
        <v>44443.0</v>
      </c>
      <c r="B1347" s="205">
        <v>3.1196</v>
      </c>
      <c r="C1347" s="138">
        <f t="shared" si="1"/>
        <v>9</v>
      </c>
      <c r="D1347" s="147">
        <f t="shared" si="2"/>
        <v>2021</v>
      </c>
    </row>
    <row r="1348" ht="14.25" customHeight="1">
      <c r="A1348" s="206">
        <v>44444.0</v>
      </c>
      <c r="B1348" s="205">
        <v>3.1196</v>
      </c>
      <c r="C1348" s="138">
        <f t="shared" si="1"/>
        <v>9</v>
      </c>
      <c r="D1348" s="147">
        <f t="shared" si="2"/>
        <v>2021</v>
      </c>
    </row>
    <row r="1349" ht="14.25" customHeight="1">
      <c r="A1349" s="206">
        <v>44445.0</v>
      </c>
      <c r="B1349" s="205">
        <v>3.1196</v>
      </c>
      <c r="C1349" s="138">
        <f t="shared" si="1"/>
        <v>9</v>
      </c>
      <c r="D1349" s="147">
        <f t="shared" si="2"/>
        <v>2021</v>
      </c>
    </row>
    <row r="1350" ht="14.25" customHeight="1">
      <c r="A1350" s="206">
        <v>44446.0</v>
      </c>
      <c r="B1350" s="205">
        <v>3.1132</v>
      </c>
      <c r="C1350" s="138">
        <f t="shared" si="1"/>
        <v>9</v>
      </c>
      <c r="D1350" s="147">
        <f t="shared" si="2"/>
        <v>2021</v>
      </c>
    </row>
    <row r="1351" ht="14.25" customHeight="1">
      <c r="A1351" s="206">
        <v>44447.0</v>
      </c>
      <c r="B1351" s="205">
        <v>3.1115</v>
      </c>
      <c r="C1351" s="138">
        <f t="shared" si="1"/>
        <v>9</v>
      </c>
      <c r="D1351" s="147">
        <f t="shared" si="2"/>
        <v>2021</v>
      </c>
    </row>
    <row r="1352" ht="14.25" customHeight="1">
      <c r="A1352" s="206">
        <v>44448.0</v>
      </c>
      <c r="B1352" s="205">
        <v>3.1143</v>
      </c>
      <c r="C1352" s="138">
        <f t="shared" si="1"/>
        <v>9</v>
      </c>
      <c r="D1352" s="147">
        <f t="shared" si="2"/>
        <v>2021</v>
      </c>
    </row>
    <row r="1353" ht="14.25" customHeight="1">
      <c r="A1353" s="206">
        <v>44449.0</v>
      </c>
      <c r="B1353" s="205">
        <v>3.1157</v>
      </c>
      <c r="C1353" s="138">
        <f t="shared" si="1"/>
        <v>9</v>
      </c>
      <c r="D1353" s="147">
        <f t="shared" si="2"/>
        <v>2021</v>
      </c>
    </row>
    <row r="1354" ht="14.25" customHeight="1">
      <c r="A1354" s="206">
        <v>44450.0</v>
      </c>
      <c r="B1354" s="205">
        <v>3.114</v>
      </c>
      <c r="C1354" s="138">
        <f t="shared" si="1"/>
        <v>9</v>
      </c>
      <c r="D1354" s="147">
        <f t="shared" si="2"/>
        <v>2021</v>
      </c>
    </row>
    <row r="1355" ht="14.25" customHeight="1">
      <c r="A1355" s="206">
        <v>44451.0</v>
      </c>
      <c r="B1355" s="205">
        <v>3.114</v>
      </c>
      <c r="C1355" s="138">
        <f t="shared" si="1"/>
        <v>9</v>
      </c>
      <c r="D1355" s="147">
        <f t="shared" si="2"/>
        <v>2021</v>
      </c>
    </row>
    <row r="1356" ht="14.25" customHeight="1">
      <c r="A1356" s="206">
        <v>44452.0</v>
      </c>
      <c r="B1356" s="205">
        <v>3.114</v>
      </c>
      <c r="C1356" s="138">
        <f t="shared" si="1"/>
        <v>9</v>
      </c>
      <c r="D1356" s="147">
        <f t="shared" si="2"/>
        <v>2021</v>
      </c>
    </row>
    <row r="1357" ht="14.25" customHeight="1">
      <c r="A1357" s="206">
        <v>44453.0</v>
      </c>
      <c r="B1357" s="205">
        <v>3.1152</v>
      </c>
      <c r="C1357" s="138">
        <f t="shared" si="1"/>
        <v>9</v>
      </c>
      <c r="D1357" s="147">
        <f t="shared" si="2"/>
        <v>2021</v>
      </c>
    </row>
    <row r="1358" ht="14.25" customHeight="1">
      <c r="A1358" s="206">
        <v>44454.0</v>
      </c>
      <c r="B1358" s="205">
        <v>3.1141</v>
      </c>
      <c r="C1358" s="138">
        <f t="shared" si="1"/>
        <v>9</v>
      </c>
      <c r="D1358" s="147">
        <f t="shared" si="2"/>
        <v>2021</v>
      </c>
    </row>
    <row r="1359" ht="14.25" customHeight="1">
      <c r="A1359" s="206">
        <v>44455.0</v>
      </c>
      <c r="B1359" s="205">
        <v>3.1129</v>
      </c>
      <c r="C1359" s="138">
        <f t="shared" si="1"/>
        <v>9</v>
      </c>
      <c r="D1359" s="147">
        <f t="shared" si="2"/>
        <v>2021</v>
      </c>
    </row>
    <row r="1360" ht="14.25" customHeight="1">
      <c r="A1360" s="206">
        <v>44456.0</v>
      </c>
      <c r="B1360" s="205">
        <v>3.1141</v>
      </c>
      <c r="C1360" s="138">
        <f t="shared" si="1"/>
        <v>9</v>
      </c>
      <c r="D1360" s="147">
        <f t="shared" si="2"/>
        <v>2021</v>
      </c>
    </row>
    <row r="1361" ht="14.25" customHeight="1">
      <c r="A1361" s="206">
        <v>44457.0</v>
      </c>
      <c r="B1361" s="205">
        <v>3.1112</v>
      </c>
      <c r="C1361" s="138">
        <f t="shared" si="1"/>
        <v>9</v>
      </c>
      <c r="D1361" s="147">
        <f t="shared" si="2"/>
        <v>2021</v>
      </c>
    </row>
    <row r="1362" ht="14.25" customHeight="1">
      <c r="A1362" s="206">
        <v>44458.0</v>
      </c>
      <c r="B1362" s="205">
        <v>3.1112</v>
      </c>
      <c r="C1362" s="138">
        <f t="shared" si="1"/>
        <v>9</v>
      </c>
      <c r="D1362" s="147">
        <f t="shared" si="2"/>
        <v>2021</v>
      </c>
    </row>
    <row r="1363" ht="14.25" customHeight="1">
      <c r="A1363" s="206">
        <v>44459.0</v>
      </c>
      <c r="B1363" s="205">
        <v>3.1112</v>
      </c>
      <c r="C1363" s="138">
        <f t="shared" si="1"/>
        <v>9</v>
      </c>
      <c r="D1363" s="147">
        <f t="shared" si="2"/>
        <v>2021</v>
      </c>
    </row>
    <row r="1364" ht="14.25" customHeight="1">
      <c r="A1364" s="206">
        <v>44460.0</v>
      </c>
      <c r="B1364" s="205">
        <v>3.1099</v>
      </c>
      <c r="C1364" s="138">
        <f t="shared" si="1"/>
        <v>9</v>
      </c>
      <c r="D1364" s="147">
        <f t="shared" si="2"/>
        <v>2021</v>
      </c>
    </row>
    <row r="1365" ht="14.25" customHeight="1">
      <c r="A1365" s="206">
        <v>44461.0</v>
      </c>
      <c r="B1365" s="205">
        <v>3.1163</v>
      </c>
      <c r="C1365" s="138">
        <f t="shared" si="1"/>
        <v>9</v>
      </c>
      <c r="D1365" s="147">
        <f t="shared" si="2"/>
        <v>2021</v>
      </c>
    </row>
    <row r="1366" ht="14.25" customHeight="1">
      <c r="A1366" s="206">
        <v>44462.0</v>
      </c>
      <c r="B1366" s="205">
        <v>3.1155</v>
      </c>
      <c r="C1366" s="138">
        <f t="shared" si="1"/>
        <v>9</v>
      </c>
      <c r="D1366" s="147">
        <f t="shared" si="2"/>
        <v>2021</v>
      </c>
    </row>
    <row r="1367" ht="14.25" customHeight="1">
      <c r="A1367" s="206">
        <v>44463.0</v>
      </c>
      <c r="B1367" s="205">
        <v>3.1179</v>
      </c>
      <c r="C1367" s="138">
        <f t="shared" si="1"/>
        <v>9</v>
      </c>
      <c r="D1367" s="147">
        <f t="shared" si="2"/>
        <v>2021</v>
      </c>
    </row>
    <row r="1368" ht="14.25" customHeight="1">
      <c r="A1368" s="206">
        <v>44464.0</v>
      </c>
      <c r="B1368" s="205">
        <v>3.1181</v>
      </c>
      <c r="C1368" s="138">
        <f t="shared" si="1"/>
        <v>9</v>
      </c>
      <c r="D1368" s="147">
        <f t="shared" si="2"/>
        <v>2021</v>
      </c>
    </row>
    <row r="1369" ht="14.25" customHeight="1">
      <c r="A1369" s="206">
        <v>44465.0</v>
      </c>
      <c r="B1369" s="205">
        <v>3.1181</v>
      </c>
      <c r="C1369" s="138">
        <f t="shared" si="1"/>
        <v>9</v>
      </c>
      <c r="D1369" s="147">
        <f t="shared" si="2"/>
        <v>2021</v>
      </c>
    </row>
    <row r="1370" ht="14.25" customHeight="1">
      <c r="A1370" s="206">
        <v>44466.0</v>
      </c>
      <c r="B1370" s="205">
        <v>3.1181</v>
      </c>
      <c r="C1370" s="138">
        <f t="shared" si="1"/>
        <v>9</v>
      </c>
      <c r="D1370" s="147">
        <f t="shared" si="2"/>
        <v>2021</v>
      </c>
    </row>
    <row r="1371" ht="14.25" customHeight="1">
      <c r="A1371" s="206">
        <v>44467.0</v>
      </c>
      <c r="B1371" s="205">
        <v>3.1172</v>
      </c>
      <c r="C1371" s="138">
        <f t="shared" si="1"/>
        <v>9</v>
      </c>
      <c r="D1371" s="147">
        <f t="shared" si="2"/>
        <v>2021</v>
      </c>
    </row>
    <row r="1372" ht="14.25" customHeight="1">
      <c r="A1372" s="206">
        <v>44468.0</v>
      </c>
      <c r="B1372" s="205">
        <v>3.1207</v>
      </c>
      <c r="C1372" s="138">
        <f t="shared" si="1"/>
        <v>9</v>
      </c>
      <c r="D1372" s="147">
        <f t="shared" si="2"/>
        <v>2021</v>
      </c>
    </row>
    <row r="1373" ht="14.25" customHeight="1">
      <c r="A1373" s="206">
        <v>44469.0</v>
      </c>
      <c r="B1373" s="205">
        <v>3.1228</v>
      </c>
      <c r="C1373" s="138">
        <f t="shared" si="1"/>
        <v>9</v>
      </c>
      <c r="D1373" s="147">
        <f t="shared" si="2"/>
        <v>2021</v>
      </c>
    </row>
    <row r="1374" ht="14.25" customHeight="1">
      <c r="A1374" s="206">
        <v>44470.0</v>
      </c>
      <c r="B1374" s="205">
        <v>3.1189</v>
      </c>
      <c r="C1374" s="138">
        <f t="shared" si="1"/>
        <v>10</v>
      </c>
      <c r="D1374" s="147">
        <f t="shared" si="2"/>
        <v>2021</v>
      </c>
    </row>
    <row r="1375" ht="14.25" customHeight="1">
      <c r="A1375" s="206">
        <v>44471.0</v>
      </c>
      <c r="B1375" s="205">
        <v>3.1345</v>
      </c>
      <c r="C1375" s="138">
        <f t="shared" si="1"/>
        <v>10</v>
      </c>
      <c r="D1375" s="147">
        <f t="shared" si="2"/>
        <v>2021</v>
      </c>
    </row>
    <row r="1376" ht="14.25" customHeight="1">
      <c r="A1376" s="206">
        <v>44472.0</v>
      </c>
      <c r="B1376" s="205">
        <v>3.1345</v>
      </c>
      <c r="C1376" s="138">
        <f t="shared" si="1"/>
        <v>10</v>
      </c>
      <c r="D1376" s="147">
        <f t="shared" si="2"/>
        <v>2021</v>
      </c>
    </row>
    <row r="1377" ht="14.25" customHeight="1">
      <c r="A1377" s="206">
        <v>44473.0</v>
      </c>
      <c r="B1377" s="205">
        <v>3.1345</v>
      </c>
      <c r="C1377" s="138">
        <f t="shared" si="1"/>
        <v>10</v>
      </c>
      <c r="D1377" s="147">
        <f t="shared" si="2"/>
        <v>2021</v>
      </c>
    </row>
    <row r="1378" ht="14.25" customHeight="1">
      <c r="A1378" s="206">
        <v>44474.0</v>
      </c>
      <c r="B1378" s="205">
        <v>3.1411</v>
      </c>
      <c r="C1378" s="138">
        <f t="shared" si="1"/>
        <v>10</v>
      </c>
      <c r="D1378" s="147">
        <f t="shared" si="2"/>
        <v>2021</v>
      </c>
    </row>
    <row r="1379" ht="14.25" customHeight="1">
      <c r="A1379" s="206">
        <v>44475.0</v>
      </c>
      <c r="B1379" s="205">
        <v>3.1433</v>
      </c>
      <c r="C1379" s="138">
        <f t="shared" si="1"/>
        <v>10</v>
      </c>
      <c r="D1379" s="147">
        <f t="shared" si="2"/>
        <v>2021</v>
      </c>
    </row>
    <row r="1380" ht="14.25" customHeight="1">
      <c r="A1380" s="206">
        <v>44476.0</v>
      </c>
      <c r="B1380" s="205">
        <v>3.1484</v>
      </c>
      <c r="C1380" s="138">
        <f t="shared" si="1"/>
        <v>10</v>
      </c>
      <c r="D1380" s="147">
        <f t="shared" si="2"/>
        <v>2021</v>
      </c>
    </row>
    <row r="1381" ht="14.25" customHeight="1">
      <c r="A1381" s="206">
        <v>44477.0</v>
      </c>
      <c r="B1381" s="205">
        <v>3.1449</v>
      </c>
      <c r="C1381" s="138">
        <f t="shared" si="1"/>
        <v>10</v>
      </c>
      <c r="D1381" s="147">
        <f t="shared" si="2"/>
        <v>2021</v>
      </c>
    </row>
    <row r="1382" ht="14.25" customHeight="1">
      <c r="A1382" s="206">
        <v>44478.0</v>
      </c>
      <c r="B1382" s="205">
        <v>3.1298</v>
      </c>
      <c r="C1382" s="138">
        <f t="shared" si="1"/>
        <v>10</v>
      </c>
      <c r="D1382" s="147">
        <f t="shared" si="2"/>
        <v>2021</v>
      </c>
    </row>
    <row r="1383" ht="14.25" customHeight="1">
      <c r="A1383" s="206">
        <v>44479.0</v>
      </c>
      <c r="B1383" s="205">
        <v>3.1298</v>
      </c>
      <c r="C1383" s="138">
        <f t="shared" si="1"/>
        <v>10</v>
      </c>
      <c r="D1383" s="147">
        <f t="shared" si="2"/>
        <v>2021</v>
      </c>
    </row>
    <row r="1384" ht="14.25" customHeight="1">
      <c r="A1384" s="206">
        <v>44480.0</v>
      </c>
      <c r="B1384" s="205">
        <v>3.1298</v>
      </c>
      <c r="C1384" s="138">
        <f t="shared" si="1"/>
        <v>10</v>
      </c>
      <c r="D1384" s="147">
        <f t="shared" si="2"/>
        <v>2021</v>
      </c>
    </row>
    <row r="1385" ht="14.25" customHeight="1">
      <c r="A1385" s="206">
        <v>44481.0</v>
      </c>
      <c r="B1385" s="205">
        <v>3.13</v>
      </c>
      <c r="C1385" s="138">
        <f t="shared" si="1"/>
        <v>10</v>
      </c>
      <c r="D1385" s="147">
        <f t="shared" si="2"/>
        <v>2021</v>
      </c>
    </row>
    <row r="1386" ht="14.25" customHeight="1">
      <c r="A1386" s="206">
        <v>44482.0</v>
      </c>
      <c r="B1386" s="205">
        <v>3.1329</v>
      </c>
      <c r="C1386" s="138">
        <f t="shared" si="1"/>
        <v>10</v>
      </c>
      <c r="D1386" s="147">
        <f t="shared" si="2"/>
        <v>2021</v>
      </c>
    </row>
    <row r="1387" ht="14.25" customHeight="1">
      <c r="A1387" s="206">
        <v>44483.0</v>
      </c>
      <c r="B1387" s="205">
        <v>3.1383</v>
      </c>
      <c r="C1387" s="138">
        <f t="shared" si="1"/>
        <v>10</v>
      </c>
      <c r="D1387" s="147">
        <f t="shared" si="2"/>
        <v>2021</v>
      </c>
    </row>
    <row r="1388" ht="14.25" customHeight="1">
      <c r="A1388" s="206">
        <v>44484.0</v>
      </c>
      <c r="B1388" s="205">
        <v>3.1383</v>
      </c>
      <c r="C1388" s="138">
        <f t="shared" si="1"/>
        <v>10</v>
      </c>
      <c r="D1388" s="147">
        <f t="shared" si="2"/>
        <v>2021</v>
      </c>
    </row>
    <row r="1389" ht="14.25" customHeight="1">
      <c r="A1389" s="206">
        <v>44485.0</v>
      </c>
      <c r="B1389" s="205">
        <v>3.1383</v>
      </c>
      <c r="C1389" s="138">
        <f t="shared" si="1"/>
        <v>10</v>
      </c>
      <c r="D1389" s="147">
        <f t="shared" si="2"/>
        <v>2021</v>
      </c>
    </row>
    <row r="1390" ht="14.25" customHeight="1">
      <c r="A1390" s="206">
        <v>44486.0</v>
      </c>
      <c r="B1390" s="205">
        <v>3.1383</v>
      </c>
      <c r="C1390" s="138">
        <f t="shared" si="1"/>
        <v>10</v>
      </c>
      <c r="D1390" s="147">
        <f t="shared" si="2"/>
        <v>2021</v>
      </c>
    </row>
    <row r="1391" ht="14.25" customHeight="1">
      <c r="A1391" s="206">
        <v>44487.0</v>
      </c>
      <c r="B1391" s="205">
        <v>3.1383</v>
      </c>
      <c r="C1391" s="138">
        <f t="shared" si="1"/>
        <v>10</v>
      </c>
      <c r="D1391" s="147">
        <f t="shared" si="2"/>
        <v>2021</v>
      </c>
    </row>
    <row r="1392" ht="14.25" customHeight="1">
      <c r="A1392" s="206">
        <v>44488.0</v>
      </c>
      <c r="B1392" s="205">
        <v>3.1344</v>
      </c>
      <c r="C1392" s="138">
        <f t="shared" si="1"/>
        <v>10</v>
      </c>
      <c r="D1392" s="147">
        <f t="shared" si="2"/>
        <v>2021</v>
      </c>
    </row>
    <row r="1393" ht="14.25" customHeight="1">
      <c r="A1393" s="206">
        <v>44489.0</v>
      </c>
      <c r="B1393" s="205">
        <v>3.1369</v>
      </c>
      <c r="C1393" s="138">
        <f t="shared" si="1"/>
        <v>10</v>
      </c>
      <c r="D1393" s="147">
        <f t="shared" si="2"/>
        <v>2021</v>
      </c>
    </row>
    <row r="1394" ht="14.25" customHeight="1">
      <c r="A1394" s="206">
        <v>44490.0</v>
      </c>
      <c r="B1394" s="205">
        <v>3.1411</v>
      </c>
      <c r="C1394" s="138">
        <f t="shared" si="1"/>
        <v>10</v>
      </c>
      <c r="D1394" s="147">
        <f t="shared" si="2"/>
        <v>2021</v>
      </c>
    </row>
    <row r="1395" ht="14.25" customHeight="1">
      <c r="A1395" s="206">
        <v>44491.0</v>
      </c>
      <c r="B1395" s="205">
        <v>3.141</v>
      </c>
      <c r="C1395" s="138">
        <f t="shared" si="1"/>
        <v>10</v>
      </c>
      <c r="D1395" s="147">
        <f t="shared" si="2"/>
        <v>2021</v>
      </c>
    </row>
    <row r="1396" ht="14.25" customHeight="1">
      <c r="A1396" s="206">
        <v>44492.0</v>
      </c>
      <c r="B1396" s="205">
        <v>3.14</v>
      </c>
      <c r="C1396" s="138">
        <f t="shared" si="1"/>
        <v>10</v>
      </c>
      <c r="D1396" s="147">
        <f t="shared" si="2"/>
        <v>2021</v>
      </c>
    </row>
    <row r="1397" ht="14.25" customHeight="1">
      <c r="A1397" s="206">
        <v>44493.0</v>
      </c>
      <c r="B1397" s="205">
        <v>3.14</v>
      </c>
      <c r="C1397" s="138">
        <f t="shared" si="1"/>
        <v>10</v>
      </c>
      <c r="D1397" s="147">
        <f t="shared" si="2"/>
        <v>2021</v>
      </c>
    </row>
    <row r="1398" ht="14.25" customHeight="1">
      <c r="A1398" s="206">
        <v>44494.0</v>
      </c>
      <c r="B1398" s="205">
        <v>3.14</v>
      </c>
      <c r="C1398" s="138">
        <f t="shared" si="1"/>
        <v>10</v>
      </c>
      <c r="D1398" s="147">
        <f t="shared" si="2"/>
        <v>2021</v>
      </c>
    </row>
    <row r="1399" ht="14.25" customHeight="1">
      <c r="A1399" s="206">
        <v>44495.0</v>
      </c>
      <c r="B1399" s="205">
        <v>3.1401</v>
      </c>
      <c r="C1399" s="138">
        <f t="shared" si="1"/>
        <v>10</v>
      </c>
      <c r="D1399" s="147">
        <f t="shared" si="2"/>
        <v>2021</v>
      </c>
    </row>
    <row r="1400" ht="14.25" customHeight="1">
      <c r="A1400" s="206">
        <v>44496.0</v>
      </c>
      <c r="B1400" s="205">
        <v>3.1428</v>
      </c>
      <c r="C1400" s="138">
        <f t="shared" si="1"/>
        <v>10</v>
      </c>
      <c r="D1400" s="147">
        <f t="shared" si="2"/>
        <v>2021</v>
      </c>
    </row>
    <row r="1401" ht="14.25" customHeight="1">
      <c r="A1401" s="206">
        <v>44497.0</v>
      </c>
      <c r="B1401" s="205">
        <v>3.1557</v>
      </c>
      <c r="C1401" s="138">
        <f t="shared" si="1"/>
        <v>10</v>
      </c>
      <c r="D1401" s="147">
        <f t="shared" si="2"/>
        <v>2021</v>
      </c>
    </row>
    <row r="1402" ht="14.25" customHeight="1">
      <c r="A1402" s="206">
        <v>44498.0</v>
      </c>
      <c r="B1402" s="205">
        <v>3.1623</v>
      </c>
      <c r="C1402" s="138">
        <f t="shared" si="1"/>
        <v>10</v>
      </c>
      <c r="D1402" s="147">
        <f t="shared" si="2"/>
        <v>2021</v>
      </c>
    </row>
    <row r="1403" ht="14.25" customHeight="1">
      <c r="A1403" s="206">
        <v>44499.0</v>
      </c>
      <c r="B1403" s="205">
        <v>3.1601</v>
      </c>
      <c r="C1403" s="138">
        <f t="shared" si="1"/>
        <v>10</v>
      </c>
      <c r="D1403" s="147">
        <f t="shared" si="2"/>
        <v>2021</v>
      </c>
    </row>
    <row r="1404" ht="14.25" customHeight="1">
      <c r="A1404" s="206">
        <v>44500.0</v>
      </c>
      <c r="B1404" s="205">
        <v>3.1601</v>
      </c>
      <c r="C1404" s="138">
        <f t="shared" si="1"/>
        <v>10</v>
      </c>
      <c r="D1404" s="147">
        <f t="shared" si="2"/>
        <v>2021</v>
      </c>
    </row>
    <row r="1405" ht="14.25" customHeight="1">
      <c r="A1405" s="206">
        <v>44501.0</v>
      </c>
      <c r="B1405" s="205">
        <v>3.1601</v>
      </c>
      <c r="C1405" s="138">
        <f t="shared" si="1"/>
        <v>11</v>
      </c>
      <c r="D1405" s="147">
        <f t="shared" si="2"/>
        <v>2021</v>
      </c>
    </row>
    <row r="1406" ht="14.25" customHeight="1">
      <c r="A1406" s="206">
        <v>44502.0</v>
      </c>
      <c r="B1406" s="205">
        <v>3.169</v>
      </c>
      <c r="C1406" s="138">
        <f t="shared" si="1"/>
        <v>11</v>
      </c>
      <c r="D1406" s="147">
        <f t="shared" si="2"/>
        <v>2021</v>
      </c>
    </row>
    <row r="1407" ht="14.25" customHeight="1">
      <c r="A1407" s="206">
        <v>44503.0</v>
      </c>
      <c r="B1407" s="205">
        <v>3.1678</v>
      </c>
      <c r="C1407" s="138">
        <f t="shared" si="1"/>
        <v>11</v>
      </c>
      <c r="D1407" s="147">
        <f t="shared" si="2"/>
        <v>2021</v>
      </c>
    </row>
    <row r="1408" ht="14.25" customHeight="1">
      <c r="A1408" s="206">
        <v>44504.0</v>
      </c>
      <c r="B1408" s="205">
        <v>3.1576</v>
      </c>
      <c r="C1408" s="138">
        <f t="shared" si="1"/>
        <v>11</v>
      </c>
      <c r="D1408" s="147">
        <f t="shared" si="2"/>
        <v>2021</v>
      </c>
    </row>
    <row r="1409" ht="14.25" customHeight="1">
      <c r="A1409" s="206">
        <v>44505.0</v>
      </c>
      <c r="B1409" s="205">
        <v>3.1631</v>
      </c>
      <c r="C1409" s="138">
        <f t="shared" si="1"/>
        <v>11</v>
      </c>
      <c r="D1409" s="147">
        <f t="shared" si="2"/>
        <v>2021</v>
      </c>
    </row>
    <row r="1410" ht="14.25" customHeight="1">
      <c r="A1410" s="206">
        <v>44506.0</v>
      </c>
      <c r="B1410" s="205">
        <v>3.1637</v>
      </c>
      <c r="C1410" s="138">
        <f t="shared" si="1"/>
        <v>11</v>
      </c>
      <c r="D1410" s="147">
        <f t="shared" si="2"/>
        <v>2021</v>
      </c>
    </row>
    <row r="1411" ht="14.25" customHeight="1">
      <c r="A1411" s="206">
        <v>44507.0</v>
      </c>
      <c r="B1411" s="205">
        <v>3.1637</v>
      </c>
      <c r="C1411" s="138">
        <f t="shared" si="1"/>
        <v>11</v>
      </c>
      <c r="D1411" s="147">
        <f t="shared" si="2"/>
        <v>2021</v>
      </c>
    </row>
    <row r="1412" ht="14.25" customHeight="1">
      <c r="A1412" s="206">
        <v>44508.0</v>
      </c>
      <c r="B1412" s="205">
        <v>3.1637</v>
      </c>
      <c r="C1412" s="138">
        <f t="shared" si="1"/>
        <v>11</v>
      </c>
      <c r="D1412" s="147">
        <f t="shared" si="2"/>
        <v>2021</v>
      </c>
    </row>
    <row r="1413" ht="14.25" customHeight="1">
      <c r="A1413" s="206">
        <v>44509.0</v>
      </c>
      <c r="B1413" s="205">
        <v>3.1622</v>
      </c>
      <c r="C1413" s="138">
        <f t="shared" si="1"/>
        <v>11</v>
      </c>
      <c r="D1413" s="147">
        <f t="shared" si="2"/>
        <v>2021</v>
      </c>
    </row>
    <row r="1414" ht="14.25" customHeight="1">
      <c r="A1414" s="206">
        <v>44510.0</v>
      </c>
      <c r="B1414" s="205">
        <v>3.1571</v>
      </c>
      <c r="C1414" s="138">
        <f t="shared" si="1"/>
        <v>11</v>
      </c>
      <c r="D1414" s="147">
        <f t="shared" si="2"/>
        <v>2021</v>
      </c>
    </row>
    <row r="1415" ht="14.25" customHeight="1">
      <c r="A1415" s="206">
        <v>44511.0</v>
      </c>
      <c r="B1415" s="205">
        <v>3.1523</v>
      </c>
      <c r="C1415" s="138">
        <f t="shared" si="1"/>
        <v>11</v>
      </c>
      <c r="D1415" s="147">
        <f t="shared" si="2"/>
        <v>2021</v>
      </c>
    </row>
    <row r="1416" ht="14.25" customHeight="1">
      <c r="A1416" s="206">
        <v>44512.0</v>
      </c>
      <c r="B1416" s="205">
        <v>3.1492</v>
      </c>
      <c r="C1416" s="138">
        <f t="shared" si="1"/>
        <v>11</v>
      </c>
      <c r="D1416" s="147">
        <f t="shared" si="2"/>
        <v>2021</v>
      </c>
    </row>
    <row r="1417" ht="14.25" customHeight="1">
      <c r="A1417" s="206">
        <v>44513.0</v>
      </c>
      <c r="B1417" s="205">
        <v>3.1493</v>
      </c>
      <c r="C1417" s="138">
        <f t="shared" si="1"/>
        <v>11</v>
      </c>
      <c r="D1417" s="147">
        <f t="shared" si="2"/>
        <v>2021</v>
      </c>
    </row>
    <row r="1418" ht="14.25" customHeight="1">
      <c r="A1418" s="206">
        <v>44514.0</v>
      </c>
      <c r="B1418" s="205">
        <v>3.1493</v>
      </c>
      <c r="C1418" s="138">
        <f t="shared" si="1"/>
        <v>11</v>
      </c>
      <c r="D1418" s="147">
        <f t="shared" si="2"/>
        <v>2021</v>
      </c>
    </row>
    <row r="1419" ht="14.25" customHeight="1">
      <c r="A1419" s="206">
        <v>44515.0</v>
      </c>
      <c r="B1419" s="205">
        <v>3.1493</v>
      </c>
      <c r="C1419" s="138">
        <f t="shared" si="1"/>
        <v>11</v>
      </c>
      <c r="D1419" s="147">
        <f t="shared" si="2"/>
        <v>2021</v>
      </c>
    </row>
    <row r="1420" ht="14.25" customHeight="1">
      <c r="A1420" s="206">
        <v>44516.0</v>
      </c>
      <c r="B1420" s="205">
        <v>3.155</v>
      </c>
      <c r="C1420" s="138">
        <f t="shared" si="1"/>
        <v>11</v>
      </c>
      <c r="D1420" s="147">
        <f t="shared" si="2"/>
        <v>2021</v>
      </c>
    </row>
    <row r="1421" ht="14.25" customHeight="1">
      <c r="A1421" s="206">
        <v>44517.0</v>
      </c>
      <c r="B1421" s="205">
        <v>3.1489</v>
      </c>
      <c r="C1421" s="138">
        <f t="shared" si="1"/>
        <v>11</v>
      </c>
      <c r="D1421" s="147">
        <f t="shared" si="2"/>
        <v>2021</v>
      </c>
    </row>
    <row r="1422" ht="14.25" customHeight="1">
      <c r="A1422" s="206">
        <v>44518.0</v>
      </c>
      <c r="B1422" s="205">
        <v>3.1435</v>
      </c>
      <c r="C1422" s="138">
        <f t="shared" si="1"/>
        <v>11</v>
      </c>
      <c r="D1422" s="147">
        <f t="shared" si="2"/>
        <v>2021</v>
      </c>
    </row>
    <row r="1423" ht="14.25" customHeight="1">
      <c r="A1423" s="206">
        <v>44519.0</v>
      </c>
      <c r="B1423" s="205">
        <v>3.1303</v>
      </c>
      <c r="C1423" s="138">
        <f t="shared" si="1"/>
        <v>11</v>
      </c>
      <c r="D1423" s="147">
        <f t="shared" si="2"/>
        <v>2021</v>
      </c>
    </row>
    <row r="1424" ht="14.25" customHeight="1">
      <c r="A1424" s="206">
        <v>44520.0</v>
      </c>
      <c r="B1424" s="205">
        <v>3.112</v>
      </c>
      <c r="C1424" s="138">
        <f t="shared" si="1"/>
        <v>11</v>
      </c>
      <c r="D1424" s="147">
        <f t="shared" si="2"/>
        <v>2021</v>
      </c>
    </row>
    <row r="1425" ht="14.25" customHeight="1">
      <c r="A1425" s="206">
        <v>44521.0</v>
      </c>
      <c r="B1425" s="205">
        <v>3.112</v>
      </c>
      <c r="C1425" s="138">
        <f t="shared" si="1"/>
        <v>11</v>
      </c>
      <c r="D1425" s="147">
        <f t="shared" si="2"/>
        <v>2021</v>
      </c>
    </row>
    <row r="1426" ht="14.25" customHeight="1">
      <c r="A1426" s="206">
        <v>44522.0</v>
      </c>
      <c r="B1426" s="205">
        <v>3.112</v>
      </c>
      <c r="C1426" s="138">
        <f t="shared" si="1"/>
        <v>11</v>
      </c>
      <c r="D1426" s="147">
        <f t="shared" si="2"/>
        <v>2021</v>
      </c>
    </row>
    <row r="1427" ht="14.25" customHeight="1">
      <c r="A1427" s="206">
        <v>44523.0</v>
      </c>
      <c r="B1427" s="205">
        <v>3.1134</v>
      </c>
      <c r="C1427" s="138">
        <f t="shared" si="1"/>
        <v>11</v>
      </c>
      <c r="D1427" s="147">
        <f t="shared" si="2"/>
        <v>2021</v>
      </c>
    </row>
    <row r="1428" ht="14.25" customHeight="1">
      <c r="A1428" s="206">
        <v>44524.0</v>
      </c>
      <c r="B1428" s="205">
        <v>3.1134</v>
      </c>
      <c r="C1428" s="138">
        <f t="shared" si="1"/>
        <v>11</v>
      </c>
      <c r="D1428" s="147">
        <f t="shared" si="2"/>
        <v>2021</v>
      </c>
    </row>
    <row r="1429" ht="14.25" customHeight="1">
      <c r="A1429" s="206">
        <v>44525.0</v>
      </c>
      <c r="B1429" s="205">
        <v>3.1153</v>
      </c>
      <c r="C1429" s="138">
        <f t="shared" si="1"/>
        <v>11</v>
      </c>
      <c r="D1429" s="147">
        <f t="shared" si="2"/>
        <v>2021</v>
      </c>
    </row>
    <row r="1430" ht="14.25" customHeight="1">
      <c r="A1430" s="206">
        <v>44526.0</v>
      </c>
      <c r="B1430" s="205">
        <v>3.1129</v>
      </c>
      <c r="C1430" s="138">
        <f t="shared" si="1"/>
        <v>11</v>
      </c>
      <c r="D1430" s="147">
        <f t="shared" si="2"/>
        <v>2021</v>
      </c>
    </row>
    <row r="1431" ht="14.25" customHeight="1">
      <c r="A1431" s="206">
        <v>44527.0</v>
      </c>
      <c r="B1431" s="205">
        <v>3.0967</v>
      </c>
      <c r="C1431" s="138">
        <f t="shared" si="1"/>
        <v>11</v>
      </c>
      <c r="D1431" s="147">
        <f t="shared" si="2"/>
        <v>2021</v>
      </c>
    </row>
    <row r="1432" ht="14.25" customHeight="1">
      <c r="A1432" s="206">
        <v>44528.0</v>
      </c>
      <c r="B1432" s="205">
        <v>3.0967</v>
      </c>
      <c r="C1432" s="138">
        <f t="shared" si="1"/>
        <v>11</v>
      </c>
      <c r="D1432" s="147">
        <f t="shared" si="2"/>
        <v>2021</v>
      </c>
    </row>
    <row r="1433" ht="14.25" customHeight="1">
      <c r="A1433" s="206">
        <v>44529.0</v>
      </c>
      <c r="B1433" s="205">
        <v>3.0967</v>
      </c>
      <c r="C1433" s="138">
        <f t="shared" si="1"/>
        <v>11</v>
      </c>
      <c r="D1433" s="147">
        <f t="shared" si="2"/>
        <v>2021</v>
      </c>
    </row>
    <row r="1434" ht="14.25" customHeight="1">
      <c r="A1434" s="206">
        <v>44530.0</v>
      </c>
      <c r="B1434" s="205">
        <v>3.0867</v>
      </c>
      <c r="C1434" s="138">
        <f t="shared" si="1"/>
        <v>11</v>
      </c>
      <c r="D1434" s="147">
        <f t="shared" si="2"/>
        <v>2021</v>
      </c>
    </row>
    <row r="1435" ht="14.25" customHeight="1">
      <c r="A1435" s="206">
        <v>44531.0</v>
      </c>
      <c r="B1435" s="205">
        <v>3.1179</v>
      </c>
      <c r="C1435" s="138">
        <f t="shared" si="1"/>
        <v>12</v>
      </c>
      <c r="D1435" s="147">
        <f t="shared" si="2"/>
        <v>2021</v>
      </c>
    </row>
    <row r="1436" ht="14.25" customHeight="1">
      <c r="A1436" s="206">
        <v>44532.0</v>
      </c>
      <c r="B1436" s="205">
        <v>3.1279</v>
      </c>
      <c r="C1436" s="138">
        <f t="shared" si="1"/>
        <v>12</v>
      </c>
      <c r="D1436" s="147">
        <f t="shared" si="2"/>
        <v>2021</v>
      </c>
    </row>
    <row r="1437" ht="14.25" customHeight="1">
      <c r="A1437" s="206">
        <v>44533.0</v>
      </c>
      <c r="B1437" s="205">
        <v>3.1283</v>
      </c>
      <c r="C1437" s="138">
        <f t="shared" si="1"/>
        <v>12</v>
      </c>
      <c r="D1437" s="147">
        <f t="shared" si="2"/>
        <v>2021</v>
      </c>
    </row>
    <row r="1438" ht="14.25" customHeight="1">
      <c r="A1438" s="206">
        <v>44534.0</v>
      </c>
      <c r="B1438" s="205">
        <v>3.121</v>
      </c>
      <c r="C1438" s="138">
        <f t="shared" si="1"/>
        <v>12</v>
      </c>
      <c r="D1438" s="147">
        <f t="shared" si="2"/>
        <v>2021</v>
      </c>
    </row>
    <row r="1439" ht="14.25" customHeight="1">
      <c r="A1439" s="206">
        <v>44535.0</v>
      </c>
      <c r="B1439" s="205">
        <v>3.121</v>
      </c>
      <c r="C1439" s="138">
        <f t="shared" si="1"/>
        <v>12</v>
      </c>
      <c r="D1439" s="147">
        <f t="shared" si="2"/>
        <v>2021</v>
      </c>
    </row>
    <row r="1440" ht="14.25" customHeight="1">
      <c r="A1440" s="206">
        <v>44536.0</v>
      </c>
      <c r="B1440" s="205">
        <v>3.121</v>
      </c>
      <c r="C1440" s="138">
        <f t="shared" si="1"/>
        <v>12</v>
      </c>
      <c r="D1440" s="147">
        <f t="shared" si="2"/>
        <v>2021</v>
      </c>
    </row>
    <row r="1441" ht="14.25" customHeight="1">
      <c r="A1441" s="206">
        <v>44537.0</v>
      </c>
      <c r="B1441" s="205">
        <v>3.0967</v>
      </c>
      <c r="C1441" s="138">
        <f t="shared" si="1"/>
        <v>12</v>
      </c>
      <c r="D1441" s="147">
        <f t="shared" si="2"/>
        <v>2021</v>
      </c>
    </row>
    <row r="1442" ht="14.25" customHeight="1">
      <c r="A1442" s="206">
        <v>44538.0</v>
      </c>
      <c r="B1442" s="205">
        <v>3.0909</v>
      </c>
      <c r="C1442" s="138">
        <f t="shared" si="1"/>
        <v>12</v>
      </c>
      <c r="D1442" s="147">
        <f t="shared" si="2"/>
        <v>2021</v>
      </c>
    </row>
    <row r="1443" ht="14.25" customHeight="1">
      <c r="A1443" s="206">
        <v>44539.0</v>
      </c>
      <c r="B1443" s="205">
        <v>3.0991</v>
      </c>
      <c r="C1443" s="138">
        <f t="shared" si="1"/>
        <v>12</v>
      </c>
      <c r="D1443" s="147">
        <f t="shared" si="2"/>
        <v>2021</v>
      </c>
    </row>
    <row r="1444" ht="14.25" customHeight="1">
      <c r="A1444" s="206">
        <v>44540.0</v>
      </c>
      <c r="B1444" s="205">
        <v>3.114</v>
      </c>
      <c r="C1444" s="138">
        <f t="shared" si="1"/>
        <v>12</v>
      </c>
      <c r="D1444" s="147">
        <f t="shared" si="2"/>
        <v>2021</v>
      </c>
    </row>
    <row r="1445" ht="14.25" customHeight="1">
      <c r="A1445" s="206">
        <v>44541.0</v>
      </c>
      <c r="B1445" s="205">
        <v>3.1004</v>
      </c>
      <c r="C1445" s="138">
        <f t="shared" si="1"/>
        <v>12</v>
      </c>
      <c r="D1445" s="147">
        <f t="shared" si="2"/>
        <v>2021</v>
      </c>
    </row>
    <row r="1446" ht="14.25" customHeight="1">
      <c r="A1446" s="206">
        <v>44542.0</v>
      </c>
      <c r="B1446" s="205">
        <v>3.1004</v>
      </c>
      <c r="C1446" s="138">
        <f t="shared" si="1"/>
        <v>12</v>
      </c>
      <c r="D1446" s="147">
        <f t="shared" si="2"/>
        <v>2021</v>
      </c>
    </row>
    <row r="1447" ht="14.25" customHeight="1">
      <c r="A1447" s="206">
        <v>44543.0</v>
      </c>
      <c r="B1447" s="205">
        <v>3.1004</v>
      </c>
      <c r="C1447" s="138">
        <f t="shared" si="1"/>
        <v>12</v>
      </c>
      <c r="D1447" s="147">
        <f t="shared" si="2"/>
        <v>2021</v>
      </c>
    </row>
    <row r="1448" ht="14.25" customHeight="1">
      <c r="A1448" s="206">
        <v>44544.0</v>
      </c>
      <c r="B1448" s="205">
        <v>3.1002</v>
      </c>
      <c r="C1448" s="138">
        <f t="shared" si="1"/>
        <v>12</v>
      </c>
      <c r="D1448" s="147">
        <f t="shared" si="2"/>
        <v>2021</v>
      </c>
    </row>
    <row r="1449" ht="14.25" customHeight="1">
      <c r="A1449" s="206">
        <v>44545.0</v>
      </c>
      <c r="B1449" s="205">
        <v>3.0978</v>
      </c>
      <c r="C1449" s="138">
        <f t="shared" si="1"/>
        <v>12</v>
      </c>
      <c r="D1449" s="147">
        <f t="shared" si="2"/>
        <v>2021</v>
      </c>
    </row>
    <row r="1450" ht="14.25" customHeight="1">
      <c r="A1450" s="206">
        <v>44546.0</v>
      </c>
      <c r="B1450" s="205">
        <v>3.0957</v>
      </c>
      <c r="C1450" s="138">
        <f t="shared" si="1"/>
        <v>12</v>
      </c>
      <c r="D1450" s="147">
        <f t="shared" si="2"/>
        <v>2021</v>
      </c>
    </row>
    <row r="1451" ht="14.25" customHeight="1">
      <c r="A1451" s="206">
        <v>44547.0</v>
      </c>
      <c r="B1451" s="205">
        <v>3.0972</v>
      </c>
      <c r="C1451" s="138">
        <f t="shared" si="1"/>
        <v>12</v>
      </c>
      <c r="D1451" s="147">
        <f t="shared" si="2"/>
        <v>2021</v>
      </c>
    </row>
    <row r="1452" ht="14.25" customHeight="1">
      <c r="A1452" s="206">
        <v>44548.0</v>
      </c>
      <c r="B1452" s="205">
        <v>3.0884</v>
      </c>
      <c r="C1452" s="138">
        <f t="shared" si="1"/>
        <v>12</v>
      </c>
      <c r="D1452" s="147">
        <f t="shared" si="2"/>
        <v>2021</v>
      </c>
    </row>
    <row r="1453" ht="14.25" customHeight="1">
      <c r="A1453" s="206">
        <v>44549.0</v>
      </c>
      <c r="B1453" s="205">
        <v>3.0884</v>
      </c>
      <c r="C1453" s="138">
        <f t="shared" si="1"/>
        <v>12</v>
      </c>
      <c r="D1453" s="147">
        <f t="shared" si="2"/>
        <v>2021</v>
      </c>
    </row>
    <row r="1454" ht="14.25" customHeight="1">
      <c r="A1454" s="206">
        <v>44550.0</v>
      </c>
      <c r="B1454" s="205">
        <v>3.0884</v>
      </c>
      <c r="C1454" s="138">
        <f t="shared" si="1"/>
        <v>12</v>
      </c>
      <c r="D1454" s="147">
        <f t="shared" si="2"/>
        <v>2021</v>
      </c>
    </row>
    <row r="1455" ht="14.25" customHeight="1">
      <c r="A1455" s="206">
        <v>44551.0</v>
      </c>
      <c r="B1455" s="205">
        <v>3.0914</v>
      </c>
      <c r="C1455" s="138">
        <f t="shared" si="1"/>
        <v>12</v>
      </c>
      <c r="D1455" s="147">
        <f t="shared" si="2"/>
        <v>2021</v>
      </c>
    </row>
    <row r="1456" ht="14.25" customHeight="1">
      <c r="A1456" s="206">
        <v>44552.0</v>
      </c>
      <c r="B1456" s="205">
        <v>3.0958</v>
      </c>
      <c r="C1456" s="138">
        <f t="shared" si="1"/>
        <v>12</v>
      </c>
      <c r="D1456" s="147">
        <f t="shared" si="2"/>
        <v>2021</v>
      </c>
    </row>
    <row r="1457" ht="14.25" customHeight="1">
      <c r="A1457" s="206">
        <v>44553.0</v>
      </c>
      <c r="B1457" s="205">
        <v>3.0939</v>
      </c>
      <c r="C1457" s="138">
        <f t="shared" si="1"/>
        <v>12</v>
      </c>
      <c r="D1457" s="147">
        <f t="shared" si="2"/>
        <v>2021</v>
      </c>
    </row>
    <row r="1458" ht="14.25" customHeight="1">
      <c r="A1458" s="206">
        <v>44554.0</v>
      </c>
      <c r="B1458" s="205">
        <v>3.0878</v>
      </c>
      <c r="C1458" s="138">
        <f t="shared" si="1"/>
        <v>12</v>
      </c>
      <c r="D1458" s="147">
        <f t="shared" si="2"/>
        <v>2021</v>
      </c>
    </row>
    <row r="1459" ht="14.25" customHeight="1">
      <c r="A1459" s="206">
        <v>44555.0</v>
      </c>
      <c r="B1459" s="205">
        <v>3.0774</v>
      </c>
      <c r="C1459" s="138">
        <f t="shared" si="1"/>
        <v>12</v>
      </c>
      <c r="D1459" s="147">
        <f t="shared" si="2"/>
        <v>2021</v>
      </c>
    </row>
    <row r="1460" ht="14.25" customHeight="1">
      <c r="A1460" s="206">
        <v>44556.0</v>
      </c>
      <c r="B1460" s="205">
        <v>3.0774</v>
      </c>
      <c r="C1460" s="138">
        <f t="shared" si="1"/>
        <v>12</v>
      </c>
      <c r="D1460" s="147">
        <f t="shared" si="2"/>
        <v>2021</v>
      </c>
    </row>
    <row r="1461" ht="14.25" customHeight="1">
      <c r="A1461" s="206">
        <v>44557.0</v>
      </c>
      <c r="B1461" s="205">
        <v>3.0774</v>
      </c>
      <c r="C1461" s="138">
        <f t="shared" si="1"/>
        <v>12</v>
      </c>
      <c r="D1461" s="147">
        <f t="shared" si="2"/>
        <v>2021</v>
      </c>
    </row>
    <row r="1462" ht="14.25" customHeight="1">
      <c r="A1462" s="206">
        <v>44558.0</v>
      </c>
      <c r="B1462" s="205">
        <v>3.0789</v>
      </c>
      <c r="C1462" s="138">
        <f t="shared" si="1"/>
        <v>12</v>
      </c>
      <c r="D1462" s="147">
        <f t="shared" si="2"/>
        <v>2021</v>
      </c>
    </row>
    <row r="1463" ht="14.25" customHeight="1">
      <c r="A1463" s="206">
        <v>44559.0</v>
      </c>
      <c r="B1463" s="205">
        <v>3.0899</v>
      </c>
      <c r="C1463" s="138">
        <f t="shared" si="1"/>
        <v>12</v>
      </c>
      <c r="D1463" s="147">
        <f t="shared" si="2"/>
        <v>2021</v>
      </c>
    </row>
    <row r="1464" ht="14.25" customHeight="1">
      <c r="A1464" s="206">
        <v>44560.0</v>
      </c>
      <c r="B1464" s="205">
        <v>3.0961</v>
      </c>
      <c r="C1464" s="138">
        <f t="shared" si="1"/>
        <v>12</v>
      </c>
      <c r="D1464" s="147">
        <f t="shared" si="2"/>
        <v>2021</v>
      </c>
    </row>
    <row r="1465" ht="14.25" customHeight="1">
      <c r="A1465" s="206">
        <v>44561.0</v>
      </c>
      <c r="B1465" s="205">
        <v>3.0976</v>
      </c>
      <c r="C1465" s="138">
        <f t="shared" si="1"/>
        <v>12</v>
      </c>
      <c r="D1465" s="147">
        <f t="shared" si="2"/>
        <v>2021</v>
      </c>
    </row>
    <row r="1466" ht="14.25" customHeight="1">
      <c r="A1466" s="206" t="s">
        <v>2246</v>
      </c>
      <c r="B1466" s="205" t="s">
        <v>2246</v>
      </c>
    </row>
    <row r="1467" ht="14.25" customHeight="1">
      <c r="A1467" s="206" t="s">
        <v>2247</v>
      </c>
      <c r="B1467" s="138" t="s">
        <v>2248</v>
      </c>
    </row>
    <row r="1468" ht="14.25" customHeight="1">
      <c r="A1468" s="207">
        <v>44691.0</v>
      </c>
      <c r="B1468" s="208">
        <v>3.0321</v>
      </c>
      <c r="C1468" s="138">
        <f t="shared" ref="C1468:C1555" si="3">MONTH(A1468)</f>
        <v>5</v>
      </c>
      <c r="D1468" s="147">
        <f t="shared" ref="D1468:D1555" si="4">YEAR(A1468)</f>
        <v>2022</v>
      </c>
    </row>
    <row r="1469" ht="14.25" customHeight="1">
      <c r="A1469" s="207">
        <v>44687.0</v>
      </c>
      <c r="B1469" s="208">
        <v>3.0318</v>
      </c>
      <c r="C1469" s="138">
        <f t="shared" si="3"/>
        <v>5</v>
      </c>
      <c r="D1469" s="147">
        <f t="shared" si="4"/>
        <v>2022</v>
      </c>
    </row>
    <row r="1470" ht="14.25" customHeight="1">
      <c r="A1470" s="207">
        <v>44686.0</v>
      </c>
      <c r="B1470" s="208">
        <v>3.0398</v>
      </c>
      <c r="C1470" s="138">
        <f t="shared" si="3"/>
        <v>5</v>
      </c>
      <c r="D1470" s="147">
        <f t="shared" si="4"/>
        <v>2022</v>
      </c>
    </row>
    <row r="1471" ht="14.25" customHeight="1">
      <c r="A1471" s="207">
        <v>44685.0</v>
      </c>
      <c r="B1471" s="208">
        <v>3.0384</v>
      </c>
      <c r="C1471" s="138">
        <f t="shared" si="3"/>
        <v>5</v>
      </c>
      <c r="D1471" s="147">
        <f t="shared" si="4"/>
        <v>2022</v>
      </c>
    </row>
    <row r="1472" ht="14.25" customHeight="1">
      <c r="A1472" s="207">
        <v>44684.0</v>
      </c>
      <c r="B1472" s="208">
        <v>3.0331</v>
      </c>
      <c r="C1472" s="138">
        <f t="shared" si="3"/>
        <v>5</v>
      </c>
      <c r="D1472" s="147">
        <f t="shared" si="4"/>
        <v>2022</v>
      </c>
    </row>
    <row r="1473" ht="14.25" customHeight="1">
      <c r="A1473" s="207">
        <v>44683.0</v>
      </c>
      <c r="B1473" s="208">
        <v>3.059</v>
      </c>
      <c r="C1473" s="138">
        <f t="shared" si="3"/>
        <v>5</v>
      </c>
      <c r="D1473" s="147">
        <f t="shared" si="4"/>
        <v>2022</v>
      </c>
    </row>
    <row r="1474" ht="14.25" customHeight="1">
      <c r="A1474" s="207">
        <v>44680.0</v>
      </c>
      <c r="B1474" s="208">
        <v>3.0591</v>
      </c>
      <c r="C1474" s="138">
        <f t="shared" si="3"/>
        <v>4</v>
      </c>
      <c r="D1474" s="147">
        <f t="shared" si="4"/>
        <v>2022</v>
      </c>
    </row>
    <row r="1475" ht="14.25" customHeight="1">
      <c r="A1475" s="207">
        <v>44679.0</v>
      </c>
      <c r="B1475" s="208">
        <v>3.0597</v>
      </c>
      <c r="C1475" s="138">
        <f t="shared" si="3"/>
        <v>4</v>
      </c>
      <c r="D1475" s="147">
        <f t="shared" si="4"/>
        <v>2022</v>
      </c>
    </row>
    <row r="1476" ht="14.25" customHeight="1">
      <c r="A1476" s="207">
        <v>44678.0</v>
      </c>
      <c r="B1476" s="208">
        <v>3.0517</v>
      </c>
      <c r="C1476" s="138">
        <f t="shared" si="3"/>
        <v>4</v>
      </c>
      <c r="D1476" s="147">
        <f t="shared" si="4"/>
        <v>2022</v>
      </c>
    </row>
    <row r="1477" ht="14.25" customHeight="1">
      <c r="A1477" s="207">
        <v>44677.0</v>
      </c>
      <c r="B1477" s="208">
        <v>3.0368</v>
      </c>
      <c r="C1477" s="138">
        <f t="shared" si="3"/>
        <v>4</v>
      </c>
      <c r="D1477" s="147">
        <f t="shared" si="4"/>
        <v>2022</v>
      </c>
    </row>
    <row r="1478" ht="14.25" customHeight="1">
      <c r="A1478" s="207">
        <v>44672.0</v>
      </c>
      <c r="B1478" s="208">
        <v>3.0358</v>
      </c>
      <c r="C1478" s="138">
        <f t="shared" si="3"/>
        <v>4</v>
      </c>
      <c r="D1478" s="147">
        <f t="shared" si="4"/>
        <v>2022</v>
      </c>
    </row>
    <row r="1479" ht="14.25" customHeight="1">
      <c r="A1479" s="207">
        <v>44671.0</v>
      </c>
      <c r="B1479" s="208">
        <v>3.0273</v>
      </c>
      <c r="C1479" s="138">
        <f t="shared" si="3"/>
        <v>4</v>
      </c>
      <c r="D1479" s="147">
        <f t="shared" si="4"/>
        <v>2022</v>
      </c>
    </row>
    <row r="1480" ht="14.25" customHeight="1">
      <c r="A1480" s="207">
        <v>44670.0</v>
      </c>
      <c r="B1480" s="208">
        <v>3.053</v>
      </c>
      <c r="C1480" s="138">
        <f t="shared" si="3"/>
        <v>4</v>
      </c>
      <c r="D1480" s="147">
        <f t="shared" si="4"/>
        <v>2022</v>
      </c>
    </row>
    <row r="1481" ht="14.25" customHeight="1">
      <c r="A1481" s="207">
        <v>44669.0</v>
      </c>
      <c r="B1481" s="208">
        <v>3.0613</v>
      </c>
      <c r="C1481" s="138">
        <f t="shared" si="3"/>
        <v>4</v>
      </c>
      <c r="D1481" s="147">
        <f t="shared" si="4"/>
        <v>2022</v>
      </c>
    </row>
    <row r="1482" ht="14.25" customHeight="1">
      <c r="A1482" s="207">
        <v>44666.0</v>
      </c>
      <c r="B1482" s="208">
        <v>3.0706</v>
      </c>
      <c r="C1482" s="138">
        <f t="shared" si="3"/>
        <v>4</v>
      </c>
      <c r="D1482" s="147">
        <f t="shared" si="4"/>
        <v>2022</v>
      </c>
    </row>
    <row r="1483" ht="14.25" customHeight="1">
      <c r="A1483" s="207">
        <v>44665.0</v>
      </c>
      <c r="B1483" s="208">
        <v>3.0741</v>
      </c>
      <c r="C1483" s="138">
        <f t="shared" si="3"/>
        <v>4</v>
      </c>
      <c r="D1483" s="147">
        <f t="shared" si="4"/>
        <v>2022</v>
      </c>
    </row>
    <row r="1484" ht="14.25" customHeight="1">
      <c r="A1484" s="207">
        <v>44664.0</v>
      </c>
      <c r="B1484" s="208">
        <v>3.083</v>
      </c>
      <c r="C1484" s="138">
        <f t="shared" si="3"/>
        <v>4</v>
      </c>
      <c r="D1484" s="147">
        <f t="shared" si="4"/>
        <v>2022</v>
      </c>
    </row>
    <row r="1485" ht="14.25" customHeight="1">
      <c r="A1485" s="207">
        <v>44663.0</v>
      </c>
      <c r="B1485" s="208">
        <v>3.0841</v>
      </c>
      <c r="C1485" s="138">
        <f t="shared" si="3"/>
        <v>4</v>
      </c>
      <c r="D1485" s="147">
        <f t="shared" si="4"/>
        <v>2022</v>
      </c>
    </row>
    <row r="1486" ht="14.25" customHeight="1">
      <c r="A1486" s="207">
        <v>44662.0</v>
      </c>
      <c r="B1486" s="208">
        <v>3.0755</v>
      </c>
      <c r="C1486" s="138">
        <f t="shared" si="3"/>
        <v>4</v>
      </c>
      <c r="D1486" s="147">
        <f t="shared" si="4"/>
        <v>2022</v>
      </c>
    </row>
    <row r="1487" ht="14.25" customHeight="1">
      <c r="A1487" s="207">
        <v>44659.0</v>
      </c>
      <c r="B1487" s="208">
        <v>3.0749</v>
      </c>
      <c r="C1487" s="138">
        <f t="shared" si="3"/>
        <v>4</v>
      </c>
      <c r="D1487" s="147">
        <f t="shared" si="4"/>
        <v>2022</v>
      </c>
    </row>
    <row r="1488" ht="14.25" customHeight="1">
      <c r="A1488" s="207">
        <v>44658.0</v>
      </c>
      <c r="B1488" s="208">
        <v>3.0836</v>
      </c>
      <c r="C1488" s="138">
        <f t="shared" si="3"/>
        <v>4</v>
      </c>
      <c r="D1488" s="147">
        <f t="shared" si="4"/>
        <v>2022</v>
      </c>
    </row>
    <row r="1489" ht="14.25" customHeight="1">
      <c r="A1489" s="207">
        <v>44657.0</v>
      </c>
      <c r="B1489" s="208">
        <v>3.0839</v>
      </c>
      <c r="C1489" s="138">
        <f t="shared" si="3"/>
        <v>4</v>
      </c>
      <c r="D1489" s="147">
        <f t="shared" si="4"/>
        <v>2022</v>
      </c>
    </row>
    <row r="1490" ht="14.25" customHeight="1">
      <c r="A1490" s="207">
        <v>44656.0</v>
      </c>
      <c r="B1490" s="208">
        <v>3.0857</v>
      </c>
      <c r="C1490" s="138">
        <f t="shared" si="3"/>
        <v>4</v>
      </c>
      <c r="D1490" s="147">
        <f t="shared" si="4"/>
        <v>2022</v>
      </c>
    </row>
    <row r="1491" ht="14.25" customHeight="1">
      <c r="A1491" s="207">
        <v>44655.0</v>
      </c>
      <c r="B1491" s="208">
        <v>3.0902</v>
      </c>
      <c r="C1491" s="138">
        <f t="shared" si="3"/>
        <v>4</v>
      </c>
      <c r="D1491" s="147">
        <f t="shared" si="4"/>
        <v>2022</v>
      </c>
    </row>
    <row r="1492" ht="14.25" customHeight="1">
      <c r="A1492" s="207">
        <v>44652.0</v>
      </c>
      <c r="B1492" s="208">
        <v>3.0918</v>
      </c>
      <c r="C1492" s="138">
        <f t="shared" si="3"/>
        <v>4</v>
      </c>
      <c r="D1492" s="147">
        <f t="shared" si="4"/>
        <v>2022</v>
      </c>
    </row>
    <row r="1493" ht="14.25" customHeight="1">
      <c r="A1493" s="207">
        <v>44651.0</v>
      </c>
      <c r="B1493" s="208">
        <v>3.0896</v>
      </c>
      <c r="C1493" s="138">
        <f t="shared" si="3"/>
        <v>3</v>
      </c>
      <c r="D1493" s="147">
        <f t="shared" si="4"/>
        <v>2022</v>
      </c>
    </row>
    <row r="1494" ht="14.25" customHeight="1">
      <c r="A1494" s="207">
        <v>44650.0</v>
      </c>
      <c r="B1494" s="208">
        <v>3.1013</v>
      </c>
      <c r="C1494" s="138">
        <f t="shared" si="3"/>
        <v>3</v>
      </c>
      <c r="D1494" s="147">
        <f t="shared" si="4"/>
        <v>2022</v>
      </c>
    </row>
    <row r="1495" ht="14.25" customHeight="1">
      <c r="A1495" s="207">
        <v>44649.0</v>
      </c>
      <c r="B1495" s="208">
        <v>3.1354</v>
      </c>
      <c r="C1495" s="138">
        <f t="shared" si="3"/>
        <v>3</v>
      </c>
      <c r="D1495" s="147">
        <f t="shared" si="4"/>
        <v>2022</v>
      </c>
    </row>
    <row r="1496" ht="14.25" customHeight="1">
      <c r="A1496" s="207">
        <v>44648.0</v>
      </c>
      <c r="B1496" s="208">
        <v>3.1917</v>
      </c>
      <c r="C1496" s="138">
        <f t="shared" si="3"/>
        <v>3</v>
      </c>
      <c r="D1496" s="147">
        <f t="shared" si="4"/>
        <v>2022</v>
      </c>
    </row>
    <row r="1497" ht="14.25" customHeight="1">
      <c r="A1497" s="207">
        <v>44648.0</v>
      </c>
      <c r="B1497" s="208">
        <v>3.1917</v>
      </c>
      <c r="C1497" s="138">
        <f t="shared" si="3"/>
        <v>3</v>
      </c>
      <c r="D1497" s="147">
        <f t="shared" si="4"/>
        <v>2022</v>
      </c>
    </row>
    <row r="1498" ht="14.25" customHeight="1">
      <c r="A1498" s="207">
        <v>44645.0</v>
      </c>
      <c r="B1498" s="208">
        <v>3.2234</v>
      </c>
      <c r="C1498" s="138">
        <f t="shared" si="3"/>
        <v>3</v>
      </c>
      <c r="D1498" s="147">
        <f t="shared" si="4"/>
        <v>2022</v>
      </c>
    </row>
    <row r="1499" ht="14.25" customHeight="1">
      <c r="A1499" s="207">
        <v>44644.0</v>
      </c>
      <c r="B1499" s="208">
        <v>3.2372</v>
      </c>
      <c r="C1499" s="138">
        <f t="shared" si="3"/>
        <v>3</v>
      </c>
      <c r="D1499" s="147">
        <f t="shared" si="4"/>
        <v>2022</v>
      </c>
    </row>
    <row r="1500" ht="14.25" customHeight="1">
      <c r="A1500" s="207">
        <v>44643.0</v>
      </c>
      <c r="B1500" s="208">
        <v>3.2385</v>
      </c>
      <c r="C1500" s="138">
        <f t="shared" si="3"/>
        <v>3</v>
      </c>
      <c r="D1500" s="147">
        <f t="shared" si="4"/>
        <v>2022</v>
      </c>
    </row>
    <row r="1501" ht="14.25" customHeight="1">
      <c r="A1501" s="207">
        <v>44642.0</v>
      </c>
      <c r="B1501" s="208">
        <v>3.2348</v>
      </c>
      <c r="C1501" s="138">
        <f t="shared" si="3"/>
        <v>3</v>
      </c>
      <c r="D1501" s="147">
        <f t="shared" si="4"/>
        <v>2022</v>
      </c>
    </row>
    <row r="1502" ht="14.25" customHeight="1">
      <c r="A1502" s="207">
        <v>44641.0</v>
      </c>
      <c r="B1502" s="208">
        <v>3.2219</v>
      </c>
      <c r="C1502" s="138">
        <f t="shared" si="3"/>
        <v>3</v>
      </c>
      <c r="D1502" s="147">
        <f t="shared" si="4"/>
        <v>2022</v>
      </c>
    </row>
    <row r="1503" ht="14.25" customHeight="1">
      <c r="A1503" s="207">
        <v>44638.0</v>
      </c>
      <c r="B1503" s="208">
        <v>3.2096</v>
      </c>
      <c r="C1503" s="138">
        <f t="shared" si="3"/>
        <v>3</v>
      </c>
      <c r="D1503" s="147">
        <f t="shared" si="4"/>
        <v>2022</v>
      </c>
    </row>
    <row r="1504" ht="14.25" customHeight="1">
      <c r="A1504" s="207">
        <v>44637.0</v>
      </c>
      <c r="B1504" s="208">
        <v>3.2209</v>
      </c>
      <c r="C1504" s="138">
        <f t="shared" si="3"/>
        <v>3</v>
      </c>
      <c r="D1504" s="147">
        <f t="shared" si="4"/>
        <v>2022</v>
      </c>
    </row>
    <row r="1505" ht="14.25" customHeight="1">
      <c r="A1505" s="207">
        <v>44636.0</v>
      </c>
      <c r="B1505" s="208">
        <v>3.2274</v>
      </c>
      <c r="C1505" s="138">
        <f t="shared" si="3"/>
        <v>3</v>
      </c>
      <c r="D1505" s="147">
        <f t="shared" si="4"/>
        <v>2022</v>
      </c>
    </row>
    <row r="1506" ht="14.25" customHeight="1">
      <c r="A1506" s="207">
        <v>44635.0</v>
      </c>
      <c r="B1506" s="208">
        <v>3.2178</v>
      </c>
      <c r="C1506" s="138">
        <f t="shared" si="3"/>
        <v>3</v>
      </c>
      <c r="D1506" s="147">
        <f t="shared" si="4"/>
        <v>2022</v>
      </c>
    </row>
    <row r="1507" ht="14.25" customHeight="1">
      <c r="A1507" s="207">
        <v>44634.0</v>
      </c>
      <c r="B1507" s="208">
        <v>3.2322</v>
      </c>
      <c r="C1507" s="138">
        <f t="shared" si="3"/>
        <v>3</v>
      </c>
      <c r="D1507" s="147">
        <f t="shared" si="4"/>
        <v>2022</v>
      </c>
    </row>
    <row r="1508" ht="14.25" customHeight="1">
      <c r="A1508" s="207">
        <v>44631.0</v>
      </c>
      <c r="B1508" s="208">
        <v>3.2308</v>
      </c>
      <c r="C1508" s="138">
        <f t="shared" si="3"/>
        <v>3</v>
      </c>
      <c r="D1508" s="147">
        <f t="shared" si="4"/>
        <v>2022</v>
      </c>
    </row>
    <row r="1509" ht="14.25" customHeight="1">
      <c r="A1509" s="207">
        <v>44630.0</v>
      </c>
      <c r="B1509" s="208">
        <v>3.3189</v>
      </c>
      <c r="C1509" s="138">
        <f t="shared" si="3"/>
        <v>3</v>
      </c>
      <c r="D1509" s="147">
        <f t="shared" si="4"/>
        <v>2022</v>
      </c>
    </row>
    <row r="1510" ht="14.25" customHeight="1">
      <c r="A1510" s="207">
        <v>44629.0</v>
      </c>
      <c r="B1510" s="208">
        <v>3.4019</v>
      </c>
      <c r="C1510" s="138">
        <f t="shared" si="3"/>
        <v>3</v>
      </c>
      <c r="D1510" s="147">
        <f t="shared" si="4"/>
        <v>2022</v>
      </c>
    </row>
    <row r="1511" ht="14.25" customHeight="1">
      <c r="A1511" s="207">
        <v>44627.0</v>
      </c>
      <c r="B1511" s="208">
        <v>3.3991</v>
      </c>
      <c r="C1511" s="138">
        <f t="shared" si="3"/>
        <v>3</v>
      </c>
      <c r="D1511" s="147">
        <f t="shared" si="4"/>
        <v>2022</v>
      </c>
    </row>
    <row r="1512" ht="14.25" customHeight="1">
      <c r="A1512" s="207">
        <v>44624.0</v>
      </c>
      <c r="B1512" s="208">
        <v>3.2744</v>
      </c>
      <c r="C1512" s="138">
        <f t="shared" si="3"/>
        <v>3</v>
      </c>
      <c r="D1512" s="147">
        <f t="shared" si="4"/>
        <v>2022</v>
      </c>
    </row>
    <row r="1513" ht="14.25" customHeight="1">
      <c r="A1513" s="207">
        <v>44622.0</v>
      </c>
      <c r="B1513" s="208">
        <v>3.2419</v>
      </c>
      <c r="C1513" s="138">
        <f t="shared" si="3"/>
        <v>3</v>
      </c>
      <c r="D1513" s="147">
        <f t="shared" si="4"/>
        <v>2022</v>
      </c>
    </row>
    <row r="1514" ht="14.25" customHeight="1">
      <c r="A1514" s="207">
        <v>44621.0</v>
      </c>
      <c r="B1514" s="208">
        <v>3.2244</v>
      </c>
      <c r="C1514" s="138">
        <f t="shared" si="3"/>
        <v>3</v>
      </c>
      <c r="D1514" s="147">
        <f t="shared" si="4"/>
        <v>2022</v>
      </c>
    </row>
    <row r="1515" ht="14.25" customHeight="1">
      <c r="A1515" s="207">
        <v>44620.0</v>
      </c>
      <c r="B1515" s="208">
        <v>3.2054</v>
      </c>
      <c r="C1515" s="138">
        <f t="shared" si="3"/>
        <v>2</v>
      </c>
      <c r="D1515" s="147">
        <f t="shared" si="4"/>
        <v>2022</v>
      </c>
    </row>
    <row r="1516" ht="14.25" customHeight="1">
      <c r="A1516" s="207">
        <v>44617.0</v>
      </c>
      <c r="B1516" s="208">
        <v>3.154</v>
      </c>
      <c r="C1516" s="138">
        <f t="shared" si="3"/>
        <v>2</v>
      </c>
      <c r="D1516" s="147">
        <f t="shared" si="4"/>
        <v>2022</v>
      </c>
    </row>
    <row r="1517" ht="14.25" customHeight="1">
      <c r="A1517" s="207">
        <v>44616.0</v>
      </c>
      <c r="B1517" s="208">
        <v>3.1331</v>
      </c>
      <c r="C1517" s="138">
        <f t="shared" si="3"/>
        <v>2</v>
      </c>
      <c r="D1517" s="147">
        <f t="shared" si="4"/>
        <v>2022</v>
      </c>
    </row>
    <row r="1518" ht="14.25" customHeight="1">
      <c r="A1518" s="207">
        <v>44615.0</v>
      </c>
      <c r="B1518" s="208">
        <v>3.0162</v>
      </c>
      <c r="C1518" s="138">
        <f t="shared" si="3"/>
        <v>2</v>
      </c>
      <c r="D1518" s="147">
        <f t="shared" si="4"/>
        <v>2022</v>
      </c>
    </row>
    <row r="1519" ht="14.25" customHeight="1">
      <c r="A1519" s="207">
        <v>44614.0</v>
      </c>
      <c r="B1519" s="208">
        <v>3.003</v>
      </c>
      <c r="C1519" s="138">
        <f t="shared" si="3"/>
        <v>2</v>
      </c>
      <c r="D1519" s="147">
        <f t="shared" si="4"/>
        <v>2022</v>
      </c>
    </row>
    <row r="1520" ht="14.25" customHeight="1">
      <c r="A1520" s="207">
        <v>44613.0</v>
      </c>
      <c r="B1520" s="208">
        <v>2.9769</v>
      </c>
      <c r="C1520" s="138">
        <f t="shared" si="3"/>
        <v>2</v>
      </c>
      <c r="D1520" s="147">
        <f t="shared" si="4"/>
        <v>2022</v>
      </c>
    </row>
    <row r="1521" ht="14.25" customHeight="1">
      <c r="A1521" s="207">
        <v>44610.0</v>
      </c>
      <c r="B1521" s="208">
        <v>2.9778</v>
      </c>
      <c r="C1521" s="138">
        <f t="shared" si="3"/>
        <v>2</v>
      </c>
      <c r="D1521" s="147">
        <f t="shared" si="4"/>
        <v>2022</v>
      </c>
    </row>
    <row r="1522" ht="14.25" customHeight="1">
      <c r="A1522" s="207">
        <v>44609.0</v>
      </c>
      <c r="B1522" s="208">
        <v>3.0008</v>
      </c>
      <c r="C1522" s="138">
        <f t="shared" si="3"/>
        <v>2</v>
      </c>
      <c r="D1522" s="147">
        <f t="shared" si="4"/>
        <v>2022</v>
      </c>
    </row>
    <row r="1523" ht="14.25" customHeight="1">
      <c r="A1523" s="207">
        <v>44608.0</v>
      </c>
      <c r="B1523" s="208">
        <v>2.9934</v>
      </c>
      <c r="C1523" s="138">
        <f t="shared" si="3"/>
        <v>2</v>
      </c>
      <c r="D1523" s="147">
        <f t="shared" si="4"/>
        <v>2022</v>
      </c>
    </row>
    <row r="1524" ht="14.25" customHeight="1">
      <c r="A1524" s="207">
        <v>44607.0</v>
      </c>
      <c r="B1524" s="208">
        <v>3.0276</v>
      </c>
      <c r="C1524" s="138">
        <f t="shared" si="3"/>
        <v>2</v>
      </c>
      <c r="D1524" s="147">
        <f t="shared" si="4"/>
        <v>2022</v>
      </c>
    </row>
    <row r="1525" ht="14.25" customHeight="1">
      <c r="A1525" s="207">
        <v>44606.0</v>
      </c>
      <c r="B1525" s="208">
        <v>2.9687</v>
      </c>
      <c r="C1525" s="138">
        <f t="shared" si="3"/>
        <v>2</v>
      </c>
      <c r="D1525" s="147">
        <f t="shared" si="4"/>
        <v>2022</v>
      </c>
    </row>
    <row r="1526" ht="14.25" customHeight="1">
      <c r="A1526" s="207">
        <v>44603.0</v>
      </c>
      <c r="B1526" s="208">
        <v>2.9506</v>
      </c>
      <c r="C1526" s="138">
        <f t="shared" si="3"/>
        <v>2</v>
      </c>
      <c r="D1526" s="147">
        <f t="shared" si="4"/>
        <v>2022</v>
      </c>
    </row>
    <row r="1527" ht="14.25" customHeight="1">
      <c r="A1527" s="207">
        <v>44603.0</v>
      </c>
      <c r="B1527" s="208">
        <v>2.9506</v>
      </c>
      <c r="C1527" s="138">
        <f t="shared" si="3"/>
        <v>2</v>
      </c>
      <c r="D1527" s="147">
        <f t="shared" si="4"/>
        <v>2022</v>
      </c>
    </row>
    <row r="1528" ht="14.25" customHeight="1">
      <c r="A1528" s="207">
        <v>44602.0</v>
      </c>
      <c r="B1528" s="208">
        <v>2.9544</v>
      </c>
      <c r="C1528" s="138">
        <f t="shared" si="3"/>
        <v>2</v>
      </c>
      <c r="D1528" s="147">
        <f t="shared" si="4"/>
        <v>2022</v>
      </c>
    </row>
    <row r="1529" ht="14.25" customHeight="1">
      <c r="A1529" s="207">
        <v>44601.0</v>
      </c>
      <c r="B1529" s="208">
        <v>2.9331</v>
      </c>
      <c r="C1529" s="138">
        <f t="shared" si="3"/>
        <v>2</v>
      </c>
      <c r="D1529" s="147">
        <f t="shared" si="4"/>
        <v>2022</v>
      </c>
    </row>
    <row r="1530" ht="14.25" customHeight="1">
      <c r="A1530" s="207">
        <v>44600.0</v>
      </c>
      <c r="B1530" s="208">
        <v>2.92</v>
      </c>
      <c r="C1530" s="138">
        <f t="shared" si="3"/>
        <v>2</v>
      </c>
      <c r="D1530" s="147">
        <f t="shared" si="4"/>
        <v>2022</v>
      </c>
    </row>
    <row r="1531" ht="14.25" customHeight="1">
      <c r="A1531" s="207">
        <v>44599.0</v>
      </c>
      <c r="B1531" s="208">
        <v>2.948</v>
      </c>
      <c r="C1531" s="138">
        <f t="shared" si="3"/>
        <v>2</v>
      </c>
      <c r="D1531" s="147">
        <f t="shared" si="4"/>
        <v>2022</v>
      </c>
    </row>
    <row r="1532" ht="14.25" customHeight="1">
      <c r="A1532" s="207">
        <v>44596.0</v>
      </c>
      <c r="B1532" s="208">
        <v>2.9867</v>
      </c>
      <c r="C1532" s="138">
        <f t="shared" si="3"/>
        <v>2</v>
      </c>
      <c r="D1532" s="147">
        <f t="shared" si="4"/>
        <v>2022</v>
      </c>
    </row>
    <row r="1533" ht="14.25" customHeight="1">
      <c r="A1533" s="207">
        <v>44595.0</v>
      </c>
      <c r="B1533" s="208">
        <v>3.0179</v>
      </c>
      <c r="C1533" s="138">
        <f t="shared" si="3"/>
        <v>2</v>
      </c>
      <c r="D1533" s="147">
        <f t="shared" si="4"/>
        <v>2022</v>
      </c>
    </row>
    <row r="1534" ht="14.25" customHeight="1">
      <c r="A1534" s="207">
        <v>44594.0</v>
      </c>
      <c r="B1534" s="208">
        <v>3.0286</v>
      </c>
      <c r="C1534" s="138">
        <f t="shared" si="3"/>
        <v>2</v>
      </c>
      <c r="D1534" s="147">
        <f t="shared" si="4"/>
        <v>2022</v>
      </c>
    </row>
    <row r="1535" ht="14.25" customHeight="1">
      <c r="A1535" s="207">
        <v>44593.0</v>
      </c>
      <c r="B1535" s="208">
        <v>3.0451</v>
      </c>
      <c r="C1535" s="138">
        <f t="shared" si="3"/>
        <v>2</v>
      </c>
      <c r="D1535" s="147">
        <f t="shared" si="4"/>
        <v>2022</v>
      </c>
    </row>
    <row r="1536" ht="14.25" customHeight="1">
      <c r="A1536" s="207">
        <v>44592.0</v>
      </c>
      <c r="B1536" s="208">
        <v>3.0518</v>
      </c>
      <c r="C1536" s="138">
        <f t="shared" si="3"/>
        <v>1</v>
      </c>
      <c r="D1536" s="147">
        <f t="shared" si="4"/>
        <v>2022</v>
      </c>
    </row>
    <row r="1537" ht="14.25" customHeight="1">
      <c r="A1537" s="207">
        <v>44589.0</v>
      </c>
      <c r="B1537" s="208">
        <v>3.0521</v>
      </c>
      <c r="C1537" s="138">
        <f t="shared" si="3"/>
        <v>1</v>
      </c>
      <c r="D1537" s="147">
        <f t="shared" si="4"/>
        <v>2022</v>
      </c>
    </row>
    <row r="1538" ht="14.25" customHeight="1">
      <c r="A1538" s="207">
        <v>44588.0</v>
      </c>
      <c r="B1538" s="208">
        <v>3.0637</v>
      </c>
      <c r="C1538" s="138">
        <f t="shared" si="3"/>
        <v>1</v>
      </c>
      <c r="D1538" s="147">
        <f t="shared" si="4"/>
        <v>2022</v>
      </c>
    </row>
    <row r="1539" ht="14.25" customHeight="1">
      <c r="A1539" s="207">
        <v>44587.0</v>
      </c>
      <c r="B1539" s="208">
        <v>3.0696</v>
      </c>
      <c r="C1539" s="138">
        <f t="shared" si="3"/>
        <v>1</v>
      </c>
      <c r="D1539" s="147">
        <f t="shared" si="4"/>
        <v>2022</v>
      </c>
    </row>
    <row r="1540" ht="14.25" customHeight="1">
      <c r="A1540" s="207">
        <v>44586.0</v>
      </c>
      <c r="B1540" s="208">
        <v>3.072</v>
      </c>
      <c r="C1540" s="138">
        <f t="shared" si="3"/>
        <v>1</v>
      </c>
      <c r="D1540" s="147">
        <f t="shared" si="4"/>
        <v>2022</v>
      </c>
    </row>
    <row r="1541" ht="14.25" customHeight="1">
      <c r="A1541" s="207">
        <v>44585.0</v>
      </c>
      <c r="B1541" s="208">
        <v>3.0763</v>
      </c>
      <c r="C1541" s="138">
        <f t="shared" si="3"/>
        <v>1</v>
      </c>
      <c r="D1541" s="147">
        <f t="shared" si="4"/>
        <v>2022</v>
      </c>
    </row>
    <row r="1542" ht="14.25" customHeight="1">
      <c r="A1542" s="207">
        <v>44582.0</v>
      </c>
      <c r="B1542" s="208">
        <v>3.0794</v>
      </c>
      <c r="C1542" s="138">
        <f t="shared" si="3"/>
        <v>1</v>
      </c>
      <c r="D1542" s="147">
        <f t="shared" si="4"/>
        <v>2022</v>
      </c>
    </row>
    <row r="1543" ht="14.25" customHeight="1">
      <c r="A1543" s="207">
        <v>44581.0</v>
      </c>
      <c r="B1543" s="208">
        <v>3.0825</v>
      </c>
      <c r="C1543" s="138">
        <f t="shared" si="3"/>
        <v>1</v>
      </c>
      <c r="D1543" s="147">
        <f t="shared" si="4"/>
        <v>2022</v>
      </c>
    </row>
    <row r="1544" ht="14.25" customHeight="1">
      <c r="A1544" s="207">
        <v>44579.0</v>
      </c>
      <c r="B1544" s="208">
        <v>3.084</v>
      </c>
      <c r="C1544" s="138">
        <f t="shared" si="3"/>
        <v>1</v>
      </c>
      <c r="D1544" s="147">
        <f t="shared" si="4"/>
        <v>2022</v>
      </c>
    </row>
    <row r="1545" ht="14.25" customHeight="1">
      <c r="A1545" s="207">
        <v>44578.0</v>
      </c>
      <c r="B1545" s="208">
        <v>3.0811</v>
      </c>
      <c r="C1545" s="138">
        <f t="shared" si="3"/>
        <v>1</v>
      </c>
      <c r="D1545" s="147">
        <f t="shared" si="4"/>
        <v>2022</v>
      </c>
    </row>
    <row r="1546" ht="14.25" customHeight="1">
      <c r="A1546" s="207">
        <v>44575.0</v>
      </c>
      <c r="B1546" s="208">
        <v>3.0775</v>
      </c>
      <c r="C1546" s="138">
        <f t="shared" si="3"/>
        <v>1</v>
      </c>
      <c r="D1546" s="147">
        <f t="shared" si="4"/>
        <v>2022</v>
      </c>
    </row>
    <row r="1547" ht="14.25" customHeight="1">
      <c r="A1547" s="207">
        <v>44574.0</v>
      </c>
      <c r="B1547" s="208">
        <v>3.0866</v>
      </c>
      <c r="C1547" s="138">
        <f t="shared" si="3"/>
        <v>1</v>
      </c>
      <c r="D1547" s="147">
        <f t="shared" si="4"/>
        <v>2022</v>
      </c>
    </row>
    <row r="1548" ht="14.25" customHeight="1">
      <c r="A1548" s="207">
        <v>44573.0</v>
      </c>
      <c r="B1548" s="208">
        <v>3.0875</v>
      </c>
      <c r="C1548" s="138">
        <f t="shared" si="3"/>
        <v>1</v>
      </c>
      <c r="D1548" s="147">
        <f t="shared" si="4"/>
        <v>2022</v>
      </c>
    </row>
    <row r="1549" ht="14.25" customHeight="1">
      <c r="A1549" s="207">
        <v>44572.0</v>
      </c>
      <c r="B1549" s="208">
        <v>3.0893</v>
      </c>
      <c r="C1549" s="138">
        <f t="shared" si="3"/>
        <v>1</v>
      </c>
      <c r="D1549" s="147">
        <f t="shared" si="4"/>
        <v>2022</v>
      </c>
    </row>
    <row r="1550" ht="14.25" customHeight="1">
      <c r="A1550" s="207">
        <v>44571.0</v>
      </c>
      <c r="B1550" s="208">
        <v>3.09</v>
      </c>
      <c r="C1550" s="138">
        <f t="shared" si="3"/>
        <v>1</v>
      </c>
      <c r="D1550" s="147">
        <f t="shared" si="4"/>
        <v>2022</v>
      </c>
    </row>
    <row r="1551" ht="14.25" customHeight="1">
      <c r="A1551" s="207">
        <v>44567.0</v>
      </c>
      <c r="B1551" s="208">
        <v>3.089</v>
      </c>
      <c r="C1551" s="138">
        <f t="shared" si="3"/>
        <v>1</v>
      </c>
      <c r="D1551" s="147">
        <f t="shared" si="4"/>
        <v>2022</v>
      </c>
    </row>
    <row r="1552" ht="14.25" customHeight="1">
      <c r="A1552" s="207">
        <v>44566.0</v>
      </c>
      <c r="B1552" s="208">
        <v>3.0964</v>
      </c>
      <c r="C1552" s="138">
        <f t="shared" si="3"/>
        <v>1</v>
      </c>
      <c r="D1552" s="147">
        <f t="shared" si="4"/>
        <v>2022</v>
      </c>
    </row>
    <row r="1553" ht="14.25" customHeight="1">
      <c r="A1553" s="207">
        <v>44565.0</v>
      </c>
      <c r="B1553" s="208">
        <v>3.0883</v>
      </c>
      <c r="C1553" s="138">
        <f t="shared" si="3"/>
        <v>1</v>
      </c>
      <c r="D1553" s="147">
        <f t="shared" si="4"/>
        <v>2022</v>
      </c>
    </row>
    <row r="1554" ht="14.25" customHeight="1">
      <c r="A1554" s="207">
        <v>44564.0</v>
      </c>
      <c r="B1554" s="208">
        <v>3.0887</v>
      </c>
      <c r="C1554" s="138">
        <f t="shared" si="3"/>
        <v>1</v>
      </c>
      <c r="D1554" s="147">
        <f t="shared" si="4"/>
        <v>2022</v>
      </c>
    </row>
    <row r="1555" ht="14.25" customHeight="1">
      <c r="A1555" s="207">
        <v>44561.0</v>
      </c>
      <c r="B1555" s="208">
        <v>3.0892</v>
      </c>
      <c r="C1555" s="138">
        <f t="shared" si="3"/>
        <v>12</v>
      </c>
      <c r="D1555" s="147">
        <f t="shared" si="4"/>
        <v>2021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BOG0\mariammumladze</vt:lpwstr>
  </property>
  <property fmtid="{D5CDD505-2E9C-101B-9397-08002B2CF9AE}" pid="4" name="DLPManualFileClassificationLastModificationDate">
    <vt:lpwstr>1686109057</vt:lpwstr>
  </property>
  <property fmtid="{D5CDD505-2E9C-101B-9397-08002B2CF9AE}" pid="5" name="DLPManualFileClassificationVersion">
    <vt:lpwstr>11.6.600.21</vt:lpwstr>
  </property>
</Properties>
</file>