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tav/Desktop/"/>
    </mc:Choice>
  </mc:AlternateContent>
  <xr:revisionPtr revIDLastSave="0" documentId="13_ncr:1_{603C6460-5881-7C44-8CFC-4F640B2580C8}" xr6:coauthVersionLast="36" xr6:coauthVersionMax="36" xr10:uidLastSave="{00000000-0000-0000-0000-000000000000}"/>
  <bookViews>
    <workbookView xWindow="0" yWindow="500" windowWidth="33600" windowHeight="18980" xr2:uid="{00000000-000D-0000-FFFF-FFFF00000000}"/>
  </bookViews>
  <sheets>
    <sheet name="Form Responses 1" sheetId="1" r:id="rId1"/>
  </sheets>
  <calcPr calcId="181029"/>
</workbook>
</file>

<file path=xl/calcChain.xml><?xml version="1.0" encoding="utf-8"?>
<calcChain xmlns="http://schemas.openxmlformats.org/spreadsheetml/2006/main">
  <c r="K152" i="1" l="1"/>
  <c r="J152" i="1"/>
  <c r="I152" i="1"/>
  <c r="H152" i="1"/>
  <c r="G152" i="1"/>
  <c r="F152" i="1"/>
  <c r="D152" i="1"/>
  <c r="C152" i="1"/>
  <c r="A152" i="1"/>
  <c r="K151" i="1"/>
  <c r="J151" i="1"/>
  <c r="I151" i="1"/>
  <c r="H151" i="1"/>
  <c r="G151" i="1"/>
  <c r="F151" i="1"/>
  <c r="D151" i="1"/>
  <c r="C151" i="1"/>
  <c r="A151" i="1"/>
  <c r="K150" i="1"/>
  <c r="J150" i="1"/>
  <c r="I150" i="1"/>
  <c r="H150" i="1"/>
  <c r="G150" i="1"/>
  <c r="F150" i="1"/>
  <c r="D150" i="1"/>
  <c r="C150" i="1"/>
  <c r="A150" i="1"/>
  <c r="K149" i="1"/>
  <c r="J149" i="1"/>
  <c r="I149" i="1"/>
  <c r="H149" i="1"/>
  <c r="G149" i="1"/>
  <c r="F149" i="1"/>
  <c r="D149" i="1"/>
  <c r="C149" i="1"/>
  <c r="A149" i="1"/>
  <c r="K148" i="1"/>
  <c r="J148" i="1"/>
  <c r="I148" i="1"/>
  <c r="H148" i="1"/>
  <c r="G148" i="1"/>
  <c r="F148" i="1"/>
  <c r="D148" i="1"/>
  <c r="C148" i="1"/>
  <c r="A148" i="1"/>
  <c r="K147" i="1"/>
  <c r="J147" i="1"/>
  <c r="I147" i="1"/>
  <c r="H147" i="1"/>
  <c r="G147" i="1"/>
  <c r="F147" i="1"/>
  <c r="D147" i="1"/>
  <c r="C147" i="1"/>
  <c r="A147" i="1"/>
  <c r="K146" i="1"/>
  <c r="J146" i="1"/>
  <c r="I146" i="1"/>
  <c r="H146" i="1"/>
  <c r="G146" i="1"/>
  <c r="F146" i="1"/>
  <c r="D146" i="1"/>
  <c r="C146" i="1"/>
  <c r="A146" i="1"/>
  <c r="K145" i="1"/>
  <c r="J145" i="1"/>
  <c r="I145" i="1"/>
  <c r="H145" i="1"/>
  <c r="G145" i="1"/>
  <c r="F145" i="1"/>
  <c r="D145" i="1"/>
  <c r="C145" i="1"/>
  <c r="A145" i="1"/>
  <c r="K144" i="1"/>
  <c r="J144" i="1"/>
  <c r="I144" i="1"/>
  <c r="H144" i="1"/>
  <c r="G144" i="1"/>
  <c r="F144" i="1"/>
  <c r="D144" i="1"/>
  <c r="C144" i="1"/>
  <c r="A144" i="1"/>
  <c r="K143" i="1"/>
  <c r="J143" i="1"/>
  <c r="I143" i="1"/>
  <c r="H143" i="1"/>
  <c r="G143" i="1"/>
  <c r="F143" i="1"/>
  <c r="D143" i="1"/>
  <c r="C143" i="1"/>
  <c r="A143" i="1"/>
  <c r="K142" i="1"/>
  <c r="J142" i="1"/>
  <c r="I142" i="1"/>
  <c r="H142" i="1"/>
  <c r="G142" i="1"/>
  <c r="F142" i="1"/>
  <c r="D142" i="1"/>
  <c r="C142" i="1"/>
  <c r="A142" i="1"/>
  <c r="K141" i="1"/>
  <c r="J141" i="1"/>
  <c r="I141" i="1"/>
  <c r="H141" i="1"/>
  <c r="G141" i="1"/>
  <c r="F141" i="1"/>
  <c r="D141" i="1"/>
  <c r="C141" i="1"/>
  <c r="A141" i="1"/>
  <c r="K140" i="1"/>
  <c r="J140" i="1"/>
  <c r="I140" i="1"/>
  <c r="H140" i="1"/>
  <c r="G140" i="1"/>
  <c r="F140" i="1"/>
  <c r="D140" i="1"/>
  <c r="C140" i="1"/>
  <c r="A140" i="1"/>
  <c r="K139" i="1"/>
  <c r="J139" i="1"/>
  <c r="I139" i="1"/>
  <c r="H139" i="1"/>
  <c r="G139" i="1"/>
  <c r="F139" i="1"/>
  <c r="D139" i="1"/>
  <c r="C139" i="1"/>
  <c r="A139" i="1"/>
  <c r="K138" i="1"/>
  <c r="J138" i="1"/>
  <c r="I138" i="1"/>
  <c r="H138" i="1"/>
  <c r="G138" i="1"/>
  <c r="F138" i="1"/>
  <c r="D138" i="1"/>
  <c r="C138" i="1"/>
  <c r="A138" i="1"/>
  <c r="K137" i="1"/>
  <c r="J137" i="1"/>
  <c r="I137" i="1"/>
  <c r="H137" i="1"/>
  <c r="G137" i="1"/>
  <c r="F137" i="1"/>
  <c r="D137" i="1"/>
  <c r="C137" i="1"/>
  <c r="A137" i="1"/>
  <c r="K136" i="1"/>
  <c r="J136" i="1"/>
  <c r="I136" i="1"/>
  <c r="H136" i="1"/>
  <c r="G136" i="1"/>
  <c r="F136" i="1"/>
  <c r="D136" i="1"/>
  <c r="C136" i="1"/>
  <c r="A136" i="1"/>
  <c r="K135" i="1"/>
  <c r="J135" i="1"/>
  <c r="I135" i="1"/>
  <c r="H135" i="1"/>
  <c r="G135" i="1"/>
  <c r="F135" i="1"/>
  <c r="D135" i="1"/>
  <c r="C135" i="1"/>
  <c r="A135" i="1"/>
  <c r="K134" i="1"/>
  <c r="J134" i="1"/>
  <c r="I134" i="1"/>
  <c r="H134" i="1"/>
  <c r="G134" i="1"/>
  <c r="F134" i="1"/>
  <c r="D134" i="1"/>
  <c r="C134" i="1"/>
  <c r="A134" i="1"/>
  <c r="K133" i="1"/>
  <c r="J133" i="1"/>
  <c r="I133" i="1"/>
  <c r="H133" i="1"/>
  <c r="G133" i="1"/>
  <c r="F133" i="1"/>
  <c r="D133" i="1"/>
  <c r="C133" i="1"/>
  <c r="A133" i="1"/>
  <c r="K132" i="1"/>
  <c r="J132" i="1"/>
  <c r="I132" i="1"/>
  <c r="H132" i="1"/>
  <c r="G132" i="1"/>
  <c r="F132" i="1"/>
  <c r="D132" i="1"/>
  <c r="C132" i="1"/>
  <c r="A132" i="1"/>
  <c r="K131" i="1"/>
  <c r="J131" i="1"/>
  <c r="I131" i="1"/>
  <c r="H131" i="1"/>
  <c r="G131" i="1"/>
  <c r="F131" i="1"/>
  <c r="D131" i="1"/>
  <c r="C131" i="1"/>
  <c r="A131" i="1"/>
  <c r="K130" i="1"/>
  <c r="J130" i="1"/>
  <c r="I130" i="1"/>
  <c r="H130" i="1"/>
  <c r="G130" i="1"/>
  <c r="F130" i="1"/>
  <c r="D130" i="1"/>
  <c r="C130" i="1"/>
  <c r="A130" i="1"/>
  <c r="K129" i="1"/>
  <c r="J129" i="1"/>
  <c r="I129" i="1"/>
  <c r="H129" i="1"/>
  <c r="G129" i="1"/>
  <c r="F129" i="1"/>
  <c r="D129" i="1"/>
  <c r="C129" i="1"/>
  <c r="A129" i="1"/>
  <c r="K128" i="1"/>
  <c r="J128" i="1"/>
  <c r="I128" i="1"/>
  <c r="H128" i="1"/>
  <c r="G128" i="1"/>
  <c r="F128" i="1"/>
  <c r="D128" i="1"/>
  <c r="C128" i="1"/>
  <c r="A128" i="1"/>
  <c r="K127" i="1"/>
  <c r="J127" i="1"/>
  <c r="I127" i="1"/>
  <c r="H127" i="1"/>
  <c r="G127" i="1"/>
  <c r="F127" i="1"/>
  <c r="D127" i="1"/>
  <c r="C127" i="1"/>
  <c r="A127" i="1"/>
  <c r="K126" i="1"/>
  <c r="J126" i="1"/>
  <c r="I126" i="1"/>
  <c r="H126" i="1"/>
  <c r="G126" i="1"/>
  <c r="F126" i="1"/>
  <c r="D126" i="1"/>
  <c r="C126" i="1"/>
  <c r="A126" i="1"/>
  <c r="K125" i="1"/>
  <c r="J125" i="1"/>
  <c r="I125" i="1"/>
  <c r="H125" i="1"/>
  <c r="G125" i="1"/>
  <c r="F125" i="1"/>
  <c r="D125" i="1"/>
  <c r="C125" i="1"/>
  <c r="A125" i="1"/>
  <c r="K124" i="1"/>
  <c r="J124" i="1"/>
  <c r="I124" i="1"/>
  <c r="H124" i="1"/>
  <c r="G124" i="1"/>
  <c r="F124" i="1"/>
  <c r="D124" i="1"/>
  <c r="C124" i="1"/>
  <c r="A124" i="1"/>
  <c r="K123" i="1"/>
  <c r="J123" i="1"/>
  <c r="I123" i="1"/>
  <c r="H123" i="1"/>
  <c r="G123" i="1"/>
  <c r="F123" i="1"/>
  <c r="D123" i="1"/>
  <c r="C123" i="1"/>
  <c r="A123" i="1"/>
  <c r="K122" i="1"/>
  <c r="J122" i="1"/>
  <c r="I122" i="1"/>
  <c r="H122" i="1"/>
  <c r="G122" i="1"/>
  <c r="F122" i="1"/>
  <c r="D122" i="1"/>
  <c r="C122" i="1"/>
  <c r="A122" i="1"/>
  <c r="K121" i="1"/>
  <c r="J121" i="1"/>
  <c r="I121" i="1"/>
  <c r="H121" i="1"/>
  <c r="G121" i="1"/>
  <c r="F121" i="1"/>
  <c r="D121" i="1"/>
  <c r="C121" i="1"/>
  <c r="A121" i="1"/>
  <c r="K120" i="1"/>
  <c r="J120" i="1"/>
  <c r="I120" i="1"/>
  <c r="H120" i="1"/>
  <c r="G120" i="1"/>
  <c r="F120" i="1"/>
  <c r="D120" i="1"/>
  <c r="C120" i="1"/>
  <c r="A120" i="1"/>
  <c r="K119" i="1"/>
  <c r="J119" i="1"/>
  <c r="I119" i="1"/>
  <c r="H119" i="1"/>
  <c r="G119" i="1"/>
  <c r="F119" i="1"/>
  <c r="D119" i="1"/>
  <c r="C119" i="1"/>
  <c r="A119" i="1"/>
  <c r="K118" i="1"/>
  <c r="J118" i="1"/>
  <c r="I118" i="1"/>
  <c r="H118" i="1"/>
  <c r="G118" i="1"/>
  <c r="F118" i="1"/>
  <c r="D118" i="1"/>
  <c r="C118" i="1"/>
  <c r="A118" i="1"/>
  <c r="K117" i="1"/>
  <c r="J117" i="1"/>
  <c r="I117" i="1"/>
  <c r="H117" i="1"/>
  <c r="G117" i="1"/>
  <c r="F117" i="1"/>
  <c r="D117" i="1"/>
  <c r="C117" i="1"/>
  <c r="A117" i="1"/>
  <c r="K116" i="1"/>
  <c r="J116" i="1"/>
  <c r="I116" i="1"/>
  <c r="H116" i="1"/>
  <c r="G116" i="1"/>
  <c r="F116" i="1"/>
  <c r="D116" i="1"/>
  <c r="C116" i="1"/>
  <c r="A116" i="1"/>
  <c r="K115" i="1"/>
  <c r="J115" i="1"/>
  <c r="I115" i="1"/>
  <c r="H115" i="1"/>
  <c r="G115" i="1"/>
  <c r="F115" i="1"/>
  <c r="D115" i="1"/>
  <c r="C115" i="1"/>
  <c r="A115" i="1"/>
  <c r="K114" i="1"/>
  <c r="J114" i="1"/>
  <c r="I114" i="1"/>
  <c r="H114" i="1"/>
  <c r="G114" i="1"/>
  <c r="F114" i="1"/>
  <c r="D114" i="1"/>
  <c r="C114" i="1"/>
  <c r="A114" i="1"/>
  <c r="K113" i="1"/>
  <c r="J113" i="1"/>
  <c r="I113" i="1"/>
  <c r="H113" i="1"/>
  <c r="G113" i="1"/>
  <c r="F113" i="1"/>
  <c r="D113" i="1"/>
  <c r="C113" i="1"/>
  <c r="A113" i="1"/>
  <c r="K112" i="1"/>
  <c r="J112" i="1"/>
  <c r="I112" i="1"/>
  <c r="H112" i="1"/>
  <c r="G112" i="1"/>
  <c r="F112" i="1"/>
  <c r="D112" i="1"/>
  <c r="C112" i="1"/>
  <c r="A112" i="1"/>
  <c r="K111" i="1"/>
  <c r="J111" i="1"/>
  <c r="I111" i="1"/>
  <c r="H111" i="1"/>
  <c r="G111" i="1"/>
  <c r="F111" i="1"/>
  <c r="D111" i="1"/>
  <c r="C111" i="1"/>
  <c r="A111" i="1"/>
  <c r="K110" i="1"/>
  <c r="J110" i="1"/>
  <c r="I110" i="1"/>
  <c r="H110" i="1"/>
  <c r="G110" i="1"/>
  <c r="F110" i="1"/>
  <c r="D110" i="1"/>
  <c r="C110" i="1"/>
  <c r="A110" i="1"/>
  <c r="K109" i="1"/>
  <c r="J109" i="1"/>
  <c r="I109" i="1"/>
  <c r="H109" i="1"/>
  <c r="G109" i="1"/>
  <c r="F109" i="1"/>
  <c r="D109" i="1"/>
  <c r="C109" i="1"/>
  <c r="A109" i="1"/>
  <c r="K108" i="1"/>
  <c r="J108" i="1"/>
  <c r="I108" i="1"/>
  <c r="H108" i="1"/>
  <c r="G108" i="1"/>
  <c r="F108" i="1"/>
  <c r="D108" i="1"/>
  <c r="C108" i="1"/>
  <c r="A108" i="1"/>
  <c r="K107" i="1"/>
  <c r="J107" i="1"/>
  <c r="I107" i="1"/>
  <c r="H107" i="1"/>
  <c r="G107" i="1"/>
  <c r="F107" i="1"/>
  <c r="D107" i="1"/>
  <c r="C107" i="1"/>
  <c r="A107" i="1"/>
  <c r="K106" i="1"/>
  <c r="J106" i="1"/>
  <c r="I106" i="1"/>
  <c r="H106" i="1"/>
  <c r="G106" i="1"/>
  <c r="F106" i="1"/>
  <c r="D106" i="1"/>
  <c r="C106" i="1"/>
  <c r="A106" i="1"/>
  <c r="K105" i="1"/>
  <c r="J105" i="1"/>
  <c r="I105" i="1"/>
  <c r="H105" i="1"/>
  <c r="G105" i="1"/>
  <c r="F105" i="1"/>
  <c r="D105" i="1"/>
  <c r="C105" i="1"/>
  <c r="A105" i="1"/>
  <c r="K104" i="1"/>
  <c r="J104" i="1"/>
  <c r="I104" i="1"/>
  <c r="H104" i="1"/>
  <c r="G104" i="1"/>
  <c r="F104" i="1"/>
  <c r="D104" i="1"/>
  <c r="C104" i="1"/>
  <c r="A104" i="1"/>
  <c r="K103" i="1"/>
  <c r="J103" i="1"/>
  <c r="I103" i="1"/>
  <c r="H103" i="1"/>
  <c r="G103" i="1"/>
  <c r="F103" i="1"/>
  <c r="D103" i="1"/>
  <c r="C103" i="1"/>
  <c r="A103" i="1"/>
  <c r="K102" i="1"/>
  <c r="J102" i="1"/>
  <c r="I102" i="1"/>
  <c r="H102" i="1"/>
  <c r="G102" i="1"/>
  <c r="F102" i="1"/>
  <c r="D102" i="1"/>
  <c r="C102" i="1"/>
  <c r="A102" i="1"/>
  <c r="K101" i="1"/>
  <c r="J101" i="1"/>
  <c r="I101" i="1"/>
  <c r="H101" i="1"/>
  <c r="G101" i="1"/>
  <c r="F101" i="1"/>
  <c r="D101" i="1"/>
  <c r="C101" i="1"/>
  <c r="A101" i="1"/>
  <c r="K100" i="1"/>
  <c r="J100" i="1"/>
  <c r="I100" i="1"/>
  <c r="H100" i="1"/>
  <c r="G100" i="1"/>
  <c r="F100" i="1"/>
  <c r="D100" i="1"/>
  <c r="C100" i="1"/>
  <c r="A100" i="1"/>
  <c r="K99" i="1"/>
  <c r="J99" i="1"/>
  <c r="I99" i="1"/>
  <c r="H99" i="1"/>
  <c r="G99" i="1"/>
  <c r="F99" i="1"/>
  <c r="D99" i="1"/>
  <c r="C99" i="1"/>
  <c r="A99" i="1"/>
  <c r="K98" i="1"/>
  <c r="J98" i="1"/>
  <c r="I98" i="1"/>
  <c r="H98" i="1"/>
  <c r="G98" i="1"/>
  <c r="F98" i="1"/>
  <c r="D98" i="1"/>
  <c r="C98" i="1"/>
  <c r="A98" i="1"/>
  <c r="K97" i="1"/>
  <c r="J97" i="1"/>
  <c r="I97" i="1"/>
  <c r="H97" i="1"/>
  <c r="G97" i="1"/>
  <c r="F97" i="1"/>
  <c r="D97" i="1"/>
  <c r="C97" i="1"/>
  <c r="A97" i="1"/>
  <c r="K96" i="1"/>
  <c r="J96" i="1"/>
  <c r="I96" i="1"/>
  <c r="H96" i="1"/>
  <c r="G96" i="1"/>
  <c r="F96" i="1"/>
  <c r="D96" i="1"/>
  <c r="C96" i="1"/>
  <c r="A96" i="1"/>
  <c r="K95" i="1"/>
  <c r="J95" i="1"/>
  <c r="I95" i="1"/>
  <c r="H95" i="1"/>
  <c r="G95" i="1"/>
  <c r="F95" i="1"/>
  <c r="D95" i="1"/>
  <c r="C95" i="1"/>
  <c r="A95" i="1"/>
  <c r="K94" i="1"/>
  <c r="J94" i="1"/>
  <c r="I94" i="1"/>
  <c r="H94" i="1"/>
  <c r="G94" i="1"/>
  <c r="F94" i="1"/>
  <c r="D94" i="1"/>
  <c r="C94" i="1"/>
  <c r="A94" i="1"/>
  <c r="K93" i="1"/>
  <c r="J93" i="1"/>
  <c r="I93" i="1"/>
  <c r="H93" i="1"/>
  <c r="G93" i="1"/>
  <c r="F93" i="1"/>
  <c r="D93" i="1"/>
  <c r="C93" i="1"/>
  <c r="A93" i="1"/>
  <c r="K92" i="1"/>
  <c r="J92" i="1"/>
  <c r="I92" i="1"/>
  <c r="H92" i="1"/>
  <c r="G92" i="1"/>
  <c r="F92" i="1"/>
  <c r="D92" i="1"/>
  <c r="C92" i="1"/>
  <c r="A92" i="1"/>
  <c r="K91" i="1"/>
  <c r="J91" i="1"/>
  <c r="I91" i="1"/>
  <c r="H91" i="1"/>
  <c r="G91" i="1"/>
  <c r="F91" i="1"/>
  <c r="D91" i="1"/>
  <c r="C91" i="1"/>
  <c r="A91" i="1"/>
  <c r="K90" i="1"/>
  <c r="J90" i="1"/>
  <c r="I90" i="1"/>
  <c r="H90" i="1"/>
  <c r="G90" i="1"/>
  <c r="F90" i="1"/>
  <c r="D90" i="1"/>
  <c r="C90" i="1"/>
  <c r="A90" i="1"/>
  <c r="K89" i="1"/>
  <c r="J89" i="1"/>
  <c r="I89" i="1"/>
  <c r="H89" i="1"/>
  <c r="G89" i="1"/>
  <c r="F89" i="1"/>
  <c r="D89" i="1"/>
  <c r="C89" i="1"/>
  <c r="A89" i="1"/>
  <c r="K88" i="1"/>
  <c r="J88" i="1"/>
  <c r="I88" i="1"/>
  <c r="H88" i="1"/>
  <c r="G88" i="1"/>
  <c r="F88" i="1"/>
  <c r="D88" i="1"/>
  <c r="C88" i="1"/>
  <c r="A88" i="1"/>
  <c r="K87" i="1"/>
  <c r="J87" i="1"/>
  <c r="I87" i="1"/>
  <c r="H87" i="1"/>
  <c r="G87" i="1"/>
  <c r="F87" i="1"/>
  <c r="D87" i="1"/>
  <c r="C87" i="1"/>
  <c r="A87" i="1"/>
  <c r="K86" i="1"/>
  <c r="J86" i="1"/>
  <c r="I86" i="1"/>
  <c r="H86" i="1"/>
  <c r="G86" i="1"/>
  <c r="F86" i="1"/>
  <c r="D86" i="1"/>
  <c r="C86" i="1"/>
  <c r="A86" i="1"/>
  <c r="K85" i="1"/>
  <c r="J85" i="1"/>
  <c r="I85" i="1"/>
  <c r="H85" i="1"/>
  <c r="G85" i="1"/>
  <c r="F85" i="1"/>
  <c r="D85" i="1"/>
  <c r="C85" i="1"/>
  <c r="A85" i="1"/>
  <c r="K84" i="1"/>
  <c r="J84" i="1"/>
  <c r="I84" i="1"/>
  <c r="H84" i="1"/>
  <c r="G84" i="1"/>
  <c r="F84" i="1"/>
  <c r="D84" i="1"/>
  <c r="C84" i="1"/>
  <c r="A84" i="1"/>
  <c r="K83" i="1"/>
  <c r="J83" i="1"/>
  <c r="I83" i="1"/>
  <c r="H83" i="1"/>
  <c r="G83" i="1"/>
  <c r="F83" i="1"/>
  <c r="D83" i="1"/>
  <c r="C83" i="1"/>
  <c r="A83" i="1"/>
  <c r="K82" i="1"/>
  <c r="J82" i="1"/>
  <c r="I82" i="1"/>
  <c r="H82" i="1"/>
  <c r="G82" i="1"/>
  <c r="F82" i="1"/>
  <c r="D82" i="1"/>
  <c r="C82" i="1"/>
  <c r="A82" i="1"/>
  <c r="K81" i="1"/>
  <c r="J81" i="1"/>
  <c r="I81" i="1"/>
  <c r="H81" i="1"/>
  <c r="G81" i="1"/>
  <c r="F81" i="1"/>
  <c r="D81" i="1"/>
  <c r="C81" i="1"/>
  <c r="A81" i="1"/>
  <c r="K80" i="1"/>
  <c r="J80" i="1"/>
  <c r="I80" i="1"/>
  <c r="H80" i="1"/>
  <c r="G80" i="1"/>
  <c r="F80" i="1"/>
  <c r="D80" i="1"/>
  <c r="C80" i="1"/>
  <c r="A80" i="1"/>
  <c r="K79" i="1"/>
  <c r="J79" i="1"/>
  <c r="I79" i="1"/>
  <c r="H79" i="1"/>
  <c r="G79" i="1"/>
  <c r="F79" i="1"/>
  <c r="D79" i="1"/>
  <c r="C79" i="1"/>
  <c r="A79" i="1"/>
  <c r="K78" i="1"/>
  <c r="J78" i="1"/>
  <c r="I78" i="1"/>
  <c r="H78" i="1"/>
  <c r="G78" i="1"/>
  <c r="F78" i="1"/>
  <c r="D78" i="1"/>
  <c r="C78" i="1"/>
  <c r="A78" i="1"/>
  <c r="K77" i="1"/>
  <c r="J77" i="1"/>
  <c r="I77" i="1"/>
  <c r="H77" i="1"/>
  <c r="G77" i="1"/>
  <c r="F77" i="1"/>
  <c r="D77" i="1"/>
  <c r="C77" i="1"/>
  <c r="A77" i="1"/>
  <c r="K76" i="1"/>
  <c r="J76" i="1"/>
  <c r="I76" i="1"/>
  <c r="H76" i="1"/>
  <c r="G76" i="1"/>
  <c r="F76" i="1"/>
  <c r="D76" i="1"/>
  <c r="C76" i="1"/>
  <c r="A76" i="1"/>
  <c r="K75" i="1"/>
  <c r="J75" i="1"/>
  <c r="I75" i="1"/>
  <c r="H75" i="1"/>
  <c r="G75" i="1"/>
  <c r="F75" i="1"/>
  <c r="D75" i="1"/>
  <c r="C75" i="1"/>
  <c r="A75" i="1"/>
  <c r="K74" i="1"/>
  <c r="J74" i="1"/>
  <c r="I74" i="1"/>
  <c r="H74" i="1"/>
  <c r="G74" i="1"/>
  <c r="F74" i="1"/>
  <c r="D74" i="1"/>
  <c r="C74" i="1"/>
  <c r="A74" i="1"/>
  <c r="K73" i="1"/>
  <c r="J73" i="1"/>
  <c r="I73" i="1"/>
  <c r="H73" i="1"/>
  <c r="G73" i="1"/>
  <c r="F73" i="1"/>
  <c r="D73" i="1"/>
  <c r="C73" i="1"/>
  <c r="A73" i="1"/>
  <c r="K72" i="1"/>
  <c r="J72" i="1"/>
  <c r="I72" i="1"/>
  <c r="H72" i="1"/>
  <c r="G72" i="1"/>
  <c r="F72" i="1"/>
  <c r="D72" i="1"/>
  <c r="C72" i="1"/>
  <c r="A72" i="1"/>
  <c r="K71" i="1"/>
  <c r="J71" i="1"/>
  <c r="I71" i="1"/>
  <c r="H71" i="1"/>
  <c r="G71" i="1"/>
  <c r="F71" i="1"/>
  <c r="D71" i="1"/>
  <c r="C71" i="1"/>
  <c r="A71" i="1"/>
  <c r="K70" i="1"/>
  <c r="J70" i="1"/>
  <c r="I70" i="1"/>
  <c r="H70" i="1"/>
  <c r="G70" i="1"/>
  <c r="F70" i="1"/>
  <c r="D70" i="1"/>
  <c r="C70" i="1"/>
  <c r="A70" i="1"/>
  <c r="K69" i="1"/>
  <c r="J69" i="1"/>
  <c r="I69" i="1"/>
  <c r="H69" i="1"/>
  <c r="G69" i="1"/>
  <c r="F69" i="1"/>
  <c r="D69" i="1"/>
  <c r="C69" i="1"/>
  <c r="A69" i="1"/>
  <c r="K68" i="1"/>
  <c r="J68" i="1"/>
  <c r="I68" i="1"/>
  <c r="H68" i="1"/>
  <c r="G68" i="1"/>
  <c r="F68" i="1"/>
  <c r="D68" i="1"/>
  <c r="C68" i="1"/>
  <c r="A68" i="1"/>
  <c r="K67" i="1"/>
  <c r="J67" i="1"/>
  <c r="I67" i="1"/>
  <c r="H67" i="1"/>
  <c r="G67" i="1"/>
  <c r="F67" i="1"/>
  <c r="D67" i="1"/>
  <c r="C67" i="1"/>
  <c r="A67" i="1"/>
  <c r="K66" i="1"/>
  <c r="J66" i="1"/>
  <c r="I66" i="1"/>
  <c r="H66" i="1"/>
  <c r="G66" i="1"/>
  <c r="F66" i="1"/>
  <c r="D66" i="1"/>
  <c r="C66" i="1"/>
  <c r="A66" i="1"/>
  <c r="K65" i="1"/>
  <c r="J65" i="1"/>
  <c r="I65" i="1"/>
  <c r="H65" i="1"/>
  <c r="G65" i="1"/>
  <c r="F65" i="1"/>
  <c r="D65" i="1"/>
  <c r="C65" i="1"/>
  <c r="A65" i="1"/>
  <c r="K64" i="1"/>
  <c r="J64" i="1"/>
  <c r="I64" i="1"/>
  <c r="H64" i="1"/>
  <c r="G64" i="1"/>
  <c r="F64" i="1"/>
  <c r="D64" i="1"/>
  <c r="C64" i="1"/>
  <c r="A64" i="1"/>
  <c r="K63" i="1"/>
  <c r="J63" i="1"/>
  <c r="I63" i="1"/>
  <c r="H63" i="1"/>
  <c r="G63" i="1"/>
  <c r="F63" i="1"/>
  <c r="D63" i="1"/>
  <c r="C63" i="1"/>
  <c r="A63" i="1"/>
  <c r="K62" i="1"/>
  <c r="J62" i="1"/>
  <c r="I62" i="1"/>
  <c r="H62" i="1"/>
  <c r="G62" i="1"/>
  <c r="F62" i="1"/>
  <c r="D62" i="1"/>
  <c r="C62" i="1"/>
  <c r="B62" i="1"/>
  <c r="A62" i="1"/>
</calcChain>
</file>

<file path=xl/sharedStrings.xml><?xml version="1.0" encoding="utf-8"?>
<sst xmlns="http://schemas.openxmlformats.org/spreadsheetml/2006/main" count="732" uniqueCount="58">
  <si>
    <t>Timestamp</t>
  </si>
  <si>
    <t>Email Address</t>
  </si>
  <si>
    <t>Score</t>
  </si>
  <si>
    <t>What version of the battery did you use?</t>
  </si>
  <si>
    <t>ParticipantID</t>
  </si>
  <si>
    <t>Trial 1</t>
  </si>
  <si>
    <t>Trial 2</t>
  </si>
  <si>
    <t>Trial 3</t>
  </si>
  <si>
    <t>Trial 4</t>
  </si>
  <si>
    <t>Trial 5</t>
  </si>
  <si>
    <t>Trial 6</t>
  </si>
  <si>
    <t>Thursday.</t>
  </si>
  <si>
    <t>za</t>
  </si>
  <si>
    <t>n</t>
  </si>
  <si>
    <t>ga</t>
  </si>
  <si>
    <t>da</t>
  </si>
  <si>
    <t>ma</t>
  </si>
  <si>
    <t>ba</t>
  </si>
  <si>
    <t>la</t>
  </si>
  <si>
    <t>ka</t>
  </si>
  <si>
    <t>na</t>
  </si>
  <si>
    <t>aa</t>
  </si>
  <si>
    <t>va</t>
  </si>
  <si>
    <t>naw</t>
  </si>
  <si>
    <t>gau</t>
  </si>
  <si>
    <t>mong</t>
  </si>
  <si>
    <t>ca</t>
  </si>
  <si>
    <t>mga(?)</t>
  </si>
  <si>
    <t>ta</t>
  </si>
  <si>
    <t>nom</t>
  </si>
  <si>
    <t>bayh</t>
  </si>
  <si>
    <t>ya</t>
  </si>
  <si>
    <t>bga</t>
  </si>
  <si>
    <t>tha</t>
  </si>
  <si>
    <t>sa</t>
  </si>
  <si>
    <t>fa</t>
  </si>
  <si>
    <t>pa</t>
  </si>
  <si>
    <t>xxxxxxxx@bc.edu</t>
  </si>
  <si>
    <t>XX5Th</t>
  </si>
  <si>
    <t>XX1Tu</t>
  </si>
  <si>
    <t>XX1Th</t>
  </si>
  <si>
    <t>XX2Th</t>
  </si>
  <si>
    <t>XX3Th</t>
  </si>
  <si>
    <t>XX4Th</t>
  </si>
  <si>
    <t>XX1TH</t>
  </si>
  <si>
    <t>XX6Th</t>
  </si>
  <si>
    <t>XX2TH</t>
  </si>
  <si>
    <t>XX3TH</t>
  </si>
  <si>
    <t>XX4TH</t>
  </si>
  <si>
    <t>XX5TH</t>
  </si>
  <si>
    <t>XX2Tu</t>
  </si>
  <si>
    <t>XX4Tu</t>
  </si>
  <si>
    <t>XX6Tu</t>
  </si>
  <si>
    <t>XX3Tu</t>
  </si>
  <si>
    <t>XX5Tu</t>
  </si>
  <si>
    <t>XX7Tu</t>
  </si>
  <si>
    <t>XX8Tu</t>
  </si>
  <si>
    <t>XX9Tu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</si>
</sst>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6&quot;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2"/>
  <sheetViews>
    <sheetView tabSelected="1" workbookViewId="0">
      <pane ySplit="1" topLeftCell="A2" activePane="bottomLeft" state="frozen"/>
      <selection pane="bottomLeft" activeCell="L14" sqref="L14"/>
    </sheetView>
  </sheetViews>
  <sheetFormatPr baseColWidth="10" defaultColWidth="14.5" defaultRowHeight="15.75" customHeight="1"/>
  <cols>
    <col min="1" max="31" width="21.5" customWidth="1"/>
  </cols>
  <sheetData>
    <row r="1" spans="1:11" ht="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>
      <c r="A2" s="3">
        <v>44165.675536655093</v>
      </c>
      <c r="B2" s="2" t="s">
        <v>37</v>
      </c>
      <c r="C2" s="4">
        <v>5</v>
      </c>
      <c r="D2" s="2" t="s">
        <v>11</v>
      </c>
      <c r="E2" s="2" t="s">
        <v>40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ht="13">
      <c r="A3" s="3">
        <v>44165.676263344911</v>
      </c>
      <c r="B3" s="6" t="s">
        <v>37</v>
      </c>
      <c r="C3" s="4">
        <v>4</v>
      </c>
      <c r="D3" s="2" t="s">
        <v>11</v>
      </c>
      <c r="E3" s="2" t="s">
        <v>41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18</v>
      </c>
      <c r="K3" s="2" t="s">
        <v>17</v>
      </c>
    </row>
    <row r="4" spans="1:11" ht="13">
      <c r="A4" s="3">
        <v>44165.683529861111</v>
      </c>
      <c r="B4" s="6" t="s">
        <v>37</v>
      </c>
      <c r="C4" s="4">
        <v>2</v>
      </c>
      <c r="D4" s="2" t="s">
        <v>11</v>
      </c>
      <c r="E4" s="2" t="s">
        <v>42</v>
      </c>
      <c r="F4" s="2" t="s">
        <v>15</v>
      </c>
      <c r="G4" s="2" t="s">
        <v>15</v>
      </c>
      <c r="H4" s="2" t="s">
        <v>19</v>
      </c>
      <c r="I4" s="2" t="s">
        <v>15</v>
      </c>
      <c r="J4" s="2" t="s">
        <v>18</v>
      </c>
      <c r="K4" s="2" t="s">
        <v>17</v>
      </c>
    </row>
    <row r="5" spans="1:11" ht="13">
      <c r="A5" s="3">
        <v>44165.697373414354</v>
      </c>
      <c r="B5" s="6" t="s">
        <v>37</v>
      </c>
      <c r="C5" s="4">
        <v>5</v>
      </c>
      <c r="D5" s="2" t="s">
        <v>11</v>
      </c>
      <c r="E5" s="2" t="s">
        <v>40</v>
      </c>
      <c r="F5" s="2" t="s">
        <v>12</v>
      </c>
      <c r="G5" s="2" t="s">
        <v>15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ht="13">
      <c r="A6" s="3">
        <v>44165.697786377314</v>
      </c>
      <c r="B6" s="6" t="s">
        <v>37</v>
      </c>
      <c r="C6" s="4">
        <v>5</v>
      </c>
      <c r="D6" s="2" t="s">
        <v>11</v>
      </c>
      <c r="E6" s="2" t="s">
        <v>41</v>
      </c>
      <c r="F6" s="2" t="s">
        <v>12</v>
      </c>
      <c r="G6" s="2" t="s">
        <v>20</v>
      </c>
      <c r="H6" s="2" t="s">
        <v>14</v>
      </c>
      <c r="I6" s="2" t="s">
        <v>15</v>
      </c>
      <c r="J6" s="2" t="s">
        <v>16</v>
      </c>
      <c r="K6" s="2" t="s">
        <v>17</v>
      </c>
    </row>
    <row r="7" spans="1:11" ht="13">
      <c r="A7" s="3">
        <v>44165.698098576388</v>
      </c>
      <c r="B7" s="6" t="s">
        <v>37</v>
      </c>
      <c r="C7" s="4">
        <v>4</v>
      </c>
      <c r="D7" s="2" t="s">
        <v>11</v>
      </c>
      <c r="E7" s="2" t="s">
        <v>42</v>
      </c>
      <c r="F7" s="2" t="s">
        <v>12</v>
      </c>
      <c r="G7" s="2" t="s">
        <v>20</v>
      </c>
      <c r="H7" s="2" t="s">
        <v>14</v>
      </c>
      <c r="I7" s="2" t="s">
        <v>15</v>
      </c>
      <c r="J7" s="2" t="s">
        <v>17</v>
      </c>
      <c r="K7" s="2" t="s">
        <v>17</v>
      </c>
    </row>
    <row r="8" spans="1:11" ht="13">
      <c r="A8" s="3">
        <v>44165.698373749998</v>
      </c>
      <c r="B8" s="6" t="s">
        <v>37</v>
      </c>
      <c r="C8" s="4">
        <v>5</v>
      </c>
      <c r="D8" s="2" t="s">
        <v>11</v>
      </c>
      <c r="E8" s="2" t="s">
        <v>43</v>
      </c>
      <c r="F8" s="2" t="s">
        <v>12</v>
      </c>
      <c r="G8" s="2" t="s">
        <v>15</v>
      </c>
      <c r="H8" s="2" t="s">
        <v>14</v>
      </c>
      <c r="I8" s="2" t="s">
        <v>15</v>
      </c>
      <c r="J8" s="2" t="s">
        <v>16</v>
      </c>
      <c r="K8" s="2" t="s">
        <v>17</v>
      </c>
    </row>
    <row r="9" spans="1:11" ht="13">
      <c r="A9" s="3">
        <v>44165.706020613427</v>
      </c>
      <c r="B9" s="6" t="s">
        <v>37</v>
      </c>
      <c r="C9" s="4">
        <v>4</v>
      </c>
      <c r="D9" s="2" t="s">
        <v>11</v>
      </c>
      <c r="E9" s="2" t="s">
        <v>43</v>
      </c>
      <c r="F9" s="2" t="s">
        <v>12</v>
      </c>
      <c r="G9" s="2" t="s">
        <v>21</v>
      </c>
      <c r="H9" s="2" t="s">
        <v>14</v>
      </c>
      <c r="I9" s="2" t="s">
        <v>15</v>
      </c>
      <c r="J9" s="2" t="s">
        <v>18</v>
      </c>
      <c r="K9" s="2" t="s">
        <v>17</v>
      </c>
    </row>
    <row r="10" spans="1:11" ht="13">
      <c r="A10" s="3">
        <v>44165.706441550923</v>
      </c>
      <c r="B10" s="6" t="s">
        <v>37</v>
      </c>
      <c r="C10" s="4">
        <v>4</v>
      </c>
      <c r="D10" s="2" t="s">
        <v>11</v>
      </c>
      <c r="E10" s="2" t="s">
        <v>38</v>
      </c>
      <c r="F10" s="2" t="s">
        <v>12</v>
      </c>
      <c r="G10" s="2" t="s">
        <v>21</v>
      </c>
      <c r="H10" s="2" t="s">
        <v>14</v>
      </c>
      <c r="I10" s="2" t="s">
        <v>15</v>
      </c>
      <c r="J10" s="2" t="s">
        <v>18</v>
      </c>
      <c r="K10" s="2" t="s">
        <v>17</v>
      </c>
    </row>
    <row r="11" spans="1:11" ht="13">
      <c r="A11" s="3">
        <v>44165.738315995375</v>
      </c>
      <c r="B11" s="6" t="s">
        <v>37</v>
      </c>
      <c r="C11" s="4">
        <v>5</v>
      </c>
      <c r="D11" s="2" t="s">
        <v>11</v>
      </c>
      <c r="E11" s="2" t="s">
        <v>40</v>
      </c>
      <c r="F11" s="2" t="s">
        <v>12</v>
      </c>
      <c r="G11" s="2" t="s">
        <v>20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ht="13">
      <c r="A12" s="3">
        <v>44165.738739733795</v>
      </c>
      <c r="B12" s="6" t="s">
        <v>37</v>
      </c>
      <c r="C12" s="4">
        <v>4</v>
      </c>
      <c r="D12" s="2" t="s">
        <v>11</v>
      </c>
      <c r="E12" s="2" t="s">
        <v>41</v>
      </c>
      <c r="F12" s="2" t="s">
        <v>12</v>
      </c>
      <c r="G12" s="2" t="s">
        <v>20</v>
      </c>
      <c r="H12" s="2" t="s">
        <v>14</v>
      </c>
      <c r="I12" s="2" t="s">
        <v>15</v>
      </c>
      <c r="J12" s="2" t="s">
        <v>22</v>
      </c>
      <c r="K12" s="2" t="s">
        <v>17</v>
      </c>
    </row>
    <row r="13" spans="1:11" ht="13">
      <c r="A13" s="5">
        <v>44165.817984907408</v>
      </c>
      <c r="B13" s="6" t="s">
        <v>37</v>
      </c>
      <c r="C13" s="7">
        <v>5</v>
      </c>
      <c r="D13" s="6" t="s">
        <v>11</v>
      </c>
      <c r="E13" s="6" t="s">
        <v>40</v>
      </c>
      <c r="F13" s="6" t="s">
        <v>12</v>
      </c>
      <c r="G13" s="6" t="s">
        <v>20</v>
      </c>
      <c r="H13" s="6" t="s">
        <v>14</v>
      </c>
      <c r="I13" s="6" t="s">
        <v>15</v>
      </c>
      <c r="J13" s="6" t="s">
        <v>16</v>
      </c>
      <c r="K13" s="6" t="s">
        <v>17</v>
      </c>
    </row>
    <row r="14" spans="1:11" ht="13">
      <c r="A14" s="5">
        <v>44165.818499444445</v>
      </c>
      <c r="B14" s="6" t="s">
        <v>37</v>
      </c>
      <c r="C14" s="7">
        <v>4</v>
      </c>
      <c r="D14" s="6" t="s">
        <v>11</v>
      </c>
      <c r="E14" s="6" t="s">
        <v>41</v>
      </c>
      <c r="F14" s="6" t="s">
        <v>12</v>
      </c>
      <c r="G14" s="6" t="s">
        <v>20</v>
      </c>
      <c r="H14" s="6" t="s">
        <v>14</v>
      </c>
      <c r="I14" s="6" t="s">
        <v>15</v>
      </c>
      <c r="J14" s="6" t="s">
        <v>21</v>
      </c>
      <c r="K14" s="6" t="s">
        <v>17</v>
      </c>
    </row>
    <row r="15" spans="1:11" ht="13">
      <c r="A15" s="5">
        <v>44165.818852048615</v>
      </c>
      <c r="B15" s="6" t="s">
        <v>37</v>
      </c>
      <c r="C15" s="7">
        <v>5</v>
      </c>
      <c r="D15" s="6" t="s">
        <v>11</v>
      </c>
      <c r="E15" s="6" t="s">
        <v>41</v>
      </c>
      <c r="F15" s="6" t="s">
        <v>12</v>
      </c>
      <c r="G15" s="6" t="s">
        <v>15</v>
      </c>
      <c r="H15" s="6" t="s">
        <v>14</v>
      </c>
      <c r="I15" s="6" t="s">
        <v>15</v>
      </c>
      <c r="J15" s="6" t="s">
        <v>16</v>
      </c>
      <c r="K15" s="6" t="s">
        <v>17</v>
      </c>
    </row>
    <row r="16" spans="1:11" ht="13">
      <c r="A16" s="5">
        <v>44165.826242916664</v>
      </c>
      <c r="B16" s="6" t="s">
        <v>37</v>
      </c>
      <c r="C16" s="7">
        <v>5</v>
      </c>
      <c r="D16" s="6" t="s">
        <v>11</v>
      </c>
      <c r="E16" s="6" t="s">
        <v>43</v>
      </c>
      <c r="F16" s="6" t="s">
        <v>12</v>
      </c>
      <c r="G16" s="6" t="s">
        <v>20</v>
      </c>
      <c r="H16" s="6" t="s">
        <v>14</v>
      </c>
      <c r="I16" s="6" t="s">
        <v>15</v>
      </c>
      <c r="J16" s="6" t="s">
        <v>16</v>
      </c>
      <c r="K16" s="6" t="s">
        <v>17</v>
      </c>
    </row>
    <row r="17" spans="1:11" ht="13">
      <c r="A17" s="5">
        <v>44165.894547673612</v>
      </c>
      <c r="B17" s="6" t="s">
        <v>37</v>
      </c>
      <c r="C17" s="7">
        <v>5</v>
      </c>
      <c r="D17" s="6" t="s">
        <v>11</v>
      </c>
      <c r="E17" s="6" t="s">
        <v>44</v>
      </c>
      <c r="F17" s="6" t="s">
        <v>12</v>
      </c>
      <c r="G17" s="6" t="s">
        <v>20</v>
      </c>
      <c r="H17" s="6" t="s">
        <v>14</v>
      </c>
      <c r="I17" s="6" t="s">
        <v>15</v>
      </c>
      <c r="J17" s="6" t="s">
        <v>16</v>
      </c>
      <c r="K17" s="6" t="s">
        <v>17</v>
      </c>
    </row>
    <row r="18" spans="1:11" ht="13">
      <c r="A18" s="5">
        <v>44165.895395439817</v>
      </c>
      <c r="B18" s="6" t="s">
        <v>37</v>
      </c>
      <c r="C18" s="7">
        <v>4</v>
      </c>
      <c r="D18" s="6" t="s">
        <v>11</v>
      </c>
      <c r="E18" s="6" t="s">
        <v>41</v>
      </c>
      <c r="F18" s="6" t="s">
        <v>12</v>
      </c>
      <c r="G18" s="6" t="s">
        <v>20</v>
      </c>
      <c r="H18" s="6" t="s">
        <v>14</v>
      </c>
      <c r="I18" s="6" t="s">
        <v>15</v>
      </c>
      <c r="J18" s="6" t="s">
        <v>21</v>
      </c>
      <c r="K18" s="6" t="s">
        <v>17</v>
      </c>
    </row>
    <row r="19" spans="1:11" ht="13">
      <c r="A19" s="5">
        <v>44165.895930648148</v>
      </c>
      <c r="B19" s="6" t="s">
        <v>37</v>
      </c>
      <c r="C19" s="7">
        <v>5</v>
      </c>
      <c r="D19" s="6" t="s">
        <v>11</v>
      </c>
      <c r="E19" s="6" t="s">
        <v>42</v>
      </c>
      <c r="F19" s="6" t="s">
        <v>12</v>
      </c>
      <c r="G19" s="6" t="s">
        <v>20</v>
      </c>
      <c r="H19" s="6" t="s">
        <v>14</v>
      </c>
      <c r="I19" s="6" t="s">
        <v>15</v>
      </c>
      <c r="J19" s="6" t="s">
        <v>16</v>
      </c>
      <c r="K19" s="6" t="s">
        <v>17</v>
      </c>
    </row>
    <row r="20" spans="1:11" ht="13">
      <c r="A20" s="5">
        <v>44165.896391342598</v>
      </c>
      <c r="B20" s="6" t="s">
        <v>37</v>
      </c>
      <c r="C20" s="7">
        <v>3</v>
      </c>
      <c r="D20" s="6" t="s">
        <v>11</v>
      </c>
      <c r="E20" s="6" t="s">
        <v>43</v>
      </c>
      <c r="F20" s="6" t="s">
        <v>12</v>
      </c>
      <c r="G20" s="6" t="s">
        <v>20</v>
      </c>
      <c r="H20" s="6" t="s">
        <v>15</v>
      </c>
      <c r="I20" s="6" t="s">
        <v>15</v>
      </c>
      <c r="J20" s="6" t="s">
        <v>20</v>
      </c>
      <c r="K20" s="6" t="s">
        <v>17</v>
      </c>
    </row>
    <row r="21" spans="1:11" ht="13">
      <c r="A21" s="5">
        <v>44165.897198599538</v>
      </c>
      <c r="B21" s="6" t="s">
        <v>37</v>
      </c>
      <c r="C21" s="7">
        <v>4</v>
      </c>
      <c r="D21" s="6" t="s">
        <v>11</v>
      </c>
      <c r="E21" s="6" t="s">
        <v>38</v>
      </c>
      <c r="F21" s="6" t="s">
        <v>12</v>
      </c>
      <c r="G21" s="6" t="s">
        <v>20</v>
      </c>
      <c r="H21" s="6" t="s">
        <v>14</v>
      </c>
      <c r="I21" s="6" t="s">
        <v>15</v>
      </c>
      <c r="J21" s="6" t="s">
        <v>20</v>
      </c>
      <c r="K21" s="6" t="s">
        <v>17</v>
      </c>
    </row>
    <row r="22" spans="1:11" ht="13">
      <c r="A22" s="5">
        <v>44165.89765013889</v>
      </c>
      <c r="B22" s="6" t="s">
        <v>37</v>
      </c>
      <c r="C22" s="7">
        <v>4</v>
      </c>
      <c r="D22" s="6" t="s">
        <v>11</v>
      </c>
      <c r="E22" s="6" t="s">
        <v>45</v>
      </c>
      <c r="F22" s="6" t="s">
        <v>12</v>
      </c>
      <c r="G22" s="6" t="s">
        <v>20</v>
      </c>
      <c r="H22" s="6" t="s">
        <v>15</v>
      </c>
      <c r="I22" s="6" t="s">
        <v>15</v>
      </c>
      <c r="J22" s="6" t="s">
        <v>16</v>
      </c>
      <c r="K22" s="6" t="s">
        <v>17</v>
      </c>
    </row>
    <row r="23" spans="1:11" ht="13">
      <c r="A23" s="5">
        <v>44165.904066481482</v>
      </c>
      <c r="B23" s="6" t="s">
        <v>37</v>
      </c>
      <c r="C23" s="7">
        <v>4</v>
      </c>
      <c r="D23" s="6" t="s">
        <v>11</v>
      </c>
      <c r="E23" s="6" t="s">
        <v>40</v>
      </c>
      <c r="F23" s="6" t="s">
        <v>12</v>
      </c>
      <c r="G23" s="6" t="s">
        <v>15</v>
      </c>
      <c r="H23" s="6" t="s">
        <v>14</v>
      </c>
      <c r="I23" s="6" t="s">
        <v>15</v>
      </c>
      <c r="J23" s="6" t="s">
        <v>19</v>
      </c>
      <c r="K23" s="6" t="s">
        <v>17</v>
      </c>
    </row>
    <row r="24" spans="1:11" ht="13">
      <c r="A24" s="5">
        <v>44165.905612418981</v>
      </c>
      <c r="B24" s="6" t="s">
        <v>37</v>
      </c>
      <c r="C24" s="7">
        <v>3</v>
      </c>
      <c r="D24" s="6" t="s">
        <v>11</v>
      </c>
      <c r="E24" s="6" t="s">
        <v>41</v>
      </c>
      <c r="F24" s="6" t="s">
        <v>12</v>
      </c>
      <c r="G24" s="6" t="s">
        <v>23</v>
      </c>
      <c r="H24" s="6" t="s">
        <v>24</v>
      </c>
      <c r="I24" s="6" t="s">
        <v>15</v>
      </c>
      <c r="J24" s="6" t="s">
        <v>25</v>
      </c>
      <c r="K24" s="6" t="s">
        <v>17</v>
      </c>
    </row>
    <row r="25" spans="1:11" ht="13">
      <c r="A25" s="5">
        <v>44165.906085798611</v>
      </c>
      <c r="B25" s="6" t="s">
        <v>37</v>
      </c>
      <c r="C25" s="7">
        <v>5</v>
      </c>
      <c r="D25" s="6" t="s">
        <v>11</v>
      </c>
      <c r="E25" s="6" t="s">
        <v>42</v>
      </c>
      <c r="F25" s="6" t="s">
        <v>12</v>
      </c>
      <c r="G25" s="6" t="s">
        <v>20</v>
      </c>
      <c r="H25" s="6" t="s">
        <v>14</v>
      </c>
      <c r="I25" s="6" t="s">
        <v>15</v>
      </c>
      <c r="J25" s="6" t="s">
        <v>16</v>
      </c>
      <c r="K25" s="6" t="s">
        <v>17</v>
      </c>
    </row>
    <row r="26" spans="1:11" ht="13">
      <c r="A26" s="5">
        <v>44165.912336597219</v>
      </c>
      <c r="B26" s="6" t="s">
        <v>37</v>
      </c>
      <c r="C26" s="7">
        <v>3</v>
      </c>
      <c r="D26" s="6" t="s">
        <v>11</v>
      </c>
      <c r="E26" s="6" t="s">
        <v>43</v>
      </c>
      <c r="F26" s="6" t="s">
        <v>12</v>
      </c>
      <c r="G26" s="6" t="s">
        <v>15</v>
      </c>
      <c r="H26" s="6" t="s">
        <v>26</v>
      </c>
      <c r="I26" s="6" t="s">
        <v>15</v>
      </c>
      <c r="J26" s="6" t="s">
        <v>17</v>
      </c>
      <c r="K26" s="6" t="s">
        <v>17</v>
      </c>
    </row>
    <row r="27" spans="1:11" ht="13">
      <c r="A27" s="5">
        <v>44165.918528796297</v>
      </c>
      <c r="B27" s="6" t="s">
        <v>37</v>
      </c>
      <c r="C27" s="7">
        <v>5</v>
      </c>
      <c r="D27" s="6" t="s">
        <v>11</v>
      </c>
      <c r="E27" s="6" t="s">
        <v>38</v>
      </c>
      <c r="F27" s="6" t="s">
        <v>12</v>
      </c>
      <c r="G27" s="6" t="s">
        <v>20</v>
      </c>
      <c r="H27" s="6" t="s">
        <v>14</v>
      </c>
      <c r="I27" s="6" t="s">
        <v>15</v>
      </c>
      <c r="J27" s="6" t="s">
        <v>16</v>
      </c>
      <c r="K27" s="6" t="s">
        <v>17</v>
      </c>
    </row>
    <row r="28" spans="1:11" ht="13">
      <c r="A28" s="5">
        <v>44166.199695856485</v>
      </c>
      <c r="B28" s="6" t="s">
        <v>37</v>
      </c>
      <c r="C28" s="7">
        <v>5</v>
      </c>
      <c r="D28" s="6" t="s">
        <v>11</v>
      </c>
      <c r="E28" s="6" t="s">
        <v>40</v>
      </c>
      <c r="F28" s="6" t="s">
        <v>12</v>
      </c>
      <c r="G28" s="6" t="s">
        <v>15</v>
      </c>
      <c r="H28" s="6" t="s">
        <v>14</v>
      </c>
      <c r="I28" s="6" t="s">
        <v>15</v>
      </c>
      <c r="J28" s="6" t="s">
        <v>16</v>
      </c>
      <c r="K28" s="6" t="s">
        <v>17</v>
      </c>
    </row>
    <row r="29" spans="1:11" ht="13">
      <c r="A29" s="5">
        <v>44166.203911226854</v>
      </c>
      <c r="B29" s="6" t="s">
        <v>37</v>
      </c>
      <c r="C29" s="7">
        <v>5</v>
      </c>
      <c r="D29" s="6" t="s">
        <v>11</v>
      </c>
      <c r="E29" s="6" t="s">
        <v>41</v>
      </c>
      <c r="F29" s="6" t="s">
        <v>12</v>
      </c>
      <c r="G29" s="6" t="s">
        <v>15</v>
      </c>
      <c r="H29" s="6" t="s">
        <v>14</v>
      </c>
      <c r="I29" s="6" t="s">
        <v>15</v>
      </c>
      <c r="J29" s="6" t="s">
        <v>16</v>
      </c>
      <c r="K29" s="6" t="s">
        <v>17</v>
      </c>
    </row>
    <row r="30" spans="1:11" ht="13">
      <c r="A30" s="5">
        <v>44166.208779745371</v>
      </c>
      <c r="B30" s="6" t="s">
        <v>37</v>
      </c>
      <c r="C30" s="7">
        <v>5</v>
      </c>
      <c r="D30" s="6" t="s">
        <v>11</v>
      </c>
      <c r="E30" s="6" t="s">
        <v>42</v>
      </c>
      <c r="F30" s="6" t="s">
        <v>12</v>
      </c>
      <c r="G30" s="6" t="s">
        <v>15</v>
      </c>
      <c r="H30" s="6" t="s">
        <v>14</v>
      </c>
      <c r="I30" s="6" t="s">
        <v>15</v>
      </c>
      <c r="J30" s="6" t="s">
        <v>16</v>
      </c>
      <c r="K30" s="6" t="s">
        <v>17</v>
      </c>
    </row>
    <row r="31" spans="1:11" ht="13">
      <c r="A31" s="5">
        <v>44166.216373564814</v>
      </c>
      <c r="B31" s="6" t="s">
        <v>37</v>
      </c>
      <c r="C31" s="7">
        <v>4</v>
      </c>
      <c r="D31" s="6" t="s">
        <v>11</v>
      </c>
      <c r="E31" s="6" t="s">
        <v>43</v>
      </c>
      <c r="F31" s="6" t="s">
        <v>12</v>
      </c>
      <c r="G31" s="6" t="s">
        <v>15</v>
      </c>
      <c r="H31" s="6" t="s">
        <v>27</v>
      </c>
      <c r="I31" s="6" t="s">
        <v>15</v>
      </c>
      <c r="J31" s="6" t="s">
        <v>16</v>
      </c>
      <c r="K31" s="6" t="s">
        <v>17</v>
      </c>
    </row>
    <row r="32" spans="1:11" ht="13">
      <c r="A32" s="3">
        <v>44166.748016886573</v>
      </c>
      <c r="B32" s="6" t="s">
        <v>37</v>
      </c>
      <c r="C32" s="4">
        <v>3</v>
      </c>
      <c r="D32" s="2" t="s">
        <v>11</v>
      </c>
      <c r="E32" s="2" t="s">
        <v>40</v>
      </c>
      <c r="F32" s="2" t="s">
        <v>12</v>
      </c>
      <c r="G32" s="2" t="s">
        <v>18</v>
      </c>
      <c r="H32" s="2" t="s">
        <v>17</v>
      </c>
      <c r="I32" s="2" t="s">
        <v>15</v>
      </c>
      <c r="J32" s="2" t="s">
        <v>20</v>
      </c>
      <c r="K32" s="2" t="s">
        <v>17</v>
      </c>
    </row>
    <row r="33" spans="1:11" ht="13">
      <c r="A33" s="3">
        <v>44166.748412650464</v>
      </c>
      <c r="B33" s="6" t="s">
        <v>37</v>
      </c>
      <c r="C33" s="4">
        <v>5</v>
      </c>
      <c r="D33" s="2" t="s">
        <v>11</v>
      </c>
      <c r="E33" s="2" t="s">
        <v>41</v>
      </c>
      <c r="F33" s="2" t="s">
        <v>12</v>
      </c>
      <c r="G33" s="2" t="s">
        <v>21</v>
      </c>
      <c r="H33" s="2" t="s">
        <v>14</v>
      </c>
      <c r="I33" s="2" t="s">
        <v>15</v>
      </c>
      <c r="J33" s="2" t="s">
        <v>16</v>
      </c>
      <c r="K33" s="2" t="s">
        <v>17</v>
      </c>
    </row>
    <row r="34" spans="1:11" ht="13">
      <c r="A34" s="3">
        <v>44166.748661018515</v>
      </c>
      <c r="B34" s="6" t="s">
        <v>37</v>
      </c>
      <c r="C34" s="4">
        <v>6</v>
      </c>
      <c r="D34" s="2" t="s">
        <v>11</v>
      </c>
      <c r="E34" s="2" t="s">
        <v>42</v>
      </c>
      <c r="F34" s="2" t="s">
        <v>12</v>
      </c>
      <c r="G34" s="2" t="s">
        <v>20</v>
      </c>
      <c r="H34" s="2" t="s">
        <v>14</v>
      </c>
      <c r="I34" s="2" t="s">
        <v>15</v>
      </c>
      <c r="J34" s="2" t="s">
        <v>16</v>
      </c>
      <c r="K34" s="2" t="s">
        <v>17</v>
      </c>
    </row>
    <row r="35" spans="1:11" ht="13">
      <c r="A35" s="3">
        <v>44166.748988553241</v>
      </c>
      <c r="B35" s="6" t="s">
        <v>37</v>
      </c>
      <c r="C35" s="4">
        <v>0</v>
      </c>
      <c r="D35" s="2" t="s">
        <v>11</v>
      </c>
      <c r="E35" s="2" t="s">
        <v>43</v>
      </c>
      <c r="F35" s="2" t="s">
        <v>20</v>
      </c>
      <c r="G35" s="2" t="s">
        <v>28</v>
      </c>
      <c r="H35" s="2" t="s">
        <v>19</v>
      </c>
      <c r="I35" s="2" t="s">
        <v>17</v>
      </c>
      <c r="J35" s="2" t="s">
        <v>21</v>
      </c>
      <c r="K35" s="2" t="s">
        <v>21</v>
      </c>
    </row>
    <row r="36" spans="1:11" ht="13">
      <c r="A36" s="3">
        <v>44166.827783657413</v>
      </c>
      <c r="B36" s="6" t="s">
        <v>37</v>
      </c>
      <c r="C36" s="4">
        <v>4</v>
      </c>
      <c r="D36" s="2" t="s">
        <v>11</v>
      </c>
      <c r="E36" s="2" t="s">
        <v>40</v>
      </c>
      <c r="F36" s="2" t="s">
        <v>12</v>
      </c>
      <c r="G36" s="2" t="s">
        <v>20</v>
      </c>
      <c r="H36" s="2" t="s">
        <v>17</v>
      </c>
      <c r="I36" s="2" t="s">
        <v>15</v>
      </c>
      <c r="J36" s="2" t="s">
        <v>17</v>
      </c>
      <c r="K36" s="2" t="s">
        <v>17</v>
      </c>
    </row>
    <row r="37" spans="1:11" ht="13">
      <c r="A37" s="3">
        <v>44166.828416898148</v>
      </c>
      <c r="B37" s="6" t="s">
        <v>37</v>
      </c>
      <c r="C37" s="4">
        <v>5</v>
      </c>
      <c r="D37" s="2" t="s">
        <v>11</v>
      </c>
      <c r="E37" s="2" t="s">
        <v>41</v>
      </c>
      <c r="F37" s="2" t="s">
        <v>12</v>
      </c>
      <c r="G37" s="2" t="s">
        <v>20</v>
      </c>
      <c r="H37" s="2" t="s">
        <v>14</v>
      </c>
      <c r="I37" s="2" t="s">
        <v>15</v>
      </c>
      <c r="J37" s="2" t="s">
        <v>17</v>
      </c>
      <c r="K37" s="2" t="s">
        <v>17</v>
      </c>
    </row>
    <row r="38" spans="1:11" ht="13">
      <c r="A38" s="3">
        <v>44166.829102974538</v>
      </c>
      <c r="B38" s="6" t="s">
        <v>37</v>
      </c>
      <c r="C38" s="4">
        <v>3</v>
      </c>
      <c r="D38" s="2" t="s">
        <v>11</v>
      </c>
      <c r="E38" s="2" t="s">
        <v>42</v>
      </c>
      <c r="F38" s="2" t="s">
        <v>12</v>
      </c>
      <c r="G38" s="2" t="s">
        <v>20</v>
      </c>
      <c r="H38" s="2" t="s">
        <v>17</v>
      </c>
      <c r="I38" s="2" t="s">
        <v>15</v>
      </c>
      <c r="J38" s="2" t="s">
        <v>17</v>
      </c>
      <c r="K38" s="2" t="s">
        <v>17</v>
      </c>
    </row>
    <row r="39" spans="1:11" ht="13">
      <c r="A39" s="3">
        <v>44167.598616793985</v>
      </c>
      <c r="B39" s="6" t="s">
        <v>37</v>
      </c>
      <c r="C39" s="4">
        <v>3</v>
      </c>
      <c r="D39" s="2" t="s">
        <v>11</v>
      </c>
      <c r="E39" s="2" t="s">
        <v>44</v>
      </c>
      <c r="F39" s="2" t="s">
        <v>12</v>
      </c>
      <c r="G39" s="2" t="s">
        <v>29</v>
      </c>
      <c r="H39" s="2" t="s">
        <v>30</v>
      </c>
      <c r="I39" s="2" t="s">
        <v>15</v>
      </c>
      <c r="J39" s="2" t="s">
        <v>31</v>
      </c>
      <c r="K39" s="2" t="s">
        <v>17</v>
      </c>
    </row>
    <row r="40" spans="1:11" ht="13">
      <c r="A40" s="3">
        <v>44167.599814027781</v>
      </c>
      <c r="B40" s="6" t="s">
        <v>37</v>
      </c>
      <c r="C40" s="4">
        <v>4</v>
      </c>
      <c r="D40" s="2" t="s">
        <v>11</v>
      </c>
      <c r="E40" s="2" t="s">
        <v>46</v>
      </c>
      <c r="F40" s="2" t="s">
        <v>12</v>
      </c>
      <c r="G40" s="2" t="s">
        <v>18</v>
      </c>
      <c r="H40" s="2" t="s">
        <v>14</v>
      </c>
      <c r="I40" s="2" t="s">
        <v>15</v>
      </c>
      <c r="J40" s="2" t="s">
        <v>20</v>
      </c>
      <c r="K40" s="2" t="s">
        <v>17</v>
      </c>
    </row>
    <row r="41" spans="1:11" ht="13">
      <c r="A41" s="3">
        <v>44167.600359004631</v>
      </c>
      <c r="B41" s="6" t="s">
        <v>37</v>
      </c>
      <c r="C41" s="4">
        <v>4</v>
      </c>
      <c r="D41" s="2" t="s">
        <v>11</v>
      </c>
      <c r="E41" s="2" t="s">
        <v>47</v>
      </c>
      <c r="F41" s="2" t="s">
        <v>12</v>
      </c>
      <c r="G41" s="2" t="s">
        <v>20</v>
      </c>
      <c r="H41" s="2" t="s">
        <v>17</v>
      </c>
      <c r="I41" s="2" t="s">
        <v>15</v>
      </c>
      <c r="J41" s="2" t="s">
        <v>18</v>
      </c>
      <c r="K41" s="2" t="s">
        <v>17</v>
      </c>
    </row>
    <row r="42" spans="1:11" ht="13">
      <c r="A42" s="3">
        <v>44167.600758946763</v>
      </c>
      <c r="B42" s="6" t="s">
        <v>37</v>
      </c>
      <c r="C42" s="4">
        <v>5</v>
      </c>
      <c r="D42" s="2" t="s">
        <v>11</v>
      </c>
      <c r="E42" s="2" t="s">
        <v>48</v>
      </c>
      <c r="F42" s="2" t="s">
        <v>12</v>
      </c>
      <c r="G42" s="2" t="s">
        <v>20</v>
      </c>
      <c r="H42" s="2" t="s">
        <v>32</v>
      </c>
      <c r="I42" s="2" t="s">
        <v>15</v>
      </c>
      <c r="J42" s="2" t="s">
        <v>16</v>
      </c>
      <c r="K42" s="2" t="s">
        <v>17</v>
      </c>
    </row>
    <row r="43" spans="1:11" ht="13">
      <c r="A43" s="3">
        <v>44167.602509212964</v>
      </c>
      <c r="B43" s="6" t="s">
        <v>37</v>
      </c>
      <c r="C43" s="4">
        <v>4</v>
      </c>
      <c r="D43" s="2" t="s">
        <v>11</v>
      </c>
      <c r="E43" s="2" t="s">
        <v>49</v>
      </c>
      <c r="F43" s="2" t="s">
        <v>12</v>
      </c>
      <c r="G43" s="2" t="s">
        <v>33</v>
      </c>
      <c r="H43" s="2" t="s">
        <v>14</v>
      </c>
      <c r="I43" s="2" t="s">
        <v>15</v>
      </c>
      <c r="J43" s="2" t="s">
        <v>33</v>
      </c>
      <c r="K43" s="2" t="s">
        <v>17</v>
      </c>
    </row>
    <row r="44" spans="1:11" ht="13">
      <c r="A44" s="3">
        <v>44167.891161203705</v>
      </c>
      <c r="B44" s="6" t="s">
        <v>37</v>
      </c>
      <c r="C44" s="4">
        <v>2</v>
      </c>
      <c r="D44" s="2" t="s">
        <v>11</v>
      </c>
      <c r="E44" s="2" t="s">
        <v>40</v>
      </c>
      <c r="F44" s="2" t="s">
        <v>34</v>
      </c>
      <c r="G44" s="2" t="s">
        <v>18</v>
      </c>
      <c r="H44" s="2" t="s">
        <v>14</v>
      </c>
      <c r="I44" s="2" t="s">
        <v>15</v>
      </c>
      <c r="J44" s="2" t="s">
        <v>18</v>
      </c>
      <c r="K44" s="2" t="s">
        <v>35</v>
      </c>
    </row>
    <row r="45" spans="1:11" ht="13">
      <c r="A45" s="3">
        <v>44167.891931307866</v>
      </c>
      <c r="B45" s="6" t="s">
        <v>37</v>
      </c>
      <c r="C45" s="4">
        <v>4</v>
      </c>
      <c r="D45" s="2" t="s">
        <v>11</v>
      </c>
      <c r="E45" s="2" t="s">
        <v>41</v>
      </c>
      <c r="F45" s="2" t="s">
        <v>15</v>
      </c>
      <c r="G45" s="2" t="s">
        <v>20</v>
      </c>
      <c r="H45" s="2" t="s">
        <v>14</v>
      </c>
      <c r="I45" s="2" t="s">
        <v>15</v>
      </c>
      <c r="J45" s="2" t="s">
        <v>20</v>
      </c>
      <c r="K45" s="2" t="s">
        <v>17</v>
      </c>
    </row>
    <row r="46" spans="1:11" ht="13">
      <c r="A46" s="3">
        <v>44167.89238986111</v>
      </c>
      <c r="B46" s="6" t="s">
        <v>37</v>
      </c>
      <c r="C46" s="4">
        <v>3</v>
      </c>
      <c r="D46" s="2" t="s">
        <v>11</v>
      </c>
      <c r="E46" s="2" t="s">
        <v>42</v>
      </c>
      <c r="F46" s="2" t="s">
        <v>15</v>
      </c>
      <c r="G46" s="2" t="s">
        <v>15</v>
      </c>
      <c r="H46" s="2" t="s">
        <v>14</v>
      </c>
      <c r="I46" s="2" t="s">
        <v>15</v>
      </c>
      <c r="J46" s="2" t="s">
        <v>20</v>
      </c>
      <c r="K46" s="2" t="s">
        <v>17</v>
      </c>
    </row>
    <row r="47" spans="1:11" ht="13">
      <c r="A47" s="3">
        <v>44167.893093495368</v>
      </c>
      <c r="B47" s="6" t="s">
        <v>37</v>
      </c>
      <c r="C47" s="4">
        <v>6</v>
      </c>
      <c r="D47" s="2" t="s">
        <v>11</v>
      </c>
      <c r="E47" s="2" t="s">
        <v>43</v>
      </c>
      <c r="F47" s="2" t="s">
        <v>12</v>
      </c>
      <c r="G47" s="2" t="s">
        <v>20</v>
      </c>
      <c r="H47" s="2" t="s">
        <v>14</v>
      </c>
      <c r="I47" s="2" t="s">
        <v>15</v>
      </c>
      <c r="J47" s="2" t="s">
        <v>16</v>
      </c>
      <c r="K47" s="2" t="s">
        <v>17</v>
      </c>
    </row>
    <row r="48" spans="1:11" ht="13">
      <c r="A48" s="3">
        <v>44168.491232824075</v>
      </c>
      <c r="B48" s="6" t="s">
        <v>37</v>
      </c>
      <c r="C48" s="4">
        <v>6</v>
      </c>
      <c r="D48" s="2" t="s">
        <v>11</v>
      </c>
      <c r="E48" s="2" t="s">
        <v>40</v>
      </c>
      <c r="F48" s="2" t="s">
        <v>12</v>
      </c>
      <c r="G48" s="2" t="s">
        <v>20</v>
      </c>
      <c r="H48" s="2" t="s">
        <v>14</v>
      </c>
      <c r="I48" s="2" t="s">
        <v>15</v>
      </c>
      <c r="J48" s="2" t="s">
        <v>16</v>
      </c>
      <c r="K48" s="2" t="s">
        <v>17</v>
      </c>
    </row>
    <row r="49" spans="1:11" ht="13">
      <c r="A49" s="3">
        <v>44168.491276423607</v>
      </c>
      <c r="B49" s="6" t="s">
        <v>37</v>
      </c>
      <c r="C49" s="4">
        <v>6</v>
      </c>
      <c r="D49" s="2" t="s">
        <v>11</v>
      </c>
      <c r="E49" s="2" t="s">
        <v>43</v>
      </c>
      <c r="F49" s="2" t="s">
        <v>12</v>
      </c>
      <c r="G49" s="2" t="s">
        <v>20</v>
      </c>
      <c r="H49" s="2" t="s">
        <v>14</v>
      </c>
      <c r="I49" s="2" t="s">
        <v>15</v>
      </c>
      <c r="J49" s="2" t="s">
        <v>16</v>
      </c>
      <c r="K49" s="2" t="s">
        <v>17</v>
      </c>
    </row>
    <row r="50" spans="1:11" ht="13">
      <c r="A50" s="3">
        <v>44168.491249375002</v>
      </c>
      <c r="B50" s="6" t="s">
        <v>37</v>
      </c>
      <c r="C50" s="4">
        <v>4</v>
      </c>
      <c r="D50" s="2" t="s">
        <v>11</v>
      </c>
      <c r="E50" s="2" t="s">
        <v>41</v>
      </c>
      <c r="F50" s="2" t="s">
        <v>12</v>
      </c>
      <c r="G50" s="2" t="s">
        <v>20</v>
      </c>
      <c r="H50" s="2" t="s">
        <v>15</v>
      </c>
      <c r="I50" s="2" t="s">
        <v>15</v>
      </c>
      <c r="J50" s="2" t="s">
        <v>16</v>
      </c>
      <c r="K50" s="2" t="s">
        <v>14</v>
      </c>
    </row>
    <row r="51" spans="1:11" ht="13">
      <c r="A51" s="3">
        <v>44168.491263599542</v>
      </c>
      <c r="B51" s="6" t="s">
        <v>37</v>
      </c>
      <c r="C51" s="4">
        <v>5</v>
      </c>
      <c r="D51" s="2" t="s">
        <v>11</v>
      </c>
      <c r="E51" s="2" t="s">
        <v>42</v>
      </c>
      <c r="F51" s="2" t="s">
        <v>12</v>
      </c>
      <c r="G51" s="2" t="s">
        <v>20</v>
      </c>
      <c r="H51" s="2" t="s">
        <v>14</v>
      </c>
      <c r="I51" s="2" t="s">
        <v>15</v>
      </c>
      <c r="J51" s="2" t="s">
        <v>20</v>
      </c>
      <c r="K51" s="2" t="s">
        <v>17</v>
      </c>
    </row>
    <row r="52" spans="1:11" ht="13">
      <c r="A52" s="3">
        <v>44168.491302245369</v>
      </c>
      <c r="B52" s="6" t="s">
        <v>37</v>
      </c>
      <c r="C52" s="4">
        <v>0</v>
      </c>
      <c r="D52" s="2" t="s">
        <v>11</v>
      </c>
      <c r="E52" s="2" t="s">
        <v>38</v>
      </c>
      <c r="F52" s="2" t="s">
        <v>34</v>
      </c>
      <c r="G52" s="2" t="s">
        <v>15</v>
      </c>
      <c r="H52" s="2" t="s">
        <v>17</v>
      </c>
      <c r="I52" s="2" t="s">
        <v>28</v>
      </c>
      <c r="J52" s="2" t="s">
        <v>36</v>
      </c>
      <c r="K52" s="2" t="s">
        <v>14</v>
      </c>
    </row>
    <row r="53" spans="1:11" ht="13">
      <c r="A53" s="3">
        <v>44168.491316585649</v>
      </c>
      <c r="B53" s="6" t="s">
        <v>37</v>
      </c>
      <c r="C53" s="4">
        <v>4</v>
      </c>
      <c r="D53" s="2" t="s">
        <v>11</v>
      </c>
      <c r="E53" s="2" t="s">
        <v>38</v>
      </c>
      <c r="F53" s="2" t="s">
        <v>12</v>
      </c>
      <c r="G53" s="2" t="s">
        <v>20</v>
      </c>
      <c r="H53" s="2" t="s">
        <v>17</v>
      </c>
      <c r="I53" s="2" t="s">
        <v>15</v>
      </c>
      <c r="J53" s="2" t="s">
        <v>17</v>
      </c>
      <c r="K53" s="2" t="s">
        <v>17</v>
      </c>
    </row>
    <row r="54" spans="1:11" ht="13">
      <c r="A54" s="3">
        <v>44168.751260381949</v>
      </c>
      <c r="B54" s="6" t="s">
        <v>37</v>
      </c>
      <c r="C54" s="4">
        <v>5</v>
      </c>
      <c r="D54" s="2" t="s">
        <v>11</v>
      </c>
      <c r="E54" s="2" t="s">
        <v>40</v>
      </c>
      <c r="F54" s="2" t="s">
        <v>12</v>
      </c>
      <c r="G54" s="2" t="s">
        <v>20</v>
      </c>
      <c r="H54" s="2" t="s">
        <v>14</v>
      </c>
      <c r="I54" s="2" t="s">
        <v>15</v>
      </c>
      <c r="J54" s="2" t="s">
        <v>16</v>
      </c>
      <c r="K54" s="2" t="s">
        <v>22</v>
      </c>
    </row>
    <row r="55" spans="1:11" ht="13">
      <c r="A55" s="3">
        <v>44168.751749490737</v>
      </c>
      <c r="B55" s="6" t="s">
        <v>37</v>
      </c>
      <c r="C55" s="4">
        <v>4</v>
      </c>
      <c r="D55" s="2" t="s">
        <v>11</v>
      </c>
      <c r="E55" s="2" t="s">
        <v>41</v>
      </c>
      <c r="F55" s="2" t="s">
        <v>12</v>
      </c>
      <c r="G55" s="2" t="s">
        <v>20</v>
      </c>
      <c r="H55" s="2" t="s">
        <v>36</v>
      </c>
      <c r="I55" s="2" t="s">
        <v>15</v>
      </c>
      <c r="J55" s="2" t="s">
        <v>16</v>
      </c>
      <c r="K55" s="2" t="s">
        <v>22</v>
      </c>
    </row>
    <row r="56" spans="1:11" ht="13">
      <c r="A56" s="3">
        <v>44168.752327071757</v>
      </c>
      <c r="B56" s="6" t="s">
        <v>37</v>
      </c>
      <c r="C56" s="4">
        <v>6</v>
      </c>
      <c r="D56" s="2" t="s">
        <v>11</v>
      </c>
      <c r="E56" s="2" t="s">
        <v>42</v>
      </c>
      <c r="F56" s="2" t="s">
        <v>12</v>
      </c>
      <c r="G56" s="2" t="s">
        <v>20</v>
      </c>
      <c r="H56" s="2" t="s">
        <v>14</v>
      </c>
      <c r="I56" s="2" t="s">
        <v>15</v>
      </c>
      <c r="J56" s="2" t="s">
        <v>16</v>
      </c>
      <c r="K56" s="2" t="s">
        <v>17</v>
      </c>
    </row>
    <row r="57" spans="1:11" ht="13">
      <c r="A57" s="3">
        <v>44168.752940150458</v>
      </c>
      <c r="B57" s="6" t="s">
        <v>37</v>
      </c>
      <c r="C57" s="4">
        <v>4</v>
      </c>
      <c r="D57" s="2" t="s">
        <v>11</v>
      </c>
      <c r="E57" s="2" t="s">
        <v>43</v>
      </c>
      <c r="F57" s="2" t="s">
        <v>12</v>
      </c>
      <c r="G57" s="2" t="s">
        <v>28</v>
      </c>
      <c r="H57" s="2" t="s">
        <v>19</v>
      </c>
      <c r="I57" s="2" t="s">
        <v>15</v>
      </c>
      <c r="J57" s="2" t="s">
        <v>16</v>
      </c>
      <c r="K57" s="2" t="s">
        <v>17</v>
      </c>
    </row>
    <row r="58" spans="1:11" ht="13">
      <c r="A58" s="3">
        <v>44168.753346585647</v>
      </c>
      <c r="B58" s="6" t="s">
        <v>37</v>
      </c>
      <c r="C58" s="4">
        <v>5</v>
      </c>
      <c r="D58" s="2" t="s">
        <v>11</v>
      </c>
      <c r="E58" s="2" t="s">
        <v>38</v>
      </c>
      <c r="F58" s="2" t="s">
        <v>12</v>
      </c>
      <c r="G58" s="2" t="s">
        <v>20</v>
      </c>
      <c r="H58" s="2" t="s">
        <v>14</v>
      </c>
      <c r="I58" s="2" t="s">
        <v>15</v>
      </c>
      <c r="J58" s="2" t="s">
        <v>17</v>
      </c>
      <c r="K58" s="2" t="s">
        <v>17</v>
      </c>
    </row>
    <row r="59" spans="1:11" ht="13">
      <c r="A59" s="3">
        <v>44168.766557812502</v>
      </c>
      <c r="B59" s="6" t="s">
        <v>37</v>
      </c>
      <c r="C59" s="4">
        <v>3</v>
      </c>
      <c r="D59" s="2" t="s">
        <v>11</v>
      </c>
      <c r="E59" s="2" t="s">
        <v>43</v>
      </c>
      <c r="F59" s="2" t="s">
        <v>12</v>
      </c>
      <c r="G59" s="2" t="s">
        <v>15</v>
      </c>
      <c r="H59" s="2" t="s">
        <v>19</v>
      </c>
      <c r="I59" s="2" t="s">
        <v>15</v>
      </c>
      <c r="J59" s="2" t="s">
        <v>17</v>
      </c>
      <c r="K59" s="2" t="s">
        <v>17</v>
      </c>
    </row>
    <row r="60" spans="1:11" ht="13">
      <c r="A60" s="3">
        <v>44168.900064560185</v>
      </c>
      <c r="B60" s="6" t="s">
        <v>37</v>
      </c>
      <c r="C60" s="4">
        <v>5</v>
      </c>
      <c r="D60" s="2" t="s">
        <v>11</v>
      </c>
      <c r="E60" s="2" t="s">
        <v>42</v>
      </c>
      <c r="F60" s="2" t="s">
        <v>12</v>
      </c>
      <c r="G60" s="2" t="s">
        <v>15</v>
      </c>
      <c r="H60" s="2" t="s">
        <v>14</v>
      </c>
      <c r="I60" s="2" t="s">
        <v>15</v>
      </c>
      <c r="J60" s="2" t="s">
        <v>16</v>
      </c>
      <c r="K60" s="2" t="s">
        <v>17</v>
      </c>
    </row>
    <row r="61" spans="1:11" ht="13">
      <c r="A61" s="3">
        <v>44168.901817766207</v>
      </c>
      <c r="B61" s="6" t="s">
        <v>37</v>
      </c>
      <c r="C61" s="4">
        <v>5</v>
      </c>
      <c r="D61" s="2" t="s">
        <v>11</v>
      </c>
      <c r="E61" s="2" t="s">
        <v>43</v>
      </c>
      <c r="F61" s="2" t="s">
        <v>12</v>
      </c>
      <c r="G61" s="2" t="s">
        <v>20</v>
      </c>
      <c r="H61" s="2" t="s">
        <v>14</v>
      </c>
      <c r="I61" s="2" t="s">
        <v>15</v>
      </c>
      <c r="J61" s="2" t="s">
        <v>17</v>
      </c>
      <c r="K61" s="2" t="s">
        <v>17</v>
      </c>
    </row>
    <row r="62" spans="1:11" ht="13">
      <c r="A62" s="1" t="str">
        <f ca="1">IFERROR(__xludf.DUMMYFUNCTION("IMPORTRANGE(""https://docs.google.com/spreadsheets/d/1v1zz754umXL12zDkRp0GxyA4JnJWSW3KO6wBCL892fU/edit#gid=1492383534"", ""A1:K91"")"),"Timestamp")</f>
        <v>Timestamp</v>
      </c>
      <c r="B62" s="1" t="str">
        <f ca="1">IFERROR(__xludf.DUMMYFUNCTION("""COMPUTED_VALUE"""),"Email Address")</f>
        <v>Email Address</v>
      </c>
      <c r="C62" s="1" t="str">
        <f ca="1">IFERROR(__xludf.DUMMYFUNCTION("""COMPUTED_VALUE"""),"Score")</f>
        <v>Score</v>
      </c>
      <c r="D62" s="1" t="str">
        <f ca="1">IFERROR(__xludf.DUMMYFUNCTION("""COMPUTED_VALUE"""),"What version of the battery did you use?")</f>
        <v>What version of the battery did you use?</v>
      </c>
      <c r="E62" s="1" t="s">
        <v>4</v>
      </c>
      <c r="F62" s="1" t="str">
        <f ca="1">IFERROR(__xludf.DUMMYFUNCTION("""COMPUTED_VALUE"""),"Trial 1")</f>
        <v>Trial 1</v>
      </c>
      <c r="G62" s="1" t="str">
        <f ca="1">IFERROR(__xludf.DUMMYFUNCTION("""COMPUTED_VALUE"""),"Trial 2")</f>
        <v>Trial 2</v>
      </c>
      <c r="H62" s="1" t="str">
        <f ca="1">IFERROR(__xludf.DUMMYFUNCTION("""COMPUTED_VALUE"""),"Trial 3")</f>
        <v>Trial 3</v>
      </c>
      <c r="I62" s="1" t="str">
        <f ca="1">IFERROR(__xludf.DUMMYFUNCTION("""COMPUTED_VALUE"""),"Trial 4")</f>
        <v>Trial 4</v>
      </c>
      <c r="J62" s="1" t="str">
        <f ca="1">IFERROR(__xludf.DUMMYFUNCTION("""COMPUTED_VALUE"""),"Trial 5")</f>
        <v>Trial 5</v>
      </c>
      <c r="K62" s="1" t="str">
        <f ca="1">IFERROR(__xludf.DUMMYFUNCTION("""COMPUTED_VALUE"""),"Trial 6")</f>
        <v>Trial 6</v>
      </c>
    </row>
    <row r="63" spans="1:11" ht="13">
      <c r="A63" s="8">
        <f ca="1">IFERROR(__xludf.DUMMYFUNCTION("""COMPUTED_VALUE"""),44165.6821374537)</f>
        <v>44165.682137453703</v>
      </c>
      <c r="B63" s="6" t="s">
        <v>37</v>
      </c>
      <c r="C63" s="9">
        <f ca="1">IFERROR(__xludf.DUMMYFUNCTION("""COMPUTED_VALUE"""),4)</f>
        <v>4</v>
      </c>
      <c r="D63" s="1" t="str">
        <f ca="1">IFERROR(__xludf.DUMMYFUNCTION("""COMPUTED_VALUE"""),"Tuesday")</f>
        <v>Tuesday</v>
      </c>
      <c r="E63" s="1" t="s">
        <v>39</v>
      </c>
      <c r="F63" s="1" t="str">
        <f ca="1">IFERROR(__xludf.DUMMYFUNCTION("""COMPUTED_VALUE"""),"da")</f>
        <v>da</v>
      </c>
      <c r="G63" s="1" t="str">
        <f ca="1">IFERROR(__xludf.DUMMYFUNCTION("""COMPUTED_VALUE"""),"ba")</f>
        <v>ba</v>
      </c>
      <c r="H63" s="1" t="str">
        <f ca="1">IFERROR(__xludf.DUMMYFUNCTION("""COMPUTED_VALUE"""),"ba")</f>
        <v>ba</v>
      </c>
      <c r="I63" s="1" t="str">
        <f ca="1">IFERROR(__xludf.DUMMYFUNCTION("""COMPUTED_VALUE"""),"za")</f>
        <v>za</v>
      </c>
      <c r="J63" s="1" t="str">
        <f ca="1">IFERROR(__xludf.DUMMYFUNCTION("""COMPUTED_VALUE"""),"??")</f>
        <v>??</v>
      </c>
      <c r="K63" s="1" t="str">
        <f ca="1">IFERROR(__xludf.DUMMYFUNCTION("""COMPUTED_VALUE"""),"ga")</f>
        <v>ga</v>
      </c>
    </row>
    <row r="64" spans="1:11" ht="13">
      <c r="A64" s="8">
        <f ca="1">IFERROR(__xludf.DUMMYFUNCTION("""COMPUTED_VALUE"""),44165.6827820254)</f>
        <v>44165.682782025397</v>
      </c>
      <c r="B64" s="6" t="s">
        <v>37</v>
      </c>
      <c r="C64" s="9">
        <f ca="1">IFERROR(__xludf.DUMMYFUNCTION("""COMPUTED_VALUE"""),4)</f>
        <v>4</v>
      </c>
      <c r="D64" s="1" t="str">
        <f ca="1">IFERROR(__xludf.DUMMYFUNCTION("""COMPUTED_VALUE"""),"Tuesday")</f>
        <v>Tuesday</v>
      </c>
      <c r="E64" s="1" t="s">
        <v>50</v>
      </c>
      <c r="F64" s="1" t="str">
        <f ca="1">IFERROR(__xludf.DUMMYFUNCTION("""COMPUTED_VALUE"""),"da")</f>
        <v>da</v>
      </c>
      <c r="G64" s="1" t="str">
        <f ca="1">IFERROR(__xludf.DUMMYFUNCTION("""COMPUTED_VALUE"""),"ma")</f>
        <v>ma</v>
      </c>
      <c r="H64" s="1" t="str">
        <f ca="1">IFERROR(__xludf.DUMMYFUNCTION("""COMPUTED_VALUE"""),"ba")</f>
        <v>ba</v>
      </c>
      <c r="I64" s="1" t="str">
        <f ca="1">IFERROR(__xludf.DUMMYFUNCTION("""COMPUTED_VALUE"""),"za")</f>
        <v>za</v>
      </c>
      <c r="J64" s="1" t="str">
        <f ca="1">IFERROR(__xludf.DUMMYFUNCTION("""COMPUTED_VALUE"""),"??")</f>
        <v>??</v>
      </c>
      <c r="K64" s="1" t="str">
        <f ca="1">IFERROR(__xludf.DUMMYFUNCTION("""COMPUTED_VALUE"""),"ga")</f>
        <v>ga</v>
      </c>
    </row>
    <row r="65" spans="1:11" ht="13">
      <c r="A65" s="8">
        <f ca="1">IFERROR(__xludf.DUMMYFUNCTION("""COMPUTED_VALUE"""),44165.6835265625)</f>
        <v>44165.683526562498</v>
      </c>
      <c r="B65" s="6" t="s">
        <v>37</v>
      </c>
      <c r="C65" s="9">
        <f ca="1">IFERROR(__xludf.DUMMYFUNCTION("""COMPUTED_VALUE"""),4)</f>
        <v>4</v>
      </c>
      <c r="D65" s="1" t="str">
        <f ca="1">IFERROR(__xludf.DUMMYFUNCTION("""COMPUTED_VALUE"""),"Tuesday")</f>
        <v>Tuesday</v>
      </c>
      <c r="E65" s="1" t="s">
        <v>51</v>
      </c>
      <c r="F65" s="1" t="str">
        <f ca="1">IFERROR(__xludf.DUMMYFUNCTION("""COMPUTED_VALUE"""),"da")</f>
        <v>da</v>
      </c>
      <c r="G65" s="1" t="str">
        <f ca="1">IFERROR(__xludf.DUMMYFUNCTION("""COMPUTED_VALUE"""),"ma")</f>
        <v>ma</v>
      </c>
      <c r="H65" s="1" t="str">
        <f ca="1">IFERROR(__xludf.DUMMYFUNCTION("""COMPUTED_VALUE"""),"ba")</f>
        <v>ba</v>
      </c>
      <c r="I65" s="1" t="str">
        <f ca="1">IFERROR(__xludf.DUMMYFUNCTION("""COMPUTED_VALUE"""),"za")</f>
        <v>za</v>
      </c>
      <c r="J65" s="1" t="str">
        <f ca="1">IFERROR(__xludf.DUMMYFUNCTION("""COMPUTED_VALUE"""),"la")</f>
        <v>la</v>
      </c>
      <c r="K65" s="1" t="str">
        <f ca="1">IFERROR(__xludf.DUMMYFUNCTION("""COMPUTED_VALUE"""),"ga")</f>
        <v>ga</v>
      </c>
    </row>
    <row r="66" spans="1:11" ht="13">
      <c r="A66" s="10">
        <f ca="1">IFERROR(__xludf.DUMMYFUNCTION("""COMPUTED_VALUE"""),44165.6843051041)</f>
        <v>44165.6843051041</v>
      </c>
      <c r="B66" s="6" t="s">
        <v>37</v>
      </c>
      <c r="C66" s="9">
        <f ca="1">IFERROR(__xludf.DUMMYFUNCTION("""COMPUTED_VALUE"""),4)</f>
        <v>4</v>
      </c>
      <c r="D66" s="1" t="str">
        <f ca="1">IFERROR(__xludf.DUMMYFUNCTION("""COMPUTED_VALUE"""),"Tuesday")</f>
        <v>Tuesday</v>
      </c>
      <c r="E66" s="1" t="s">
        <v>52</v>
      </c>
      <c r="F66" s="1" t="str">
        <f ca="1">IFERROR(__xludf.DUMMYFUNCTION("""COMPUTED_VALUE"""),"da")</f>
        <v>da</v>
      </c>
      <c r="G66" s="1" t="str">
        <f ca="1">IFERROR(__xludf.DUMMYFUNCTION("""COMPUTED_VALUE"""),"ma")</f>
        <v>ma</v>
      </c>
      <c r="H66" s="1" t="str">
        <f ca="1">IFERROR(__xludf.DUMMYFUNCTION("""COMPUTED_VALUE"""),"ba")</f>
        <v>ba</v>
      </c>
      <c r="I66" s="1" t="str">
        <f ca="1">IFERROR(__xludf.DUMMYFUNCTION("""COMPUTED_VALUE"""),"za")</f>
        <v>za</v>
      </c>
      <c r="J66" s="1" t="str">
        <f ca="1">IFERROR(__xludf.DUMMYFUNCTION("""COMPUTED_VALUE"""),"ma")</f>
        <v>ma</v>
      </c>
      <c r="K66" s="1" t="str">
        <f ca="1">IFERROR(__xludf.DUMMYFUNCTION("""COMPUTED_VALUE"""),"ga")</f>
        <v>ga</v>
      </c>
    </row>
    <row r="67" spans="1:11" ht="13">
      <c r="A67" s="10">
        <f ca="1">IFERROR(__xludf.DUMMYFUNCTION("""COMPUTED_VALUE"""),44165.859601574)</f>
        <v>44165.859601573997</v>
      </c>
      <c r="B67" s="6" t="s">
        <v>37</v>
      </c>
      <c r="C67" s="9">
        <f ca="1">IFERROR(__xludf.DUMMYFUNCTION("""COMPUTED_VALUE"""),4)</f>
        <v>4</v>
      </c>
      <c r="D67" s="1" t="str">
        <f ca="1">IFERROR(__xludf.DUMMYFUNCTION("""COMPUTED_VALUE"""),"Tuesday")</f>
        <v>Tuesday</v>
      </c>
      <c r="E67" s="1" t="s">
        <v>39</v>
      </c>
      <c r="F67" s="1" t="str">
        <f ca="1">IFERROR(__xludf.DUMMYFUNCTION("""COMPUTED_VALUE"""),"da")</f>
        <v>da</v>
      </c>
      <c r="G67" s="1" t="str">
        <f ca="1">IFERROR(__xludf.DUMMYFUNCTION("""COMPUTED_VALUE"""),"ba")</f>
        <v>ba</v>
      </c>
      <c r="H67" s="1" t="str">
        <f ca="1">IFERROR(__xludf.DUMMYFUNCTION("""COMPUTED_VALUE"""),"ba")</f>
        <v>ba</v>
      </c>
      <c r="I67" s="1" t="str">
        <f ca="1">IFERROR(__xludf.DUMMYFUNCTION("""COMPUTED_VALUE"""),"za")</f>
        <v>za</v>
      </c>
      <c r="J67" s="1" t="str">
        <f ca="1">IFERROR(__xludf.DUMMYFUNCTION("""COMPUTED_VALUE"""),"na")</f>
        <v>na</v>
      </c>
      <c r="K67" s="1" t="str">
        <f ca="1">IFERROR(__xludf.DUMMYFUNCTION("""COMPUTED_VALUE"""),"ba")</f>
        <v>ba</v>
      </c>
    </row>
    <row r="68" spans="1:11" ht="13">
      <c r="A68" s="10">
        <f ca="1">IFERROR(__xludf.DUMMYFUNCTION("""COMPUTED_VALUE"""),44165.8599212384)</f>
        <v>44165.8599212384</v>
      </c>
      <c r="B68" s="6" t="s">
        <v>37</v>
      </c>
      <c r="C68" s="9">
        <f ca="1">IFERROR(__xludf.DUMMYFUNCTION("""COMPUTED_VALUE"""),3)</f>
        <v>3</v>
      </c>
      <c r="D68" s="1" t="str">
        <f ca="1">IFERROR(__xludf.DUMMYFUNCTION("""COMPUTED_VALUE"""),"Tuesday")</f>
        <v>Tuesday</v>
      </c>
      <c r="E68" s="1" t="s">
        <v>50</v>
      </c>
      <c r="F68" s="1" t="str">
        <f ca="1">IFERROR(__xludf.DUMMYFUNCTION("""COMPUTED_VALUE"""),"da")</f>
        <v>da</v>
      </c>
      <c r="G68" s="1" t="str">
        <f ca="1">IFERROR(__xludf.DUMMYFUNCTION("""COMPUTED_VALUE"""),"ma")</f>
        <v>ma</v>
      </c>
      <c r="H68" s="1" t="str">
        <f ca="1">IFERROR(__xludf.DUMMYFUNCTION("""COMPUTED_VALUE"""),"aa")</f>
        <v>aa</v>
      </c>
      <c r="I68" s="1" t="str">
        <f ca="1">IFERROR(__xludf.DUMMYFUNCTION("""COMPUTED_VALUE"""),"za")</f>
        <v>za</v>
      </c>
      <c r="J68" s="1" t="str">
        <f ca="1">IFERROR(__xludf.DUMMYFUNCTION("""COMPUTED_VALUE"""),"na")</f>
        <v>na</v>
      </c>
      <c r="K68" s="1" t="str">
        <f ca="1">IFERROR(__xludf.DUMMYFUNCTION("""COMPUTED_VALUE"""),"ba")</f>
        <v>ba</v>
      </c>
    </row>
    <row r="69" spans="1:11" ht="13">
      <c r="A69" s="10">
        <f ca="1">IFERROR(__xludf.DUMMYFUNCTION("""COMPUTED_VALUE"""),44165.860557037)</f>
        <v>44165.860557036998</v>
      </c>
      <c r="B69" s="6" t="s">
        <v>37</v>
      </c>
      <c r="C69" s="9">
        <f ca="1">IFERROR(__xludf.DUMMYFUNCTION("""COMPUTED_VALUE"""),1)</f>
        <v>1</v>
      </c>
      <c r="D69" s="1" t="str">
        <f ca="1">IFERROR(__xludf.DUMMYFUNCTION("""COMPUTED_VALUE"""),"Tuesday")</f>
        <v>Tuesday</v>
      </c>
      <c r="E69" s="1" t="s">
        <v>53</v>
      </c>
      <c r="F69" s="1" t="str">
        <f ca="1">IFERROR(__xludf.DUMMYFUNCTION("""COMPUTED_VALUE"""),"da")</f>
        <v>da</v>
      </c>
      <c r="G69" s="1" t="str">
        <f ca="1">IFERROR(__xludf.DUMMYFUNCTION("""COMPUTED_VALUE"""),"ba")</f>
        <v>ba</v>
      </c>
      <c r="H69" s="1" t="str">
        <f ca="1">IFERROR(__xludf.DUMMYFUNCTION("""COMPUTED_VALUE"""),"tha (theta)")</f>
        <v>tha (theta)</v>
      </c>
      <c r="I69" s="1" t="str">
        <f ca="1">IFERROR(__xludf.DUMMYFUNCTION("""COMPUTED_VALUE"""),"tha (theta)")</f>
        <v>tha (theta)</v>
      </c>
      <c r="J69" s="1" t="str">
        <f ca="1">IFERROR(__xludf.DUMMYFUNCTION("""COMPUTED_VALUE"""),"tha (theta)")</f>
        <v>tha (theta)</v>
      </c>
      <c r="K69" s="1" t="str">
        <f ca="1">IFERROR(__xludf.DUMMYFUNCTION("""COMPUTED_VALUE"""),"ba")</f>
        <v>ba</v>
      </c>
    </row>
    <row r="70" spans="1:11" ht="13">
      <c r="A70" s="10">
        <f ca="1">IFERROR(__xludf.DUMMYFUNCTION("""COMPUTED_VALUE"""),44165.8609779629)</f>
        <v>44165.860977962897</v>
      </c>
      <c r="B70" s="6" t="s">
        <v>37</v>
      </c>
      <c r="C70" s="9">
        <f ca="1">IFERROR(__xludf.DUMMYFUNCTION("""COMPUTED_VALUE"""),3)</f>
        <v>3</v>
      </c>
      <c r="D70" s="1" t="str">
        <f ca="1">IFERROR(__xludf.DUMMYFUNCTION("""COMPUTED_VALUE"""),"Tuesday")</f>
        <v>Tuesday</v>
      </c>
      <c r="E70" s="1" t="s">
        <v>51</v>
      </c>
      <c r="F70" s="1" t="str">
        <f ca="1">IFERROR(__xludf.DUMMYFUNCTION("""COMPUTED_VALUE"""),"da")</f>
        <v>da</v>
      </c>
      <c r="G70" s="1" t="str">
        <f ca="1">IFERROR(__xludf.DUMMYFUNCTION("""COMPUTED_VALUE"""),"ba")</f>
        <v>ba</v>
      </c>
      <c r="H70" s="1" t="str">
        <f ca="1">IFERROR(__xludf.DUMMYFUNCTION("""COMPUTED_VALUE"""),"aa")</f>
        <v>aa</v>
      </c>
      <c r="I70" s="1" t="str">
        <f ca="1">IFERROR(__xludf.DUMMYFUNCTION("""COMPUTED_VALUE"""),"za")</f>
        <v>za</v>
      </c>
      <c r="J70" s="1" t="str">
        <f ca="1">IFERROR(__xludf.DUMMYFUNCTION("""COMPUTED_VALUE"""),"na")</f>
        <v>na</v>
      </c>
      <c r="K70" s="1" t="str">
        <f ca="1">IFERROR(__xludf.DUMMYFUNCTION("""COMPUTED_VALUE"""),"ba")</f>
        <v>ba</v>
      </c>
    </row>
    <row r="71" spans="1:11" ht="13">
      <c r="A71" s="10">
        <f ca="1">IFERROR(__xludf.DUMMYFUNCTION("""COMPUTED_VALUE"""),44165.8612379513)</f>
        <v>44165.8612379513</v>
      </c>
      <c r="B71" s="6" t="s">
        <v>37</v>
      </c>
      <c r="C71" s="9">
        <f ca="1">IFERROR(__xludf.DUMMYFUNCTION("""COMPUTED_VALUE"""),4)</f>
        <v>4</v>
      </c>
      <c r="D71" s="1" t="str">
        <f ca="1">IFERROR(__xludf.DUMMYFUNCTION("""COMPUTED_VALUE"""),"Tuesday")</f>
        <v>Tuesday</v>
      </c>
      <c r="E71" s="1" t="s">
        <v>54</v>
      </c>
      <c r="F71" s="1" t="str">
        <f ca="1">IFERROR(__xludf.DUMMYFUNCTION("""COMPUTED_VALUE"""),"da")</f>
        <v>da</v>
      </c>
      <c r="G71" s="1" t="str">
        <f ca="1">IFERROR(__xludf.DUMMYFUNCTION("""COMPUTED_VALUE"""),"ma")</f>
        <v>ma</v>
      </c>
      <c r="H71" s="1" t="str">
        <f ca="1">IFERROR(__xludf.DUMMYFUNCTION("""COMPUTED_VALUE"""),"ba")</f>
        <v>ba</v>
      </c>
      <c r="I71" s="1" t="str">
        <f ca="1">IFERROR(__xludf.DUMMYFUNCTION("""COMPUTED_VALUE"""),"za")</f>
        <v>za</v>
      </c>
      <c r="J71" s="1" t="str">
        <f ca="1">IFERROR(__xludf.DUMMYFUNCTION("""COMPUTED_VALUE"""),"na")</f>
        <v>na</v>
      </c>
      <c r="K71" s="1" t="str">
        <f ca="1">IFERROR(__xludf.DUMMYFUNCTION("""COMPUTED_VALUE"""),"ba")</f>
        <v>ba</v>
      </c>
    </row>
    <row r="72" spans="1:11" ht="13">
      <c r="A72" s="10">
        <f ca="1">IFERROR(__xludf.DUMMYFUNCTION("""COMPUTED_VALUE"""),44165.8615201273)</f>
        <v>44165.861520127299</v>
      </c>
      <c r="B72" s="6" t="s">
        <v>37</v>
      </c>
      <c r="C72" s="9">
        <f ca="1">IFERROR(__xludf.DUMMYFUNCTION("""COMPUTED_VALUE"""),4)</f>
        <v>4</v>
      </c>
      <c r="D72" s="1" t="str">
        <f ca="1">IFERROR(__xludf.DUMMYFUNCTION("""COMPUTED_VALUE"""),"Tuesday")</f>
        <v>Tuesday</v>
      </c>
      <c r="E72" s="1" t="s">
        <v>52</v>
      </c>
      <c r="F72" s="1" t="str">
        <f ca="1">IFERROR(__xludf.DUMMYFUNCTION("""COMPUTED_VALUE"""),"da")</f>
        <v>da</v>
      </c>
      <c r="G72" s="1" t="str">
        <f ca="1">IFERROR(__xludf.DUMMYFUNCTION("""COMPUTED_VALUE"""),"ma")</f>
        <v>ma</v>
      </c>
      <c r="H72" s="1" t="str">
        <f ca="1">IFERROR(__xludf.DUMMYFUNCTION("""COMPUTED_VALUE"""),"ba")</f>
        <v>ba</v>
      </c>
      <c r="I72" s="1" t="str">
        <f ca="1">IFERROR(__xludf.DUMMYFUNCTION("""COMPUTED_VALUE"""),"za")</f>
        <v>za</v>
      </c>
      <c r="J72" s="1" t="str">
        <f ca="1">IFERROR(__xludf.DUMMYFUNCTION("""COMPUTED_VALUE"""),"na")</f>
        <v>na</v>
      </c>
      <c r="K72" s="1" t="str">
        <f ca="1">IFERROR(__xludf.DUMMYFUNCTION("""COMPUTED_VALUE"""),"ba")</f>
        <v>ba</v>
      </c>
    </row>
    <row r="73" spans="1:11" ht="13">
      <c r="A73" s="10">
        <f ca="1">IFERROR(__xludf.DUMMYFUNCTION("""COMPUTED_VALUE"""),44165.861802905)</f>
        <v>44165.861802904998</v>
      </c>
      <c r="B73" s="6" t="s">
        <v>37</v>
      </c>
      <c r="C73" s="9">
        <f ca="1">IFERROR(__xludf.DUMMYFUNCTION("""COMPUTED_VALUE"""),3)</f>
        <v>3</v>
      </c>
      <c r="D73" s="1" t="str">
        <f ca="1">IFERROR(__xludf.DUMMYFUNCTION("""COMPUTED_VALUE"""),"Tuesday")</f>
        <v>Tuesday</v>
      </c>
      <c r="E73" s="1" t="s">
        <v>55</v>
      </c>
      <c r="F73" s="1" t="str">
        <f ca="1">IFERROR(__xludf.DUMMYFUNCTION("""COMPUTED_VALUE"""),"da")</f>
        <v>da</v>
      </c>
      <c r="G73" s="1" t="str">
        <f ca="1">IFERROR(__xludf.DUMMYFUNCTION("""COMPUTED_VALUE"""),"ba")</f>
        <v>ba</v>
      </c>
      <c r="H73" s="1" t="str">
        <f ca="1">IFERROR(__xludf.DUMMYFUNCTION("""COMPUTED_VALUE"""),"fa")</f>
        <v>fa</v>
      </c>
      <c r="I73" s="1" t="str">
        <f ca="1">IFERROR(__xludf.DUMMYFUNCTION("""COMPUTED_VALUE"""),"za")</f>
        <v>za</v>
      </c>
      <c r="J73" s="1" t="str">
        <f ca="1">IFERROR(__xludf.DUMMYFUNCTION("""COMPUTED_VALUE"""),"na")</f>
        <v>na</v>
      </c>
      <c r="K73" s="1" t="str">
        <f ca="1">IFERROR(__xludf.DUMMYFUNCTION("""COMPUTED_VALUE"""),"ba")</f>
        <v>ba</v>
      </c>
    </row>
    <row r="74" spans="1:11" ht="13">
      <c r="A74" s="10">
        <f ca="1">IFERROR(__xludf.DUMMYFUNCTION("""COMPUTED_VALUE"""),44166.5085025925)</f>
        <v>44166.5085025925</v>
      </c>
      <c r="B74" s="6" t="s">
        <v>37</v>
      </c>
      <c r="C74" s="9">
        <f ca="1">IFERROR(__xludf.DUMMYFUNCTION("""COMPUTED_VALUE"""),4)</f>
        <v>4</v>
      </c>
      <c r="D74" s="1" t="str">
        <f ca="1">IFERROR(__xludf.DUMMYFUNCTION("""COMPUTED_VALUE"""),"Tuesday")</f>
        <v>Tuesday</v>
      </c>
      <c r="E74" s="1" t="s">
        <v>39</v>
      </c>
      <c r="F74" s="1" t="str">
        <f ca="1">IFERROR(__xludf.DUMMYFUNCTION("""COMPUTED_VALUE"""),"da")</f>
        <v>da</v>
      </c>
      <c r="G74" s="1" t="str">
        <f ca="1">IFERROR(__xludf.DUMMYFUNCTION("""COMPUTED_VALUE"""),"ma")</f>
        <v>ma</v>
      </c>
      <c r="H74" s="1" t="str">
        <f ca="1">IFERROR(__xludf.DUMMYFUNCTION("""COMPUTED_VALUE"""),"ga")</f>
        <v>ga</v>
      </c>
      <c r="I74" s="1" t="str">
        <f ca="1">IFERROR(__xludf.DUMMYFUNCTION("""COMPUTED_VALUE"""),"za")</f>
        <v>za</v>
      </c>
      <c r="J74" s="1" t="str">
        <f ca="1">IFERROR(__xludf.DUMMYFUNCTION("""COMPUTED_VALUE"""),"na")</f>
        <v>na</v>
      </c>
      <c r="K74" s="1" t="str">
        <f ca="1">IFERROR(__xludf.DUMMYFUNCTION("""COMPUTED_VALUE"""),"ga")</f>
        <v>ga</v>
      </c>
    </row>
    <row r="75" spans="1:11" ht="13">
      <c r="A75" s="10">
        <f ca="1">IFERROR(__xludf.DUMMYFUNCTION("""COMPUTED_VALUE"""),44166.5090127546)</f>
        <v>44166.509012754599</v>
      </c>
      <c r="B75" s="6" t="s">
        <v>37</v>
      </c>
      <c r="C75" s="9">
        <f ca="1">IFERROR(__xludf.DUMMYFUNCTION("""COMPUTED_VALUE"""),4)</f>
        <v>4</v>
      </c>
      <c r="D75" s="1" t="str">
        <f ca="1">IFERROR(__xludf.DUMMYFUNCTION("""COMPUTED_VALUE"""),"Tuesday")</f>
        <v>Tuesday</v>
      </c>
      <c r="E75" s="1" t="s">
        <v>50</v>
      </c>
      <c r="F75" s="1" t="str">
        <f ca="1">IFERROR(__xludf.DUMMYFUNCTION("""COMPUTED_VALUE"""),"da")</f>
        <v>da</v>
      </c>
      <c r="G75" s="1" t="str">
        <f ca="1">IFERROR(__xludf.DUMMYFUNCTION("""COMPUTED_VALUE"""),"ma")</f>
        <v>ma</v>
      </c>
      <c r="H75" s="1" t="str">
        <f ca="1">IFERROR(__xludf.DUMMYFUNCTION("""COMPUTED_VALUE"""),"da")</f>
        <v>da</v>
      </c>
      <c r="I75" s="1" t="str">
        <f ca="1">IFERROR(__xludf.DUMMYFUNCTION("""COMPUTED_VALUE"""),"za")</f>
        <v>za</v>
      </c>
      <c r="J75" s="1" t="str">
        <f ca="1">IFERROR(__xludf.DUMMYFUNCTION("""COMPUTED_VALUE"""),"na")</f>
        <v>na</v>
      </c>
      <c r="K75" s="1" t="str">
        <f ca="1">IFERROR(__xludf.DUMMYFUNCTION("""COMPUTED_VALUE"""),"ga")</f>
        <v>ga</v>
      </c>
    </row>
    <row r="76" spans="1:11" ht="13">
      <c r="A76" s="10">
        <f ca="1">IFERROR(__xludf.DUMMYFUNCTION("""COMPUTED_VALUE"""),44166.5108159838)</f>
        <v>44166.510815983798</v>
      </c>
      <c r="B76" s="6" t="s">
        <v>37</v>
      </c>
      <c r="C76" s="9">
        <f ca="1">IFERROR(__xludf.DUMMYFUNCTION("""COMPUTED_VALUE"""),4)</f>
        <v>4</v>
      </c>
      <c r="D76" s="1" t="str">
        <f ca="1">IFERROR(__xludf.DUMMYFUNCTION("""COMPUTED_VALUE"""),"Tuesday")</f>
        <v>Tuesday</v>
      </c>
      <c r="E76" s="1" t="s">
        <v>53</v>
      </c>
      <c r="F76" s="1" t="str">
        <f ca="1">IFERROR(__xludf.DUMMYFUNCTION("""COMPUTED_VALUE"""),"da")</f>
        <v>da</v>
      </c>
      <c r="G76" s="1" t="str">
        <f ca="1">IFERROR(__xludf.DUMMYFUNCTION("""COMPUTED_VALUE"""),"ma")</f>
        <v>ma</v>
      </c>
      <c r="H76" s="1" t="str">
        <f ca="1">IFERROR(__xludf.DUMMYFUNCTION("""COMPUTED_VALUE"""),"tˁa (emphatic ta)")</f>
        <v>tˁa (emphatic ta)</v>
      </c>
      <c r="I76" s="1" t="str">
        <f ca="1">IFERROR(__xludf.DUMMYFUNCTION("""COMPUTED_VALUE"""),"za")</f>
        <v>za</v>
      </c>
      <c r="J76" s="1" t="str">
        <f ca="1">IFERROR(__xludf.DUMMYFUNCTION("""COMPUTED_VALUE"""),"na")</f>
        <v>na</v>
      </c>
      <c r="K76" s="1" t="str">
        <f ca="1">IFERROR(__xludf.DUMMYFUNCTION("""COMPUTED_VALUE"""),"ga")</f>
        <v>ga</v>
      </c>
    </row>
    <row r="77" spans="1:11" ht="13">
      <c r="A77" s="10">
        <f ca="1">IFERROR(__xludf.DUMMYFUNCTION("""COMPUTED_VALUE"""),44166.51196375)</f>
        <v>44166.511963750003</v>
      </c>
      <c r="B77" s="6" t="s">
        <v>37</v>
      </c>
      <c r="C77" s="9">
        <f ca="1">IFERROR(__xludf.DUMMYFUNCTION("""COMPUTED_VALUE"""),4)</f>
        <v>4</v>
      </c>
      <c r="D77" s="1" t="str">
        <f ca="1">IFERROR(__xludf.DUMMYFUNCTION("""COMPUTED_VALUE"""),"Tuesday")</f>
        <v>Tuesday</v>
      </c>
      <c r="E77" s="1" t="s">
        <v>51</v>
      </c>
      <c r="F77" s="1" t="str">
        <f ca="1">IFERROR(__xludf.DUMMYFUNCTION("""COMPUTED_VALUE"""),"da")</f>
        <v>da</v>
      </c>
      <c r="G77" s="1" t="str">
        <f ca="1">IFERROR(__xludf.DUMMYFUNCTION("""COMPUTED_VALUE"""),"ma")</f>
        <v>ma</v>
      </c>
      <c r="H77" s="1" t="str">
        <f ca="1">IFERROR(__xludf.DUMMYFUNCTION("""COMPUTED_VALUE"""),"da")</f>
        <v>da</v>
      </c>
      <c r="I77" s="1" t="str">
        <f ca="1">IFERROR(__xludf.DUMMYFUNCTION("""COMPUTED_VALUE"""),"za")</f>
        <v>za</v>
      </c>
      <c r="J77" s="1" t="str">
        <f ca="1">IFERROR(__xludf.DUMMYFUNCTION("""COMPUTED_VALUE"""),"na")</f>
        <v>na</v>
      </c>
      <c r="K77" s="1" t="str">
        <f ca="1">IFERROR(__xludf.DUMMYFUNCTION("""COMPUTED_VALUE"""),"ga")</f>
        <v>ga</v>
      </c>
    </row>
    <row r="78" spans="1:11" ht="13">
      <c r="A78" s="10">
        <f ca="1">IFERROR(__xludf.DUMMYFUNCTION("""COMPUTED_VALUE"""),44166.5127637963)</f>
        <v>44166.512763796301</v>
      </c>
      <c r="B78" s="6" t="s">
        <v>37</v>
      </c>
      <c r="C78" s="9">
        <f ca="1">IFERROR(__xludf.DUMMYFUNCTION("""COMPUTED_VALUE"""),4)</f>
        <v>4</v>
      </c>
      <c r="D78" s="1" t="str">
        <f ca="1">IFERROR(__xludf.DUMMYFUNCTION("""COMPUTED_VALUE"""),"Tuesday")</f>
        <v>Tuesday</v>
      </c>
      <c r="E78" s="1" t="s">
        <v>54</v>
      </c>
      <c r="F78" s="1" t="str">
        <f ca="1">IFERROR(__xludf.DUMMYFUNCTION("""COMPUTED_VALUE"""),"da")</f>
        <v>da</v>
      </c>
      <c r="G78" s="1" t="str">
        <f ca="1">IFERROR(__xludf.DUMMYFUNCTION("""COMPUTED_VALUE"""),"ma")</f>
        <v>ma</v>
      </c>
      <c r="H78" s="1" t="str">
        <f ca="1">IFERROR(__xludf.DUMMYFUNCTION("""COMPUTED_VALUE"""),"ga")</f>
        <v>ga</v>
      </c>
      <c r="I78" s="1" t="str">
        <f ca="1">IFERROR(__xludf.DUMMYFUNCTION("""COMPUTED_VALUE"""),"za")</f>
        <v>za</v>
      </c>
      <c r="J78" s="1" t="str">
        <f ca="1">IFERROR(__xludf.DUMMYFUNCTION("""COMPUTED_VALUE"""),"na")</f>
        <v>na</v>
      </c>
      <c r="K78" s="1" t="str">
        <f ca="1">IFERROR(__xludf.DUMMYFUNCTION("""COMPUTED_VALUE"""),"ga")</f>
        <v>ga</v>
      </c>
    </row>
    <row r="79" spans="1:11" ht="15" customHeight="1">
      <c r="A79" s="10">
        <f ca="1">IFERROR(__xludf.DUMMYFUNCTION("""COMPUTED_VALUE"""),44166.5141723842)</f>
        <v>44166.514172384203</v>
      </c>
      <c r="B79" s="6" t="s">
        <v>37</v>
      </c>
      <c r="C79" s="9">
        <f ca="1">IFERROR(__xludf.DUMMYFUNCTION("""COMPUTED_VALUE"""),3)</f>
        <v>3</v>
      </c>
      <c r="D79" s="1" t="str">
        <f ca="1">IFERROR(__xludf.DUMMYFUNCTION("""COMPUTED_VALUE"""),"Tuesday")</f>
        <v>Tuesday</v>
      </c>
      <c r="E79" s="1" t="s">
        <v>52</v>
      </c>
      <c r="F79" s="1" t="str">
        <f ca="1">IFERROR(__xludf.DUMMYFUNCTION("""COMPUTED_VALUE"""),"da")</f>
        <v>da</v>
      </c>
      <c r="G79" s="1" t="str">
        <f ca="1">IFERROR(__xludf.DUMMYFUNCTION("""COMPUTED_VALUE"""),"ma")</f>
        <v>ma</v>
      </c>
      <c r="H79" s="1" t="str">
        <f ca="1">IFERROR(__xludf.DUMMYFUNCTION("""COMPUTED_VALUE"""),"da")</f>
        <v>da</v>
      </c>
      <c r="I79" s="1" t="str">
        <f ca="1">IFERROR(__xludf.DUMMYFUNCTION("""COMPUTED_VALUE"""),"sa")</f>
        <v>sa</v>
      </c>
      <c r="J79" s="1" t="str">
        <f ca="1">IFERROR(__xludf.DUMMYFUNCTION("""COMPUTED_VALUE"""),"na")</f>
        <v>na</v>
      </c>
      <c r="K79" s="1" t="str">
        <f ca="1">IFERROR(__xludf.DUMMYFUNCTION("""COMPUTED_VALUE"""),"ga")</f>
        <v>ga</v>
      </c>
    </row>
    <row r="80" spans="1:11" ht="13">
      <c r="A80" s="10">
        <f ca="1">IFERROR(__xludf.DUMMYFUNCTION("""COMPUTED_VALUE"""),44166.5205901504)</f>
        <v>44166.520590150401</v>
      </c>
      <c r="B80" s="6" t="s">
        <v>37</v>
      </c>
      <c r="C80" s="9">
        <f ca="1">IFERROR(__xludf.DUMMYFUNCTION("""COMPUTED_VALUE"""),3)</f>
        <v>3</v>
      </c>
      <c r="D80" s="1" t="str">
        <f ca="1">IFERROR(__xludf.DUMMYFUNCTION("""COMPUTED_VALUE"""),"Tuesday")</f>
        <v>Tuesday</v>
      </c>
      <c r="E80" s="1" t="s">
        <v>55</v>
      </c>
      <c r="F80" s="1" t="str">
        <f ca="1">IFERROR(__xludf.DUMMYFUNCTION("""COMPUTED_VALUE"""),"ta")</f>
        <v>ta</v>
      </c>
      <c r="G80" s="1" t="str">
        <f ca="1">IFERROR(__xludf.DUMMYFUNCTION("""COMPUTED_VALUE"""),"ma")</f>
        <v>ma</v>
      </c>
      <c r="H80" s="1" t="str">
        <f ca="1">IFERROR(__xludf.DUMMYFUNCTION("""COMPUTED_VALUE"""),"da")</f>
        <v>da</v>
      </c>
      <c r="I80" s="1" t="str">
        <f ca="1">IFERROR(__xludf.DUMMYFUNCTION("""COMPUTED_VALUE"""),"za")</f>
        <v>za</v>
      </c>
      <c r="J80" s="1" t="str">
        <f ca="1">IFERROR(__xludf.DUMMYFUNCTION("""COMPUTED_VALUE"""),"na")</f>
        <v>na</v>
      </c>
      <c r="K80" s="1" t="str">
        <f ca="1">IFERROR(__xludf.DUMMYFUNCTION("""COMPUTED_VALUE"""),"ga")</f>
        <v>ga</v>
      </c>
    </row>
    <row r="81" spans="1:11" ht="13">
      <c r="A81" s="10">
        <f ca="1">IFERROR(__xludf.DUMMYFUNCTION("""COMPUTED_VALUE"""),44166.5443732638)</f>
        <v>44166.544373263801</v>
      </c>
      <c r="B81" s="6" t="s">
        <v>37</v>
      </c>
      <c r="C81" s="9">
        <f ca="1">IFERROR(__xludf.DUMMYFUNCTION("""COMPUTED_VALUE"""),4)</f>
        <v>4</v>
      </c>
      <c r="D81" s="1" t="str">
        <f ca="1">IFERROR(__xludf.DUMMYFUNCTION("""COMPUTED_VALUE"""),"Tuesday")</f>
        <v>Tuesday</v>
      </c>
      <c r="E81" s="1" t="s">
        <v>39</v>
      </c>
      <c r="F81" s="1" t="str">
        <f ca="1">IFERROR(__xludf.DUMMYFUNCTION("""COMPUTED_VALUE"""),"da")</f>
        <v>da</v>
      </c>
      <c r="G81" s="1" t="str">
        <f ca="1">IFERROR(__xludf.DUMMYFUNCTION("""COMPUTED_VALUE"""),"ba")</f>
        <v>ba</v>
      </c>
      <c r="H81" s="1" t="str">
        <f ca="1">IFERROR(__xludf.DUMMYFUNCTION("""COMPUTED_VALUE"""),"ba")</f>
        <v>ba</v>
      </c>
      <c r="I81" s="1" t="str">
        <f ca="1">IFERROR(__xludf.DUMMYFUNCTION("""COMPUTED_VALUE"""),"za")</f>
        <v>za</v>
      </c>
      <c r="J81" s="1" t="str">
        <f ca="1">IFERROR(__xludf.DUMMYFUNCTION("""COMPUTED_VALUE"""),"na")</f>
        <v>na</v>
      </c>
      <c r="K81" s="1" t="str">
        <f ca="1">IFERROR(__xludf.DUMMYFUNCTION("""COMPUTED_VALUE"""),"ba")</f>
        <v>ba</v>
      </c>
    </row>
    <row r="82" spans="1:11" ht="13">
      <c r="A82" s="10">
        <f ca="1">IFERROR(__xludf.DUMMYFUNCTION("""COMPUTED_VALUE"""),44166.5446716666)</f>
        <v>44166.544671666597</v>
      </c>
      <c r="B82" s="6" t="s">
        <v>37</v>
      </c>
      <c r="C82" s="9">
        <f ca="1">IFERROR(__xludf.DUMMYFUNCTION("""COMPUTED_VALUE"""),3)</f>
        <v>3</v>
      </c>
      <c r="D82" s="1" t="str">
        <f ca="1">IFERROR(__xludf.DUMMYFUNCTION("""COMPUTED_VALUE"""),"Tuesday")</f>
        <v>Tuesday</v>
      </c>
      <c r="E82" s="1" t="s">
        <v>50</v>
      </c>
      <c r="F82" s="1" t="str">
        <f ca="1">IFERROR(__xludf.DUMMYFUNCTION("""COMPUTED_VALUE"""),"da")</f>
        <v>da</v>
      </c>
      <c r="G82" s="1" t="str">
        <f ca="1">IFERROR(__xludf.DUMMYFUNCTION("""COMPUTED_VALUE"""),"ma")</f>
        <v>ma</v>
      </c>
      <c r="H82" s="1" t="str">
        <f ca="1">IFERROR(__xludf.DUMMYFUNCTION("""COMPUTED_VALUE"""),"aa")</f>
        <v>aa</v>
      </c>
      <c r="I82" s="1" t="str">
        <f ca="1">IFERROR(__xludf.DUMMYFUNCTION("""COMPUTED_VALUE"""),"za")</f>
        <v>za</v>
      </c>
      <c r="J82" s="1" t="str">
        <f ca="1">IFERROR(__xludf.DUMMYFUNCTION("""COMPUTED_VALUE"""),"na")</f>
        <v>na</v>
      </c>
      <c r="K82" s="1" t="str">
        <f ca="1">IFERROR(__xludf.DUMMYFUNCTION("""COMPUTED_VALUE"""),"ba")</f>
        <v>ba</v>
      </c>
    </row>
    <row r="83" spans="1:11" ht="13">
      <c r="A83" s="10">
        <f ca="1">IFERROR(__xludf.DUMMYFUNCTION("""COMPUTED_VALUE"""),44166.6887975578)</f>
        <v>44166.688797557799</v>
      </c>
      <c r="B83" s="6" t="s">
        <v>37</v>
      </c>
      <c r="C83" s="9">
        <f ca="1">IFERROR(__xludf.DUMMYFUNCTION("""COMPUTED_VALUE"""),5)</f>
        <v>5</v>
      </c>
      <c r="D83" s="1" t="str">
        <f ca="1">IFERROR(__xludf.DUMMYFUNCTION("""COMPUTED_VALUE"""),"Tuesday")</f>
        <v>Tuesday</v>
      </c>
      <c r="E83" s="1" t="s">
        <v>39</v>
      </c>
      <c r="F83" s="1" t="str">
        <f ca="1">IFERROR(__xludf.DUMMYFUNCTION("""COMPUTED_VALUE"""),"da")</f>
        <v>da</v>
      </c>
      <c r="G83" s="1" t="str">
        <f ca="1">IFERROR(__xludf.DUMMYFUNCTION("""COMPUTED_VALUE"""),"ma")</f>
        <v>ma</v>
      </c>
      <c r="H83" s="1" t="str">
        <f ca="1">IFERROR(__xludf.DUMMYFUNCTION("""COMPUTED_VALUE"""),"tha(voiced)")</f>
        <v>tha(voiced)</v>
      </c>
      <c r="I83" s="1" t="str">
        <f ca="1">IFERROR(__xludf.DUMMYFUNCTION("""COMPUTED_VALUE"""),"za")</f>
        <v>za</v>
      </c>
      <c r="J83" s="1" t="str">
        <f ca="1">IFERROR(__xludf.DUMMYFUNCTION("""COMPUTED_VALUE"""),"na")</f>
        <v>na</v>
      </c>
      <c r="K83" s="1" t="str">
        <f ca="1">IFERROR(__xludf.DUMMYFUNCTION("""COMPUTED_VALUE"""),"ga")</f>
        <v>ga</v>
      </c>
    </row>
    <row r="84" spans="1:11" ht="13">
      <c r="A84" s="10">
        <f ca="1">IFERROR(__xludf.DUMMYFUNCTION("""COMPUTED_VALUE"""),44166.6894626851)</f>
        <v>44166.689462685099</v>
      </c>
      <c r="B84" s="6" t="s">
        <v>37</v>
      </c>
      <c r="C84" s="9">
        <f ca="1">IFERROR(__xludf.DUMMYFUNCTION("""COMPUTED_VALUE"""),4)</f>
        <v>4</v>
      </c>
      <c r="D84" s="1" t="str">
        <f ca="1">IFERROR(__xludf.DUMMYFUNCTION("""COMPUTED_VALUE"""),"Tuesday")</f>
        <v>Tuesday</v>
      </c>
      <c r="E84" s="1" t="s">
        <v>50</v>
      </c>
      <c r="F84" s="1" t="str">
        <f ca="1">IFERROR(__xludf.DUMMYFUNCTION("""COMPUTED_VALUE"""),"da")</f>
        <v>da</v>
      </c>
      <c r="G84" s="1" t="str">
        <f ca="1">IFERROR(__xludf.DUMMYFUNCTION("""COMPUTED_VALUE"""),"ma")</f>
        <v>ma</v>
      </c>
      <c r="H84" s="1" t="str">
        <f ca="1">IFERROR(__xludf.DUMMYFUNCTION("""COMPUTED_VALUE"""),"tha(voiced)")</f>
        <v>tha(voiced)</v>
      </c>
      <c r="I84" s="1" t="str">
        <f ca="1">IFERROR(__xludf.DUMMYFUNCTION("""COMPUTED_VALUE"""),"za")</f>
        <v>za</v>
      </c>
      <c r="J84" s="1" t="str">
        <f ca="1">IFERROR(__xludf.DUMMYFUNCTION("""COMPUTED_VALUE"""),"da")</f>
        <v>da</v>
      </c>
      <c r="K84" s="1" t="str">
        <f ca="1">IFERROR(__xludf.DUMMYFUNCTION("""COMPUTED_VALUE"""),"ga")</f>
        <v>ga</v>
      </c>
    </row>
    <row r="85" spans="1:11" ht="13">
      <c r="A85" s="10">
        <f ca="1">IFERROR(__xludf.DUMMYFUNCTION("""COMPUTED_VALUE"""),44166.6900107291)</f>
        <v>44166.6900107291</v>
      </c>
      <c r="B85" s="6" t="s">
        <v>37</v>
      </c>
      <c r="C85" s="9">
        <f ca="1">IFERROR(__xludf.DUMMYFUNCTION("""COMPUTED_VALUE"""),4)</f>
        <v>4</v>
      </c>
      <c r="D85" s="1" t="str">
        <f ca="1">IFERROR(__xludf.DUMMYFUNCTION("""COMPUTED_VALUE"""),"Tuesday")</f>
        <v>Tuesday</v>
      </c>
      <c r="E85" s="1" t="s">
        <v>53</v>
      </c>
      <c r="F85" s="1" t="str">
        <f ca="1">IFERROR(__xludf.DUMMYFUNCTION("""COMPUTED_VALUE"""),"da")</f>
        <v>da</v>
      </c>
      <c r="G85" s="1" t="str">
        <f ca="1">IFERROR(__xludf.DUMMYFUNCTION("""COMPUTED_VALUE"""),"ma")</f>
        <v>ma</v>
      </c>
      <c r="H85" s="1" t="str">
        <f ca="1">IFERROR(__xludf.DUMMYFUNCTION("""COMPUTED_VALUE"""),"ba")</f>
        <v>ba</v>
      </c>
      <c r="I85" s="1" t="str">
        <f ca="1">IFERROR(__xludf.DUMMYFUNCTION("""COMPUTED_VALUE"""),"za")</f>
        <v>za</v>
      </c>
      <c r="J85" s="1" t="str">
        <f ca="1">IFERROR(__xludf.DUMMYFUNCTION("""COMPUTED_VALUE"""),"la")</f>
        <v>la</v>
      </c>
      <c r="K85" s="1" t="str">
        <f ca="1">IFERROR(__xludf.DUMMYFUNCTION("""COMPUTED_VALUE"""),"da")</f>
        <v>da</v>
      </c>
    </row>
    <row r="86" spans="1:11" ht="13">
      <c r="A86" s="10">
        <f ca="1">IFERROR(__xludf.DUMMYFUNCTION("""COMPUTED_VALUE"""),44166.6907045254)</f>
        <v>44166.690704525397</v>
      </c>
      <c r="B86" s="6" t="s">
        <v>37</v>
      </c>
      <c r="C86" s="9">
        <f ca="1">IFERROR(__xludf.DUMMYFUNCTION("""COMPUTED_VALUE"""),4)</f>
        <v>4</v>
      </c>
      <c r="D86" s="1" t="str">
        <f ca="1">IFERROR(__xludf.DUMMYFUNCTION("""COMPUTED_VALUE"""),"Tuesday")</f>
        <v>Tuesday</v>
      </c>
      <c r="E86" s="1" t="s">
        <v>51</v>
      </c>
      <c r="F86" s="1" t="str">
        <f ca="1">IFERROR(__xludf.DUMMYFUNCTION("""COMPUTED_VALUE"""),"da")</f>
        <v>da</v>
      </c>
      <c r="G86" s="1" t="str">
        <f ca="1">IFERROR(__xludf.DUMMYFUNCTION("""COMPUTED_VALUE"""),"ma")</f>
        <v>ma</v>
      </c>
      <c r="H86" s="1" t="str">
        <f ca="1">IFERROR(__xludf.DUMMYFUNCTION("""COMPUTED_VALUE"""),"la")</f>
        <v>la</v>
      </c>
      <c r="I86" s="1" t="str">
        <f ca="1">IFERROR(__xludf.DUMMYFUNCTION("""COMPUTED_VALUE"""),"za")</f>
        <v>za</v>
      </c>
      <c r="J86" s="1" t="str">
        <f ca="1">IFERROR(__xludf.DUMMYFUNCTION("""COMPUTED_VALUE"""),"ka")</f>
        <v>ka</v>
      </c>
      <c r="K86" s="1" t="str">
        <f ca="1">IFERROR(__xludf.DUMMYFUNCTION("""COMPUTED_VALUE"""),"ga")</f>
        <v>ga</v>
      </c>
    </row>
    <row r="87" spans="1:11" ht="13">
      <c r="A87" s="10">
        <f ca="1">IFERROR(__xludf.DUMMYFUNCTION("""COMPUTED_VALUE"""),44166.8901578703)</f>
        <v>44166.890157870301</v>
      </c>
      <c r="B87" s="6" t="s">
        <v>37</v>
      </c>
      <c r="C87" s="9">
        <f ca="1">IFERROR(__xludf.DUMMYFUNCTION("""COMPUTED_VALUE"""),4)</f>
        <v>4</v>
      </c>
      <c r="D87" s="1" t="str">
        <f ca="1">IFERROR(__xludf.DUMMYFUNCTION("""COMPUTED_VALUE"""),"Tuesday")</f>
        <v>Tuesday</v>
      </c>
      <c r="E87" s="1" t="s">
        <v>39</v>
      </c>
      <c r="F87" s="1" t="str">
        <f ca="1">IFERROR(__xludf.DUMMYFUNCTION("""COMPUTED_VALUE"""),"da")</f>
        <v>da</v>
      </c>
      <c r="G87" s="1" t="str">
        <f ca="1">IFERROR(__xludf.DUMMYFUNCTION("""COMPUTED_VALUE"""),"pa")</f>
        <v>pa</v>
      </c>
      <c r="H87" s="1" t="str">
        <f ca="1">IFERROR(__xludf.DUMMYFUNCTION("""COMPUTED_VALUE"""),"tha (theta)")</f>
        <v>tha (theta)</v>
      </c>
      <c r="I87" s="1" t="str">
        <f ca="1">IFERROR(__xludf.DUMMYFUNCTION("""COMPUTED_VALUE"""),"za")</f>
        <v>za</v>
      </c>
      <c r="J87" s="1" t="str">
        <f ca="1">IFERROR(__xludf.DUMMYFUNCTION("""COMPUTED_VALUE"""),"na")</f>
        <v>na</v>
      </c>
      <c r="K87" s="1" t="str">
        <f ca="1">IFERROR(__xludf.DUMMYFUNCTION("""COMPUTED_VALUE"""),"ga")</f>
        <v>ga</v>
      </c>
    </row>
    <row r="88" spans="1:11" ht="13">
      <c r="A88" s="10">
        <f ca="1">IFERROR(__xludf.DUMMYFUNCTION("""COMPUTED_VALUE"""),44166.890731412)</f>
        <v>44166.890731412001</v>
      </c>
      <c r="B88" s="6" t="s">
        <v>37</v>
      </c>
      <c r="C88" s="9">
        <f ca="1">IFERROR(__xludf.DUMMYFUNCTION("""COMPUTED_VALUE"""),3)</f>
        <v>3</v>
      </c>
      <c r="D88" s="1" t="str">
        <f ca="1">IFERROR(__xludf.DUMMYFUNCTION("""COMPUTED_VALUE"""),"Tuesday")</f>
        <v>Tuesday</v>
      </c>
      <c r="E88" s="1" t="s">
        <v>50</v>
      </c>
      <c r="F88" s="1" t="str">
        <f ca="1">IFERROR(__xludf.DUMMYFUNCTION("""COMPUTED_VALUE"""),"da")</f>
        <v>da</v>
      </c>
      <c r="G88" s="1" t="str">
        <f ca="1">IFERROR(__xludf.DUMMYFUNCTION("""COMPUTED_VALUE"""),"ma")</f>
        <v>ma</v>
      </c>
      <c r="H88" s="1" t="str">
        <f ca="1">IFERROR(__xludf.DUMMYFUNCTION("""COMPUTED_VALUE"""),"ga")</f>
        <v>ga</v>
      </c>
      <c r="I88" s="1" t="str">
        <f ca="1">IFERROR(__xludf.DUMMYFUNCTION("""COMPUTED_VALUE"""),"za")</f>
        <v>za</v>
      </c>
      <c r="J88" s="1" t="str">
        <f ca="1">IFERROR(__xludf.DUMMYFUNCTION("""COMPUTED_VALUE"""),"pa")</f>
        <v>pa</v>
      </c>
      <c r="K88" s="1" t="str">
        <f ca="1">IFERROR(__xludf.DUMMYFUNCTION("""COMPUTED_VALUE"""),"ga")</f>
        <v>ga</v>
      </c>
    </row>
    <row r="89" spans="1:11" ht="13">
      <c r="A89" s="10">
        <f ca="1">IFERROR(__xludf.DUMMYFUNCTION("""COMPUTED_VALUE"""),44166.8915047685)</f>
        <v>44166.8915047685</v>
      </c>
      <c r="B89" s="6" t="s">
        <v>37</v>
      </c>
      <c r="C89" s="9">
        <f ca="1">IFERROR(__xludf.DUMMYFUNCTION("""COMPUTED_VALUE"""),4)</f>
        <v>4</v>
      </c>
      <c r="D89" s="1" t="str">
        <f ca="1">IFERROR(__xludf.DUMMYFUNCTION("""COMPUTED_VALUE"""),"Tuesday")</f>
        <v>Tuesday</v>
      </c>
      <c r="E89" s="1" t="s">
        <v>53</v>
      </c>
      <c r="F89" s="1" t="str">
        <f ca="1">IFERROR(__xludf.DUMMYFUNCTION("""COMPUTED_VALUE"""),"da")</f>
        <v>da</v>
      </c>
      <c r="G89" s="1" t="str">
        <f ca="1">IFERROR(__xludf.DUMMYFUNCTION("""COMPUTED_VALUE"""),"ma")</f>
        <v>ma</v>
      </c>
      <c r="H89" s="1" t="str">
        <f ca="1">IFERROR(__xludf.DUMMYFUNCTION("""COMPUTED_VALUE"""),"ba")</f>
        <v>ba</v>
      </c>
      <c r="I89" s="1" t="str">
        <f ca="1">IFERROR(__xludf.DUMMYFUNCTION("""COMPUTED_VALUE"""),"za")</f>
        <v>za</v>
      </c>
      <c r="J89" s="1" t="str">
        <f ca="1">IFERROR(__xludf.DUMMYFUNCTION("""COMPUTED_VALUE"""),"na")</f>
        <v>na</v>
      </c>
      <c r="K89" s="1" t="str">
        <f ca="1">IFERROR(__xludf.DUMMYFUNCTION("""COMPUTED_VALUE"""),"ga")</f>
        <v>ga</v>
      </c>
    </row>
    <row r="90" spans="1:11" ht="13">
      <c r="A90" s="10">
        <f ca="1">IFERROR(__xludf.DUMMYFUNCTION("""COMPUTED_VALUE"""),44166.8919731944)</f>
        <v>44166.891973194397</v>
      </c>
      <c r="B90" s="6" t="s">
        <v>37</v>
      </c>
      <c r="C90" s="9">
        <f ca="1">IFERROR(__xludf.DUMMYFUNCTION("""COMPUTED_VALUE"""),3)</f>
        <v>3</v>
      </c>
      <c r="D90" s="1" t="str">
        <f ca="1">IFERROR(__xludf.DUMMYFUNCTION("""COMPUTED_VALUE"""),"Tuesday")</f>
        <v>Tuesday</v>
      </c>
      <c r="E90" s="1" t="s">
        <v>51</v>
      </c>
      <c r="F90" s="1" t="str">
        <f ca="1">IFERROR(__xludf.DUMMYFUNCTION("""COMPUTED_VALUE"""),"da")</f>
        <v>da</v>
      </c>
      <c r="G90" s="1" t="str">
        <f ca="1">IFERROR(__xludf.DUMMYFUNCTION("""COMPUTED_VALUE"""),"ba")</f>
        <v>ba</v>
      </c>
      <c r="H90" s="1" t="str">
        <f ca="1">IFERROR(__xludf.DUMMYFUNCTION("""COMPUTED_VALUE"""),"aa")</f>
        <v>aa</v>
      </c>
      <c r="I90" s="1" t="str">
        <f ca="1">IFERROR(__xludf.DUMMYFUNCTION("""COMPUTED_VALUE"""),"za")</f>
        <v>za</v>
      </c>
      <c r="J90" s="1" t="str">
        <f ca="1">IFERROR(__xludf.DUMMYFUNCTION("""COMPUTED_VALUE"""),"na")</f>
        <v>na</v>
      </c>
      <c r="K90" s="1" t="str">
        <f ca="1">IFERROR(__xludf.DUMMYFUNCTION("""COMPUTED_VALUE"""),"da")</f>
        <v>da</v>
      </c>
    </row>
    <row r="91" spans="1:11" ht="13">
      <c r="A91" s="10">
        <f ca="1">IFERROR(__xludf.DUMMYFUNCTION("""COMPUTED_VALUE"""),44166.8983124652)</f>
        <v>44166.8983124652</v>
      </c>
      <c r="B91" s="6" t="s">
        <v>37</v>
      </c>
      <c r="C91" s="9">
        <f ca="1">IFERROR(__xludf.DUMMYFUNCTION("""COMPUTED_VALUE"""),3)</f>
        <v>3</v>
      </c>
      <c r="D91" s="1" t="str">
        <f ca="1">IFERROR(__xludf.DUMMYFUNCTION("""COMPUTED_VALUE"""),"Tuesday")</f>
        <v>Tuesday</v>
      </c>
      <c r="E91" s="1" t="s">
        <v>39</v>
      </c>
      <c r="F91" s="1" t="str">
        <f ca="1">IFERROR(__xludf.DUMMYFUNCTION("""COMPUTED_VALUE"""),"da")</f>
        <v>da</v>
      </c>
      <c r="G91" s="1" t="str">
        <f ca="1">IFERROR(__xludf.DUMMYFUNCTION("""COMPUTED_VALUE"""),"ma")</f>
        <v>ma</v>
      </c>
      <c r="H91" s="1" t="str">
        <f ca="1">IFERROR(__xludf.DUMMYFUNCTION("""COMPUTED_VALUE"""),"ga")</f>
        <v>ga</v>
      </c>
      <c r="I91" s="1" t="str">
        <f ca="1">IFERROR(__xludf.DUMMYFUNCTION("""COMPUTED_VALUE"""),"za")</f>
        <v>za</v>
      </c>
      <c r="J91" s="1" t="str">
        <f ca="1">IFERROR(__xludf.DUMMYFUNCTION("""COMPUTED_VALUE"""),"da")</f>
        <v>da</v>
      </c>
      <c r="K91" s="1" t="str">
        <f ca="1">IFERROR(__xludf.DUMMYFUNCTION("""COMPUTED_VALUE"""),"ga")</f>
        <v>ga</v>
      </c>
    </row>
    <row r="92" spans="1:11" ht="13">
      <c r="A92" s="10">
        <f ca="1">IFERROR(__xludf.DUMMYFUNCTION("""COMPUTED_VALUE"""),44167.4899089583)</f>
        <v>44167.489908958298</v>
      </c>
      <c r="B92" s="6" t="s">
        <v>37</v>
      </c>
      <c r="C92" s="9">
        <f ca="1">IFERROR(__xludf.DUMMYFUNCTION("""COMPUTED_VALUE"""),4)</f>
        <v>4</v>
      </c>
      <c r="D92" s="1" t="str">
        <f ca="1">IFERROR(__xludf.DUMMYFUNCTION("""COMPUTED_VALUE"""),"Tuesday")</f>
        <v>Tuesday</v>
      </c>
      <c r="E92" s="1" t="s">
        <v>50</v>
      </c>
      <c r="F92" s="1" t="str">
        <f ca="1">IFERROR(__xludf.DUMMYFUNCTION("""COMPUTED_VALUE"""),"da")</f>
        <v>da</v>
      </c>
      <c r="G92" s="1" t="str">
        <f ca="1">IFERROR(__xludf.DUMMYFUNCTION("""COMPUTED_VALUE"""),"ma")</f>
        <v>ma</v>
      </c>
      <c r="H92" s="1" t="str">
        <f ca="1">IFERROR(__xludf.DUMMYFUNCTION("""COMPUTED_VALUE"""),"tha")</f>
        <v>tha</v>
      </c>
      <c r="I92" s="1" t="str">
        <f ca="1">IFERROR(__xludf.DUMMYFUNCTION("""COMPUTED_VALUE"""),"za")</f>
        <v>za</v>
      </c>
      <c r="J92" s="1" t="str">
        <f ca="1">IFERROR(__xludf.DUMMYFUNCTION("""COMPUTED_VALUE"""),"ma")</f>
        <v>ma</v>
      </c>
      <c r="K92" s="1" t="str">
        <f ca="1">IFERROR(__xludf.DUMMYFUNCTION("""COMPUTED_VALUE"""),"ga")</f>
        <v>ga</v>
      </c>
    </row>
    <row r="93" spans="1:11" ht="13">
      <c r="A93" s="10">
        <f ca="1">IFERROR(__xludf.DUMMYFUNCTION("""COMPUTED_VALUE"""),44167.4921222106)</f>
        <v>44167.492122210599</v>
      </c>
      <c r="B93" s="6" t="s">
        <v>37</v>
      </c>
      <c r="C93" s="9">
        <f ca="1">IFERROR(__xludf.DUMMYFUNCTION("""COMPUTED_VALUE"""),5)</f>
        <v>5</v>
      </c>
      <c r="D93" s="1" t="str">
        <f ca="1">IFERROR(__xludf.DUMMYFUNCTION("""COMPUTED_VALUE"""),"Tuesday")</f>
        <v>Tuesday</v>
      </c>
      <c r="E93" s="1" t="s">
        <v>53</v>
      </c>
      <c r="F93" s="1" t="str">
        <f ca="1">IFERROR(__xludf.DUMMYFUNCTION("""COMPUTED_VALUE"""),"da")</f>
        <v>da</v>
      </c>
      <c r="G93" s="1" t="str">
        <f ca="1">IFERROR(__xludf.DUMMYFUNCTION("""COMPUTED_VALUE"""),"ma")</f>
        <v>ma</v>
      </c>
      <c r="H93" s="1" t="str">
        <f ca="1">IFERROR(__xludf.DUMMYFUNCTION("""COMPUTED_VALUE"""),"aa")</f>
        <v>aa</v>
      </c>
      <c r="I93" s="1" t="str">
        <f ca="1">IFERROR(__xludf.DUMMYFUNCTION("""COMPUTED_VALUE"""),"za")</f>
        <v>za</v>
      </c>
      <c r="J93" s="1" t="str">
        <f ca="1">IFERROR(__xludf.DUMMYFUNCTION("""COMPUTED_VALUE"""),"na")</f>
        <v>na</v>
      </c>
      <c r="K93" s="1" t="str">
        <f ca="1">IFERROR(__xludf.DUMMYFUNCTION("""COMPUTED_VALUE"""),"ga")</f>
        <v>ga</v>
      </c>
    </row>
    <row r="94" spans="1:11" ht="13">
      <c r="A94" s="10">
        <f ca="1">IFERROR(__xludf.DUMMYFUNCTION("""COMPUTED_VALUE"""),44167.6016246643)</f>
        <v>44167.601624664298</v>
      </c>
      <c r="B94" s="6" t="s">
        <v>37</v>
      </c>
      <c r="C94" s="9">
        <f ca="1">IFERROR(__xludf.DUMMYFUNCTION("""COMPUTED_VALUE"""),4)</f>
        <v>4</v>
      </c>
      <c r="D94" s="1" t="str">
        <f ca="1">IFERROR(__xludf.DUMMYFUNCTION("""COMPUTED_VALUE"""),"Tuesday")</f>
        <v>Tuesday</v>
      </c>
      <c r="E94" s="1" t="s">
        <v>51</v>
      </c>
      <c r="F94" s="1" t="str">
        <f ca="1">IFERROR(__xludf.DUMMYFUNCTION("""COMPUTED_VALUE"""),"da")</f>
        <v>da</v>
      </c>
      <c r="G94" s="1" t="str">
        <f ca="1">IFERROR(__xludf.DUMMYFUNCTION("""COMPUTED_VALUE"""),"ma")</f>
        <v>ma</v>
      </c>
      <c r="H94" s="1" t="str">
        <f ca="1">IFERROR(__xludf.DUMMYFUNCTION("""COMPUTED_VALUE"""),"tha")</f>
        <v>tha</v>
      </c>
      <c r="I94" s="1" t="str">
        <f ca="1">IFERROR(__xludf.DUMMYFUNCTION("""COMPUTED_VALUE"""),"za")</f>
        <v>za</v>
      </c>
      <c r="J94" s="1" t="str">
        <f ca="1">IFERROR(__xludf.DUMMYFUNCTION("""COMPUTED_VALUE"""),"da")</f>
        <v>da</v>
      </c>
      <c r="K94" s="1" t="str">
        <f ca="1">IFERROR(__xludf.DUMMYFUNCTION("""COMPUTED_VALUE"""),"ga")</f>
        <v>ga</v>
      </c>
    </row>
    <row r="95" spans="1:11" ht="13">
      <c r="A95" s="10">
        <f ca="1">IFERROR(__xludf.DUMMYFUNCTION("""COMPUTED_VALUE"""),44167.6925908912)</f>
        <v>44167.692590891202</v>
      </c>
      <c r="B95" s="6" t="s">
        <v>37</v>
      </c>
      <c r="C95" s="9">
        <f ca="1">IFERROR(__xludf.DUMMYFUNCTION("""COMPUTED_VALUE"""),5)</f>
        <v>5</v>
      </c>
      <c r="D95" s="1" t="str">
        <f ca="1">IFERROR(__xludf.DUMMYFUNCTION("""COMPUTED_VALUE"""),"Tuesday")</f>
        <v>Tuesday</v>
      </c>
      <c r="E95" s="1" t="s">
        <v>39</v>
      </c>
      <c r="F95" s="1" t="str">
        <f ca="1">IFERROR(__xludf.DUMMYFUNCTION("""COMPUTED_VALUE"""),"da")</f>
        <v>da</v>
      </c>
      <c r="G95" s="1" t="str">
        <f ca="1">IFERROR(__xludf.DUMMYFUNCTION("""COMPUTED_VALUE"""),"ma")</f>
        <v>ma</v>
      </c>
      <c r="H95" s="1" t="str">
        <f ca="1">IFERROR(__xludf.DUMMYFUNCTION("""COMPUTED_VALUE"""),"ga")</f>
        <v>ga</v>
      </c>
      <c r="I95" s="1" t="str">
        <f ca="1">IFERROR(__xludf.DUMMYFUNCTION("""COMPUTED_VALUE"""),"za")</f>
        <v>za</v>
      </c>
      <c r="J95" s="1" t="str">
        <f ca="1">IFERROR(__xludf.DUMMYFUNCTION("""COMPUTED_VALUE"""),"na")</f>
        <v>na</v>
      </c>
      <c r="K95" s="1" t="str">
        <f ca="1">IFERROR(__xludf.DUMMYFUNCTION("""COMPUTED_VALUE"""),"ga")</f>
        <v>ga</v>
      </c>
    </row>
    <row r="96" spans="1:11" ht="13">
      <c r="A96" s="10">
        <f ca="1">IFERROR(__xludf.DUMMYFUNCTION("""COMPUTED_VALUE"""),44167.6931616666)</f>
        <v>44167.693161666597</v>
      </c>
      <c r="B96" s="6" t="s">
        <v>37</v>
      </c>
      <c r="C96" s="9">
        <f ca="1">IFERROR(__xludf.DUMMYFUNCTION("""COMPUTED_VALUE"""),3)</f>
        <v>3</v>
      </c>
      <c r="D96" s="1" t="str">
        <f ca="1">IFERROR(__xludf.DUMMYFUNCTION("""COMPUTED_VALUE"""),"Tuesday")</f>
        <v>Tuesday</v>
      </c>
      <c r="E96" s="1" t="s">
        <v>50</v>
      </c>
      <c r="F96" s="1" t="str">
        <f ca="1">IFERROR(__xludf.DUMMYFUNCTION("""COMPUTED_VALUE"""),"da")</f>
        <v>da</v>
      </c>
      <c r="G96" s="1" t="str">
        <f ca="1">IFERROR(__xludf.DUMMYFUNCTION("""COMPUTED_VALUE"""),"ma")</f>
        <v>ma</v>
      </c>
      <c r="H96" s="1" t="str">
        <f ca="1">IFERROR(__xludf.DUMMYFUNCTION("""COMPUTED_VALUE"""),"ma")</f>
        <v>ma</v>
      </c>
      <c r="I96" s="1" t="str">
        <f ca="1">IFERROR(__xludf.DUMMYFUNCTION("""COMPUTED_VALUE"""),"sa")</f>
        <v>sa</v>
      </c>
      <c r="J96" s="1" t="str">
        <f ca="1">IFERROR(__xludf.DUMMYFUNCTION("""COMPUTED_VALUE"""),"la")</f>
        <v>la</v>
      </c>
      <c r="K96" s="1" t="str">
        <f ca="1">IFERROR(__xludf.DUMMYFUNCTION("""COMPUTED_VALUE"""),"ga")</f>
        <v>ga</v>
      </c>
    </row>
    <row r="97" spans="1:11" ht="13">
      <c r="A97" s="10">
        <f ca="1">IFERROR(__xludf.DUMMYFUNCTION("""COMPUTED_VALUE"""),44167.6936390046)</f>
        <v>44167.693639004603</v>
      </c>
      <c r="B97" s="6" t="s">
        <v>37</v>
      </c>
      <c r="C97" s="9">
        <f ca="1">IFERROR(__xludf.DUMMYFUNCTION("""COMPUTED_VALUE"""),4)</f>
        <v>4</v>
      </c>
      <c r="D97" s="1" t="str">
        <f ca="1">IFERROR(__xludf.DUMMYFUNCTION("""COMPUTED_VALUE"""),"Tuesday")</f>
        <v>Tuesday</v>
      </c>
      <c r="E97" s="1" t="s">
        <v>53</v>
      </c>
      <c r="F97" s="1" t="str">
        <f ca="1">IFERROR(__xludf.DUMMYFUNCTION("""COMPUTED_VALUE"""),"da")</f>
        <v>da</v>
      </c>
      <c r="G97" s="1" t="str">
        <f ca="1">IFERROR(__xludf.DUMMYFUNCTION("""COMPUTED_VALUE"""),"ba")</f>
        <v>ba</v>
      </c>
      <c r="H97" s="1" t="str">
        <f ca="1">IFERROR(__xludf.DUMMYFUNCTION("""COMPUTED_VALUE"""),"ba")</f>
        <v>ba</v>
      </c>
      <c r="I97" s="1" t="str">
        <f ca="1">IFERROR(__xludf.DUMMYFUNCTION("""COMPUTED_VALUE"""),"sa")</f>
        <v>sa</v>
      </c>
      <c r="J97" s="1" t="str">
        <f ca="1">IFERROR(__xludf.DUMMYFUNCTION("""COMPUTED_VALUE"""),"na")</f>
        <v>na</v>
      </c>
      <c r="K97" s="1" t="str">
        <f ca="1">IFERROR(__xludf.DUMMYFUNCTION("""COMPUTED_VALUE"""),"ga")</f>
        <v>ga</v>
      </c>
    </row>
    <row r="98" spans="1:11" ht="13">
      <c r="A98" s="10">
        <f ca="1">IFERROR(__xludf.DUMMYFUNCTION("""COMPUTED_VALUE"""),44167.6942503819)</f>
        <v>44167.694250381901</v>
      </c>
      <c r="B98" s="6" t="s">
        <v>37</v>
      </c>
      <c r="C98" s="9">
        <f ca="1">IFERROR(__xludf.DUMMYFUNCTION("""COMPUTED_VALUE"""),4)</f>
        <v>4</v>
      </c>
      <c r="D98" s="1" t="str">
        <f ca="1">IFERROR(__xludf.DUMMYFUNCTION("""COMPUTED_VALUE"""),"Tuesday")</f>
        <v>Tuesday</v>
      </c>
      <c r="E98" s="1" t="s">
        <v>51</v>
      </c>
      <c r="F98" s="1" t="str">
        <f ca="1">IFERROR(__xludf.DUMMYFUNCTION("""COMPUTED_VALUE"""),"da")</f>
        <v>da</v>
      </c>
      <c r="G98" s="1" t="str">
        <f ca="1">IFERROR(__xludf.DUMMYFUNCTION("""COMPUTED_VALUE"""),"ma")</f>
        <v>ma</v>
      </c>
      <c r="H98" s="1" t="str">
        <f ca="1">IFERROR(__xludf.DUMMYFUNCTION("""COMPUTED_VALUE"""),"ga")</f>
        <v>ga</v>
      </c>
      <c r="I98" s="1" t="str">
        <f ca="1">IFERROR(__xludf.DUMMYFUNCTION("""COMPUTED_VALUE"""),"za")</f>
        <v>za</v>
      </c>
      <c r="J98" s="1" t="str">
        <f ca="1">IFERROR(__xludf.DUMMYFUNCTION("""COMPUTED_VALUE"""),"ga")</f>
        <v>ga</v>
      </c>
      <c r="K98" s="1" t="str">
        <f ca="1">IFERROR(__xludf.DUMMYFUNCTION("""COMPUTED_VALUE"""),"ga")</f>
        <v>ga</v>
      </c>
    </row>
    <row r="99" spans="1:11" ht="13">
      <c r="A99" s="10">
        <f ca="1">IFERROR(__xludf.DUMMYFUNCTION("""COMPUTED_VALUE"""),44167.7325343518)</f>
        <v>44167.732534351802</v>
      </c>
      <c r="B99" s="6" t="s">
        <v>37</v>
      </c>
      <c r="C99" s="9">
        <f ca="1">IFERROR(__xludf.DUMMYFUNCTION("""COMPUTED_VALUE"""),6)</f>
        <v>6</v>
      </c>
      <c r="D99" s="1" t="str">
        <f ca="1">IFERROR(__xludf.DUMMYFUNCTION("""COMPUTED_VALUE"""),"Tuesday")</f>
        <v>Tuesday</v>
      </c>
      <c r="E99" s="1" t="s">
        <v>54</v>
      </c>
      <c r="F99" s="1" t="str">
        <f ca="1">IFERROR(__xludf.DUMMYFUNCTION("""COMPUTED_VALUE"""),"da")</f>
        <v>da</v>
      </c>
      <c r="G99" s="1" t="str">
        <f ca="1">IFERROR(__xludf.DUMMYFUNCTION("""COMPUTED_VALUE"""),"ma")</f>
        <v>ma</v>
      </c>
      <c r="H99" s="1" t="str">
        <f ca="1">IFERROR(__xludf.DUMMYFUNCTION("""COMPUTED_VALUE"""),"ba")</f>
        <v>ba</v>
      </c>
      <c r="I99" s="1" t="str">
        <f ca="1">IFERROR(__xludf.DUMMYFUNCTION("""COMPUTED_VALUE"""),"za")</f>
        <v>za</v>
      </c>
      <c r="J99" s="1" t="str">
        <f ca="1">IFERROR(__xludf.DUMMYFUNCTION("""COMPUTED_VALUE"""),"na")</f>
        <v>na</v>
      </c>
      <c r="K99" s="1" t="str">
        <f ca="1">IFERROR(__xludf.DUMMYFUNCTION("""COMPUTED_VALUE"""),"ga")</f>
        <v>ga</v>
      </c>
    </row>
    <row r="100" spans="1:11" ht="13">
      <c r="A100" s="10">
        <f ca="1">IFERROR(__xludf.DUMMYFUNCTION("""COMPUTED_VALUE"""),44167.7330230787)</f>
        <v>44167.733023078697</v>
      </c>
      <c r="B100" s="6" t="s">
        <v>37</v>
      </c>
      <c r="C100" s="9">
        <f ca="1">IFERROR(__xludf.DUMMYFUNCTION("""COMPUTED_VALUE"""),6)</f>
        <v>6</v>
      </c>
      <c r="D100" s="1" t="str">
        <f ca="1">IFERROR(__xludf.DUMMYFUNCTION("""COMPUTED_VALUE"""),"Tuesday")</f>
        <v>Tuesday</v>
      </c>
      <c r="E100" s="1" t="s">
        <v>52</v>
      </c>
      <c r="F100" s="1" t="str">
        <f ca="1">IFERROR(__xludf.DUMMYFUNCTION("""COMPUTED_VALUE"""),"da")</f>
        <v>da</v>
      </c>
      <c r="G100" s="1" t="str">
        <f ca="1">IFERROR(__xludf.DUMMYFUNCTION("""COMPUTED_VALUE"""),"ma")</f>
        <v>ma</v>
      </c>
      <c r="H100" s="1" t="str">
        <f ca="1">IFERROR(__xludf.DUMMYFUNCTION("""COMPUTED_VALUE"""),"ba")</f>
        <v>ba</v>
      </c>
      <c r="I100" s="1" t="str">
        <f ca="1">IFERROR(__xludf.DUMMYFUNCTION("""COMPUTED_VALUE"""),"za")</f>
        <v>za</v>
      </c>
      <c r="J100" s="1" t="str">
        <f ca="1">IFERROR(__xludf.DUMMYFUNCTION("""COMPUTED_VALUE"""),"na")</f>
        <v>na</v>
      </c>
      <c r="K100" s="1" t="str">
        <f ca="1">IFERROR(__xludf.DUMMYFUNCTION("""COMPUTED_VALUE"""),"ga")</f>
        <v>ga</v>
      </c>
    </row>
    <row r="101" spans="1:11" ht="13">
      <c r="A101" s="10">
        <f ca="1">IFERROR(__xludf.DUMMYFUNCTION("""COMPUTED_VALUE"""),44167.7394202083)</f>
        <v>44167.739420208301</v>
      </c>
      <c r="B101" s="6" t="s">
        <v>37</v>
      </c>
      <c r="C101" s="9">
        <f ca="1">IFERROR(__xludf.DUMMYFUNCTION("""COMPUTED_VALUE"""),5)</f>
        <v>5</v>
      </c>
      <c r="D101" s="1" t="str">
        <f ca="1">IFERROR(__xludf.DUMMYFUNCTION("""COMPUTED_VALUE"""),"Tuesday")</f>
        <v>Tuesday</v>
      </c>
      <c r="E101" s="1" t="s">
        <v>55</v>
      </c>
      <c r="F101" s="1" t="str">
        <f ca="1">IFERROR(__xludf.DUMMYFUNCTION("""COMPUTED_VALUE"""),"da")</f>
        <v>da</v>
      </c>
      <c r="G101" s="1" t="str">
        <f ca="1">IFERROR(__xludf.DUMMYFUNCTION("""COMPUTED_VALUE"""),"ma")</f>
        <v>ma</v>
      </c>
      <c r="H101" s="1" t="str">
        <f ca="1">IFERROR(__xludf.DUMMYFUNCTION("""COMPUTED_VALUE"""),"ba")</f>
        <v>ba</v>
      </c>
      <c r="I101" s="1" t="str">
        <f ca="1">IFERROR(__xludf.DUMMYFUNCTION("""COMPUTED_VALUE"""),"za")</f>
        <v>za</v>
      </c>
      <c r="J101" s="1" t="str">
        <f ca="1">IFERROR(__xludf.DUMMYFUNCTION("""COMPUTED_VALUE"""),"da")</f>
        <v>da</v>
      </c>
      <c r="K101" s="1" t="str">
        <f ca="1">IFERROR(__xludf.DUMMYFUNCTION("""COMPUTED_VALUE"""),"ga")</f>
        <v>ga</v>
      </c>
    </row>
    <row r="102" spans="1:11" ht="13">
      <c r="A102" s="10">
        <f ca="1">IFERROR(__xludf.DUMMYFUNCTION("""COMPUTED_VALUE"""),44167.7436)</f>
        <v>44167.743600000002</v>
      </c>
      <c r="B102" s="6" t="s">
        <v>37</v>
      </c>
      <c r="C102" s="9">
        <f ca="1">IFERROR(__xludf.DUMMYFUNCTION("""COMPUTED_VALUE"""),3)</f>
        <v>3</v>
      </c>
      <c r="D102" s="1" t="str">
        <f ca="1">IFERROR(__xludf.DUMMYFUNCTION("""COMPUTED_VALUE"""),"Tuesday")</f>
        <v>Tuesday</v>
      </c>
      <c r="E102" s="1" t="s">
        <v>39</v>
      </c>
      <c r="F102" s="1" t="str">
        <f ca="1">IFERROR(__xludf.DUMMYFUNCTION("""COMPUTED_VALUE"""),"da")</f>
        <v>da</v>
      </c>
      <c r="G102" s="1" t="str">
        <f ca="1">IFERROR(__xludf.DUMMYFUNCTION("""COMPUTED_VALUE"""),"ba")</f>
        <v>ba</v>
      </c>
      <c r="H102" s="1" t="str">
        <f ca="1">IFERROR(__xludf.DUMMYFUNCTION("""COMPUTED_VALUE"""),"ga")</f>
        <v>ga</v>
      </c>
      <c r="I102" s="1" t="str">
        <f ca="1">IFERROR(__xludf.DUMMYFUNCTION("""COMPUTED_VALUE"""),"za")</f>
        <v>za</v>
      </c>
      <c r="J102" s="1" t="str">
        <f ca="1">IFERROR(__xludf.DUMMYFUNCTION("""COMPUTED_VALUE"""),"na")</f>
        <v>na</v>
      </c>
      <c r="K102" s="1" t="str">
        <f ca="1">IFERROR(__xludf.DUMMYFUNCTION("""COMPUTED_VALUE"""),"da")</f>
        <v>da</v>
      </c>
    </row>
    <row r="103" spans="1:11" ht="13">
      <c r="A103" s="10">
        <f ca="1">IFERROR(__xludf.DUMMYFUNCTION("""COMPUTED_VALUE"""),44167.744340243)</f>
        <v>44167.744340243</v>
      </c>
      <c r="B103" s="6" t="s">
        <v>37</v>
      </c>
      <c r="C103" s="9">
        <f ca="1">IFERROR(__xludf.DUMMYFUNCTION("""COMPUTED_VALUE"""),3)</f>
        <v>3</v>
      </c>
      <c r="D103" s="1" t="str">
        <f ca="1">IFERROR(__xludf.DUMMYFUNCTION("""COMPUTED_VALUE"""),"Tuesday")</f>
        <v>Tuesday</v>
      </c>
      <c r="E103" s="1" t="s">
        <v>50</v>
      </c>
      <c r="F103" s="1" t="str">
        <f ca="1">IFERROR(__xludf.DUMMYFUNCTION("""COMPUTED_VALUE"""),"da")</f>
        <v>da</v>
      </c>
      <c r="G103" s="1" t="str">
        <f ca="1">IFERROR(__xludf.DUMMYFUNCTION("""COMPUTED_VALUE"""),"ma")</f>
        <v>ma</v>
      </c>
      <c r="H103" s="1" t="str">
        <f ca="1">IFERROR(__xludf.DUMMYFUNCTION("""COMPUTED_VALUE"""),"da")</f>
        <v>da</v>
      </c>
      <c r="I103" s="1" t="str">
        <f ca="1">IFERROR(__xludf.DUMMYFUNCTION("""COMPUTED_VALUE"""),"za")</f>
        <v>za</v>
      </c>
      <c r="J103" s="1" t="str">
        <f ca="1">IFERROR(__xludf.DUMMYFUNCTION("""COMPUTED_VALUE"""),"da")</f>
        <v>da</v>
      </c>
      <c r="K103" s="1" t="str">
        <f ca="1">IFERROR(__xludf.DUMMYFUNCTION("""COMPUTED_VALUE"""),"da")</f>
        <v>da</v>
      </c>
    </row>
    <row r="104" spans="1:11" ht="13">
      <c r="A104" s="10">
        <f ca="1">IFERROR(__xludf.DUMMYFUNCTION("""COMPUTED_VALUE"""),44167.7453324074)</f>
        <v>44167.745332407401</v>
      </c>
      <c r="B104" s="6" t="s">
        <v>37</v>
      </c>
      <c r="C104" s="9">
        <f ca="1">IFERROR(__xludf.DUMMYFUNCTION("""COMPUTED_VALUE"""),3)</f>
        <v>3</v>
      </c>
      <c r="D104" s="1" t="str">
        <f ca="1">IFERROR(__xludf.DUMMYFUNCTION("""COMPUTED_VALUE"""),"Tuesday")</f>
        <v>Tuesday</v>
      </c>
      <c r="E104" s="1" t="s">
        <v>53</v>
      </c>
      <c r="F104" s="1" t="str">
        <f ca="1">IFERROR(__xludf.DUMMYFUNCTION("""COMPUTED_VALUE"""),"da")</f>
        <v>da</v>
      </c>
      <c r="G104" s="1" t="str">
        <f ca="1">IFERROR(__xludf.DUMMYFUNCTION("""COMPUTED_VALUE"""),"ma")</f>
        <v>ma</v>
      </c>
      <c r="H104" s="1" t="str">
        <f ca="1">IFERROR(__xludf.DUMMYFUNCTION("""COMPUTED_VALUE"""),"da")</f>
        <v>da</v>
      </c>
      <c r="I104" s="1" t="str">
        <f ca="1">IFERROR(__xludf.DUMMYFUNCTION("""COMPUTED_VALUE"""),"za")</f>
        <v>za</v>
      </c>
      <c r="J104" s="1" t="str">
        <f ca="1">IFERROR(__xludf.DUMMYFUNCTION("""COMPUTED_VALUE"""),"da")</f>
        <v>da</v>
      </c>
      <c r="K104" s="1" t="str">
        <f ca="1">IFERROR(__xludf.DUMMYFUNCTION("""COMPUTED_VALUE"""),"da")</f>
        <v>da</v>
      </c>
    </row>
    <row r="105" spans="1:11" ht="13">
      <c r="A105" s="10">
        <f ca="1">IFERROR(__xludf.DUMMYFUNCTION("""COMPUTED_VALUE"""),44167.7459759259)</f>
        <v>44167.7459759259</v>
      </c>
      <c r="B105" s="6" t="s">
        <v>37</v>
      </c>
      <c r="C105" s="9">
        <f ca="1">IFERROR(__xludf.DUMMYFUNCTION("""COMPUTED_VALUE"""),3)</f>
        <v>3</v>
      </c>
      <c r="D105" s="1" t="str">
        <f ca="1">IFERROR(__xludf.DUMMYFUNCTION("""COMPUTED_VALUE"""),"Tuesday")</f>
        <v>Tuesday</v>
      </c>
      <c r="E105" s="1" t="s">
        <v>51</v>
      </c>
      <c r="F105" s="1" t="str">
        <f ca="1">IFERROR(__xludf.DUMMYFUNCTION("""COMPUTED_VALUE"""),"da")</f>
        <v>da</v>
      </c>
      <c r="G105" s="1" t="str">
        <f ca="1">IFERROR(__xludf.DUMMYFUNCTION("""COMPUTED_VALUE"""),"ba")</f>
        <v>ba</v>
      </c>
      <c r="H105" s="1" t="str">
        <f ca="1">IFERROR(__xludf.DUMMYFUNCTION("""COMPUTED_VALUE"""),"ga")</f>
        <v>ga</v>
      </c>
      <c r="I105" s="1" t="str">
        <f ca="1">IFERROR(__xludf.DUMMYFUNCTION("""COMPUTED_VALUE"""),"za")</f>
        <v>za</v>
      </c>
      <c r="J105" s="1" t="str">
        <f ca="1">IFERROR(__xludf.DUMMYFUNCTION("""COMPUTED_VALUE"""),"na")</f>
        <v>na</v>
      </c>
      <c r="K105" s="1" t="str">
        <f ca="1">IFERROR(__xludf.DUMMYFUNCTION("""COMPUTED_VALUE"""),"ba")</f>
        <v>ba</v>
      </c>
    </row>
    <row r="106" spans="1:11" ht="13">
      <c r="A106" s="10">
        <f ca="1">IFERROR(__xludf.DUMMYFUNCTION("""COMPUTED_VALUE"""),44167.7466072453)</f>
        <v>44167.746607245303</v>
      </c>
      <c r="B106" s="6" t="s">
        <v>37</v>
      </c>
      <c r="C106" s="9">
        <f ca="1">IFERROR(__xludf.DUMMYFUNCTION("""COMPUTED_VALUE"""),5)</f>
        <v>5</v>
      </c>
      <c r="D106" s="1" t="str">
        <f ca="1">IFERROR(__xludf.DUMMYFUNCTION("""COMPUTED_VALUE"""),"Tuesday")</f>
        <v>Tuesday</v>
      </c>
      <c r="E106" s="1" t="s">
        <v>54</v>
      </c>
      <c r="F106" s="1" t="str">
        <f ca="1">IFERROR(__xludf.DUMMYFUNCTION("""COMPUTED_VALUE"""),"da")</f>
        <v>da</v>
      </c>
      <c r="G106" s="1" t="str">
        <f ca="1">IFERROR(__xludf.DUMMYFUNCTION("""COMPUTED_VALUE"""),"ma")</f>
        <v>ma</v>
      </c>
      <c r="H106" s="1" t="str">
        <f ca="1">IFERROR(__xludf.DUMMYFUNCTION("""COMPUTED_VALUE"""),"ba")</f>
        <v>ba</v>
      </c>
      <c r="I106" s="1" t="str">
        <f ca="1">IFERROR(__xludf.DUMMYFUNCTION("""COMPUTED_VALUE"""),"za")</f>
        <v>za</v>
      </c>
      <c r="J106" s="1" t="str">
        <f ca="1">IFERROR(__xludf.DUMMYFUNCTION("""COMPUTED_VALUE"""),"da")</f>
        <v>da</v>
      </c>
      <c r="K106" s="1" t="str">
        <f ca="1">IFERROR(__xludf.DUMMYFUNCTION("""COMPUTED_VALUE"""),"ga")</f>
        <v>ga</v>
      </c>
    </row>
    <row r="107" spans="1:11" ht="13">
      <c r="A107" s="10">
        <f ca="1">IFERROR(__xludf.DUMMYFUNCTION("""COMPUTED_VALUE"""),44167.7476844791)</f>
        <v>44167.747684479102</v>
      </c>
      <c r="B107" s="6" t="s">
        <v>37</v>
      </c>
      <c r="C107" s="9">
        <f ca="1">IFERROR(__xludf.DUMMYFUNCTION("""COMPUTED_VALUE"""),4)</f>
        <v>4</v>
      </c>
      <c r="D107" s="1" t="str">
        <f ca="1">IFERROR(__xludf.DUMMYFUNCTION("""COMPUTED_VALUE"""),"Tuesday")</f>
        <v>Tuesday</v>
      </c>
      <c r="E107" s="1" t="s">
        <v>52</v>
      </c>
      <c r="F107" s="1" t="str">
        <f ca="1">IFERROR(__xludf.DUMMYFUNCTION("""COMPUTED_VALUE"""),"da")</f>
        <v>da</v>
      </c>
      <c r="G107" s="1" t="str">
        <f ca="1">IFERROR(__xludf.DUMMYFUNCTION("""COMPUTED_VALUE"""),"ma")</f>
        <v>ma</v>
      </c>
      <c r="H107" s="1" t="str">
        <f ca="1">IFERROR(__xludf.DUMMYFUNCTION("""COMPUTED_VALUE"""),"ga")</f>
        <v>ga</v>
      </c>
      <c r="I107" s="1" t="str">
        <f ca="1">IFERROR(__xludf.DUMMYFUNCTION("""COMPUTED_VALUE"""),"za")</f>
        <v>za</v>
      </c>
      <c r="J107" s="1" t="str">
        <f ca="1">IFERROR(__xludf.DUMMYFUNCTION("""COMPUTED_VALUE"""),"na")</f>
        <v>na</v>
      </c>
      <c r="K107" s="1" t="str">
        <f ca="1">IFERROR(__xludf.DUMMYFUNCTION("""COMPUTED_VALUE"""),"da")</f>
        <v>da</v>
      </c>
    </row>
    <row r="108" spans="1:11" ht="13">
      <c r="A108" s="10">
        <f ca="1">IFERROR(__xludf.DUMMYFUNCTION("""COMPUTED_VALUE"""),44167.8215932175)</f>
        <v>44167.821593217501</v>
      </c>
      <c r="B108" s="6" t="s">
        <v>37</v>
      </c>
      <c r="C108" s="9">
        <f ca="1">IFERROR(__xludf.DUMMYFUNCTION("""COMPUTED_VALUE"""),4)</f>
        <v>4</v>
      </c>
      <c r="D108" s="1" t="str">
        <f ca="1">IFERROR(__xludf.DUMMYFUNCTION("""COMPUTED_VALUE"""),"Tuesday")</f>
        <v>Tuesday</v>
      </c>
      <c r="E108" s="1" t="s">
        <v>39</v>
      </c>
      <c r="F108" s="1" t="str">
        <f ca="1">IFERROR(__xludf.DUMMYFUNCTION("""COMPUTED_VALUE"""),"da")</f>
        <v>da</v>
      </c>
      <c r="G108" s="1" t="str">
        <f ca="1">IFERROR(__xludf.DUMMYFUNCTION("""COMPUTED_VALUE"""),"ma")</f>
        <v>ma</v>
      </c>
      <c r="H108" s="1" t="str">
        <f ca="1">IFERROR(__xludf.DUMMYFUNCTION("""COMPUTED_VALUE"""),"ga")</f>
        <v>ga</v>
      </c>
      <c r="I108" s="1" t="str">
        <f ca="1">IFERROR(__xludf.DUMMYFUNCTION("""COMPUTED_VALUE"""),"za")</f>
        <v>za</v>
      </c>
      <c r="J108" s="1" t="str">
        <f ca="1">IFERROR(__xludf.DUMMYFUNCTION("""COMPUTED_VALUE"""),"na")</f>
        <v>na</v>
      </c>
      <c r="K108" s="1" t="str">
        <f ca="1">IFERROR(__xludf.DUMMYFUNCTION("""COMPUTED_VALUE"""),"ba")</f>
        <v>ba</v>
      </c>
    </row>
    <row r="109" spans="1:11" ht="13">
      <c r="A109" s="10">
        <f ca="1">IFERROR(__xludf.DUMMYFUNCTION("""COMPUTED_VALUE"""),44167.823036655)</f>
        <v>44167.823036654998</v>
      </c>
      <c r="B109" s="6" t="s">
        <v>37</v>
      </c>
      <c r="C109" s="9">
        <f ca="1">IFERROR(__xludf.DUMMYFUNCTION("""COMPUTED_VALUE"""),4)</f>
        <v>4</v>
      </c>
      <c r="D109" s="1" t="str">
        <f ca="1">IFERROR(__xludf.DUMMYFUNCTION("""COMPUTED_VALUE"""),"Tuesday")</f>
        <v>Tuesday</v>
      </c>
      <c r="E109" s="1" t="s">
        <v>50</v>
      </c>
      <c r="F109" s="1" t="str">
        <f ca="1">IFERROR(__xludf.DUMMYFUNCTION("""COMPUTED_VALUE"""),"da")</f>
        <v>da</v>
      </c>
      <c r="G109" s="1" t="str">
        <f ca="1">IFERROR(__xludf.DUMMYFUNCTION("""COMPUTED_VALUE"""),"ma")</f>
        <v>ma</v>
      </c>
      <c r="H109" s="1" t="str">
        <f ca="1">IFERROR(__xludf.DUMMYFUNCTION("""COMPUTED_VALUE"""),"ga")</f>
        <v>ga</v>
      </c>
      <c r="I109" s="1" t="str">
        <f ca="1">IFERROR(__xludf.DUMMYFUNCTION("""COMPUTED_VALUE"""),"za")</f>
        <v>za</v>
      </c>
      <c r="J109" s="1" t="str">
        <f ca="1">IFERROR(__xludf.DUMMYFUNCTION("""COMPUTED_VALUE"""),"na")</f>
        <v>na</v>
      </c>
      <c r="K109" s="1" t="str">
        <f ca="1">IFERROR(__xludf.DUMMYFUNCTION("""COMPUTED_VALUE"""),"ba")</f>
        <v>ba</v>
      </c>
    </row>
    <row r="110" spans="1:11" ht="13">
      <c r="A110" s="10">
        <f ca="1">IFERROR(__xludf.DUMMYFUNCTION("""COMPUTED_VALUE"""),44167.8460266435)</f>
        <v>44167.846026643499</v>
      </c>
      <c r="B110" s="6" t="s">
        <v>37</v>
      </c>
      <c r="C110" s="9">
        <f ca="1">IFERROR(__xludf.DUMMYFUNCTION("""COMPUTED_VALUE"""),4)</f>
        <v>4</v>
      </c>
      <c r="D110" s="1" t="str">
        <f ca="1">IFERROR(__xludf.DUMMYFUNCTION("""COMPUTED_VALUE"""),"Tuesday")</f>
        <v>Tuesday</v>
      </c>
      <c r="E110" s="1" t="s">
        <v>54</v>
      </c>
      <c r="F110" s="1" t="str">
        <f ca="1">IFERROR(__xludf.DUMMYFUNCTION("""COMPUTED_VALUE"""),"da")</f>
        <v>da</v>
      </c>
      <c r="G110" s="1" t="str">
        <f ca="1">IFERROR(__xludf.DUMMYFUNCTION("""COMPUTED_VALUE"""),"ma")</f>
        <v>ma</v>
      </c>
      <c r="H110" s="1" t="str">
        <f ca="1">IFERROR(__xludf.DUMMYFUNCTION("""COMPUTED_VALUE"""),"da")</f>
        <v>da</v>
      </c>
      <c r="I110" s="1" t="str">
        <f ca="1">IFERROR(__xludf.DUMMYFUNCTION("""COMPUTED_VALUE"""),"za")</f>
        <v>za</v>
      </c>
      <c r="J110" s="1" t="str">
        <f ca="1">IFERROR(__xludf.DUMMYFUNCTION("""COMPUTED_VALUE"""),"ma")</f>
        <v>ma</v>
      </c>
      <c r="K110" s="1" t="str">
        <f ca="1">IFERROR(__xludf.DUMMYFUNCTION("""COMPUTED_VALUE"""),"ga")</f>
        <v>ga</v>
      </c>
    </row>
    <row r="111" spans="1:11" ht="13">
      <c r="A111" s="10">
        <f ca="1">IFERROR(__xludf.DUMMYFUNCTION("""COMPUTED_VALUE"""),44167.84820125)</f>
        <v>44167.848201250003</v>
      </c>
      <c r="B111" s="6" t="s">
        <v>37</v>
      </c>
      <c r="C111" s="9">
        <f ca="1">IFERROR(__xludf.DUMMYFUNCTION("""COMPUTED_VALUE"""),5)</f>
        <v>5</v>
      </c>
      <c r="D111" s="1" t="str">
        <f ca="1">IFERROR(__xludf.DUMMYFUNCTION("""COMPUTED_VALUE"""),"Tuesday")</f>
        <v>Tuesday</v>
      </c>
      <c r="E111" s="1" t="s">
        <v>52</v>
      </c>
      <c r="F111" s="1" t="str">
        <f ca="1">IFERROR(__xludf.DUMMYFUNCTION("""COMPUTED_VALUE"""),"da")</f>
        <v>da</v>
      </c>
      <c r="G111" s="1" t="str">
        <f ca="1">IFERROR(__xludf.DUMMYFUNCTION("""COMPUTED_VALUE"""),"ma")</f>
        <v>ma</v>
      </c>
      <c r="H111" s="1" t="str">
        <f ca="1">IFERROR(__xludf.DUMMYFUNCTION("""COMPUTED_VALUE"""),"ba")</f>
        <v>ba</v>
      </c>
      <c r="I111" s="1" t="str">
        <f ca="1">IFERROR(__xludf.DUMMYFUNCTION("""COMPUTED_VALUE"""),"za")</f>
        <v>za</v>
      </c>
      <c r="J111" s="1" t="str">
        <f ca="1">IFERROR(__xludf.DUMMYFUNCTION("""COMPUTED_VALUE"""),"ma")</f>
        <v>ma</v>
      </c>
      <c r="K111" s="1" t="str">
        <f ca="1">IFERROR(__xludf.DUMMYFUNCTION("""COMPUTED_VALUE"""),"ga")</f>
        <v>ga</v>
      </c>
    </row>
    <row r="112" spans="1:11" ht="13">
      <c r="A112" s="10">
        <f ca="1">IFERROR(__xludf.DUMMYFUNCTION("""COMPUTED_VALUE"""),44167.8484524537)</f>
        <v>44167.848452453698</v>
      </c>
      <c r="B112" s="6" t="s">
        <v>37</v>
      </c>
      <c r="C112" s="9">
        <f ca="1">IFERROR(__xludf.DUMMYFUNCTION("""COMPUTED_VALUE"""),5)</f>
        <v>5</v>
      </c>
      <c r="D112" s="1" t="str">
        <f ca="1">IFERROR(__xludf.DUMMYFUNCTION("""COMPUTED_VALUE"""),"Tuesday")</f>
        <v>Tuesday</v>
      </c>
      <c r="E112" s="1" t="s">
        <v>53</v>
      </c>
      <c r="F112" s="1" t="str">
        <f ca="1">IFERROR(__xludf.DUMMYFUNCTION("""COMPUTED_VALUE"""),"da")</f>
        <v>da</v>
      </c>
      <c r="G112" s="1" t="str">
        <f ca="1">IFERROR(__xludf.DUMMYFUNCTION("""COMPUTED_VALUE"""),"ba")</f>
        <v>ba</v>
      </c>
      <c r="H112" s="1" t="str">
        <f ca="1">IFERROR(__xludf.DUMMYFUNCTION("""COMPUTED_VALUE"""),"ba")</f>
        <v>ba</v>
      </c>
      <c r="I112" s="1" t="str">
        <f ca="1">IFERROR(__xludf.DUMMYFUNCTION("""COMPUTED_VALUE"""),"za")</f>
        <v>za</v>
      </c>
      <c r="J112" s="1" t="str">
        <f ca="1">IFERROR(__xludf.DUMMYFUNCTION("""COMPUTED_VALUE"""),"na")</f>
        <v>na</v>
      </c>
      <c r="K112" s="1" t="str">
        <f ca="1">IFERROR(__xludf.DUMMYFUNCTION("""COMPUTED_VALUE"""),"ga")</f>
        <v>ga</v>
      </c>
    </row>
    <row r="113" spans="1:11" ht="13">
      <c r="A113" s="10">
        <f ca="1">IFERROR(__xludf.DUMMYFUNCTION("""COMPUTED_VALUE"""),44167.8558601157)</f>
        <v>44167.855860115698</v>
      </c>
      <c r="B113" s="6" t="s">
        <v>37</v>
      </c>
      <c r="C113" s="9">
        <f ca="1">IFERROR(__xludf.DUMMYFUNCTION("""COMPUTED_VALUE"""),4)</f>
        <v>4</v>
      </c>
      <c r="D113" s="1" t="str">
        <f ca="1">IFERROR(__xludf.DUMMYFUNCTION("""COMPUTED_VALUE"""),"Tuesday")</f>
        <v>Tuesday</v>
      </c>
      <c r="E113" s="1" t="s">
        <v>39</v>
      </c>
      <c r="F113" s="1" t="str">
        <f ca="1">IFERROR(__xludf.DUMMYFUNCTION("""COMPUTED_VALUE"""),"da")</f>
        <v>da</v>
      </c>
      <c r="G113" s="1" t="str">
        <f ca="1">IFERROR(__xludf.DUMMYFUNCTION("""COMPUTED_VALUE"""),"ma")</f>
        <v>ma</v>
      </c>
      <c r="H113" s="1" t="str">
        <f ca="1">IFERROR(__xludf.DUMMYFUNCTION("""COMPUTED_VALUE"""),"ga")</f>
        <v>ga</v>
      </c>
      <c r="I113" s="1" t="str">
        <f ca="1">IFERROR(__xludf.DUMMYFUNCTION("""COMPUTED_VALUE"""),"za")</f>
        <v>za</v>
      </c>
      <c r="J113" s="1" t="str">
        <f ca="1">IFERROR(__xludf.DUMMYFUNCTION("""COMPUTED_VALUE"""),"la")</f>
        <v>la</v>
      </c>
      <c r="K113" s="1" t="str">
        <f ca="1">IFERROR(__xludf.DUMMYFUNCTION("""COMPUTED_VALUE"""),"ga")</f>
        <v>ga</v>
      </c>
    </row>
    <row r="114" spans="1:11" ht="13">
      <c r="A114" s="10">
        <f ca="1">IFERROR(__xludf.DUMMYFUNCTION("""COMPUTED_VALUE"""),44167.8565834143)</f>
        <v>44167.856583414301</v>
      </c>
      <c r="B114" s="6" t="s">
        <v>37</v>
      </c>
      <c r="C114" s="9">
        <f ca="1">IFERROR(__xludf.DUMMYFUNCTION("""COMPUTED_VALUE"""),3)</f>
        <v>3</v>
      </c>
      <c r="D114" s="1" t="str">
        <f ca="1">IFERROR(__xludf.DUMMYFUNCTION("""COMPUTED_VALUE"""),"Tuesday")</f>
        <v>Tuesday</v>
      </c>
      <c r="E114" s="1" t="s">
        <v>50</v>
      </c>
      <c r="F114" s="1" t="str">
        <f ca="1">IFERROR(__xludf.DUMMYFUNCTION("""COMPUTED_VALUE"""),"da")</f>
        <v>da</v>
      </c>
      <c r="G114" s="1" t="str">
        <f ca="1">IFERROR(__xludf.DUMMYFUNCTION("""COMPUTED_VALUE"""),"aa")</f>
        <v>aa</v>
      </c>
      <c r="H114" s="1" t="str">
        <f ca="1">IFERROR(__xludf.DUMMYFUNCTION("""COMPUTED_VALUE"""),"ca")</f>
        <v>ca</v>
      </c>
      <c r="I114" s="1" t="str">
        <f ca="1">IFERROR(__xludf.DUMMYFUNCTION("""COMPUTED_VALUE"""),"za")</f>
        <v>za</v>
      </c>
      <c r="J114" s="1" t="str">
        <f ca="1">IFERROR(__xludf.DUMMYFUNCTION("""COMPUTED_VALUE"""),"wa")</f>
        <v>wa</v>
      </c>
      <c r="K114" s="1" t="str">
        <f ca="1">IFERROR(__xludf.DUMMYFUNCTION("""COMPUTED_VALUE"""),"ga")</f>
        <v>ga</v>
      </c>
    </row>
    <row r="115" spans="1:11" ht="13">
      <c r="A115" s="10">
        <f ca="1">IFERROR(__xludf.DUMMYFUNCTION("""COMPUTED_VALUE"""),44167.8573246759)</f>
        <v>44167.857324675897</v>
      </c>
      <c r="B115" s="6" t="s">
        <v>37</v>
      </c>
      <c r="C115" s="9">
        <f ca="1">IFERROR(__xludf.DUMMYFUNCTION("""COMPUTED_VALUE"""),4)</f>
        <v>4</v>
      </c>
      <c r="D115" s="1" t="str">
        <f ca="1">IFERROR(__xludf.DUMMYFUNCTION("""COMPUTED_VALUE"""),"Tuesday")</f>
        <v>Tuesday</v>
      </c>
      <c r="E115" s="1" t="s">
        <v>53</v>
      </c>
      <c r="F115" s="1" t="str">
        <f ca="1">IFERROR(__xludf.DUMMYFUNCTION("""COMPUTED_VALUE"""),"da")</f>
        <v>da</v>
      </c>
      <c r="G115" s="1" t="str">
        <f ca="1">IFERROR(__xludf.DUMMYFUNCTION("""COMPUTED_VALUE"""),"ma")</f>
        <v>ma</v>
      </c>
      <c r="H115" s="1" t="str">
        <f ca="1">IFERROR(__xludf.DUMMYFUNCTION("""COMPUTED_VALUE"""),"ga")</f>
        <v>ga</v>
      </c>
      <c r="I115" s="1" t="str">
        <f ca="1">IFERROR(__xludf.DUMMYFUNCTION("""COMPUTED_VALUE"""),"za")</f>
        <v>za</v>
      </c>
      <c r="J115" s="1" t="str">
        <f ca="1">IFERROR(__xludf.DUMMYFUNCTION("""COMPUTED_VALUE"""),"ba")</f>
        <v>ba</v>
      </c>
      <c r="K115" s="1" t="str">
        <f ca="1">IFERROR(__xludf.DUMMYFUNCTION("""COMPUTED_VALUE"""),"ga")</f>
        <v>ga</v>
      </c>
    </row>
    <row r="116" spans="1:11" ht="13">
      <c r="A116" s="10">
        <f ca="1">IFERROR(__xludf.DUMMYFUNCTION("""COMPUTED_VALUE"""),44167.857747905)</f>
        <v>44167.857747905</v>
      </c>
      <c r="B116" s="6" t="s">
        <v>37</v>
      </c>
      <c r="C116" s="9">
        <f ca="1">IFERROR(__xludf.DUMMYFUNCTION("""COMPUTED_VALUE"""),3)</f>
        <v>3</v>
      </c>
      <c r="D116" s="1" t="str">
        <f ca="1">IFERROR(__xludf.DUMMYFUNCTION("""COMPUTED_VALUE"""),"Tuesday")</f>
        <v>Tuesday</v>
      </c>
      <c r="E116" s="1" t="s">
        <v>51</v>
      </c>
      <c r="F116" s="1" t="str">
        <f ca="1">IFERROR(__xludf.DUMMYFUNCTION("""COMPUTED_VALUE"""),"da")</f>
        <v>da</v>
      </c>
      <c r="G116" s="1" t="str">
        <f ca="1">IFERROR(__xludf.DUMMYFUNCTION("""COMPUTED_VALUE"""),"ba")</f>
        <v>ba</v>
      </c>
      <c r="H116" s="1" t="str">
        <f ca="1">IFERROR(__xludf.DUMMYFUNCTION("""COMPUTED_VALUE"""),"ga")</f>
        <v>ga</v>
      </c>
      <c r="I116" s="1" t="str">
        <f ca="1">IFERROR(__xludf.DUMMYFUNCTION("""COMPUTED_VALUE"""),"za")</f>
        <v>za</v>
      </c>
      <c r="J116" s="1" t="str">
        <f ca="1">IFERROR(__xludf.DUMMYFUNCTION("""COMPUTED_VALUE"""),"da")</f>
        <v>da</v>
      </c>
      <c r="K116" s="1" t="str">
        <f ca="1">IFERROR(__xludf.DUMMYFUNCTION("""COMPUTED_VALUE"""),"ga")</f>
        <v>ga</v>
      </c>
    </row>
    <row r="117" spans="1:11" ht="13">
      <c r="A117" s="10">
        <f ca="1">IFERROR(__xludf.DUMMYFUNCTION("""COMPUTED_VALUE"""),44167.8582143749)</f>
        <v>44167.858214374901</v>
      </c>
      <c r="B117" s="6" t="s">
        <v>37</v>
      </c>
      <c r="C117" s="9">
        <f ca="1">IFERROR(__xludf.DUMMYFUNCTION("""COMPUTED_VALUE"""),4)</f>
        <v>4</v>
      </c>
      <c r="D117" s="1" t="str">
        <f ca="1">IFERROR(__xludf.DUMMYFUNCTION("""COMPUTED_VALUE"""),"Tuesday")</f>
        <v>Tuesday</v>
      </c>
      <c r="E117" s="1" t="s">
        <v>54</v>
      </c>
      <c r="F117" s="1" t="str">
        <f ca="1">IFERROR(__xludf.DUMMYFUNCTION("""COMPUTED_VALUE"""),"da")</f>
        <v>da</v>
      </c>
      <c r="G117" s="1" t="str">
        <f ca="1">IFERROR(__xludf.DUMMYFUNCTION("""COMPUTED_VALUE"""),"ma")</f>
        <v>ma</v>
      </c>
      <c r="H117" s="1" t="str">
        <f ca="1">IFERROR(__xludf.DUMMYFUNCTION("""COMPUTED_VALUE"""),"ga")</f>
        <v>ga</v>
      </c>
      <c r="I117" s="1" t="str">
        <f ca="1">IFERROR(__xludf.DUMMYFUNCTION("""COMPUTED_VALUE"""),"za")</f>
        <v>za</v>
      </c>
      <c r="J117" s="1" t="str">
        <f ca="1">IFERROR(__xludf.DUMMYFUNCTION("""COMPUTED_VALUE"""),"ma")</f>
        <v>ma</v>
      </c>
      <c r="K117" s="1" t="str">
        <f ca="1">IFERROR(__xludf.DUMMYFUNCTION("""COMPUTED_VALUE"""),"ga")</f>
        <v>ga</v>
      </c>
    </row>
    <row r="118" spans="1:11" ht="13">
      <c r="A118" s="10">
        <f ca="1">IFERROR(__xludf.DUMMYFUNCTION("""COMPUTED_VALUE"""),44167.8681578124)</f>
        <v>44167.868157812401</v>
      </c>
      <c r="B118" s="6" t="s">
        <v>37</v>
      </c>
      <c r="C118" s="9">
        <f ca="1">IFERROR(__xludf.DUMMYFUNCTION("""COMPUTED_VALUE"""),6)</f>
        <v>6</v>
      </c>
      <c r="D118" s="1" t="str">
        <f ca="1">IFERROR(__xludf.DUMMYFUNCTION("""COMPUTED_VALUE"""),"Tuesday")</f>
        <v>Tuesday</v>
      </c>
      <c r="E118" s="1" t="s">
        <v>39</v>
      </c>
      <c r="F118" s="1" t="str">
        <f ca="1">IFERROR(__xludf.DUMMYFUNCTION("""COMPUTED_VALUE"""),"da")</f>
        <v>da</v>
      </c>
      <c r="G118" s="1" t="str">
        <f ca="1">IFERROR(__xludf.DUMMYFUNCTION("""COMPUTED_VALUE"""),"ma")</f>
        <v>ma</v>
      </c>
      <c r="H118" s="1" t="str">
        <f ca="1">IFERROR(__xludf.DUMMYFUNCTION("""COMPUTED_VALUE"""),"ba")</f>
        <v>ba</v>
      </c>
      <c r="I118" s="1" t="str">
        <f ca="1">IFERROR(__xludf.DUMMYFUNCTION("""COMPUTED_VALUE"""),"za")</f>
        <v>za</v>
      </c>
      <c r="J118" s="1" t="str">
        <f ca="1">IFERROR(__xludf.DUMMYFUNCTION("""COMPUTED_VALUE"""),"na")</f>
        <v>na</v>
      </c>
      <c r="K118" s="1" t="str">
        <f ca="1">IFERROR(__xludf.DUMMYFUNCTION("""COMPUTED_VALUE"""),"ga")</f>
        <v>ga</v>
      </c>
    </row>
    <row r="119" spans="1:11" ht="13">
      <c r="A119" s="10">
        <f ca="1">IFERROR(__xludf.DUMMYFUNCTION("""COMPUTED_VALUE"""),44167.8686391898)</f>
        <v>44167.868639189801</v>
      </c>
      <c r="B119" s="6" t="s">
        <v>37</v>
      </c>
      <c r="C119" s="9">
        <f ca="1">IFERROR(__xludf.DUMMYFUNCTION("""COMPUTED_VALUE"""),6)</f>
        <v>6</v>
      </c>
      <c r="D119" s="1" t="str">
        <f ca="1">IFERROR(__xludf.DUMMYFUNCTION("""COMPUTED_VALUE"""),"Tuesday")</f>
        <v>Tuesday</v>
      </c>
      <c r="E119" s="1" t="s">
        <v>50</v>
      </c>
      <c r="F119" s="1" t="str">
        <f ca="1">IFERROR(__xludf.DUMMYFUNCTION("""COMPUTED_VALUE"""),"da")</f>
        <v>da</v>
      </c>
      <c r="G119" s="1" t="str">
        <f ca="1">IFERROR(__xludf.DUMMYFUNCTION("""COMPUTED_VALUE"""),"ma")</f>
        <v>ma</v>
      </c>
      <c r="H119" s="1" t="str">
        <f ca="1">IFERROR(__xludf.DUMMYFUNCTION("""COMPUTED_VALUE"""),"ba")</f>
        <v>ba</v>
      </c>
      <c r="I119" s="1" t="str">
        <f ca="1">IFERROR(__xludf.DUMMYFUNCTION("""COMPUTED_VALUE"""),"za")</f>
        <v>za</v>
      </c>
      <c r="J119" s="1" t="str">
        <f ca="1">IFERROR(__xludf.DUMMYFUNCTION("""COMPUTED_VALUE"""),"na")</f>
        <v>na</v>
      </c>
      <c r="K119" s="1" t="str">
        <f ca="1">IFERROR(__xludf.DUMMYFUNCTION("""COMPUTED_VALUE"""),"ga")</f>
        <v>ga</v>
      </c>
    </row>
    <row r="120" spans="1:11" ht="13">
      <c r="A120" s="10">
        <f ca="1">IFERROR(__xludf.DUMMYFUNCTION("""COMPUTED_VALUE"""),44167.8694086342)</f>
        <v>44167.8694086342</v>
      </c>
      <c r="B120" s="6" t="s">
        <v>37</v>
      </c>
      <c r="C120" s="9">
        <f ca="1">IFERROR(__xludf.DUMMYFUNCTION("""COMPUTED_VALUE"""),4)</f>
        <v>4</v>
      </c>
      <c r="D120" s="1" t="str">
        <f ca="1">IFERROR(__xludf.DUMMYFUNCTION("""COMPUTED_VALUE"""),"Tuesday")</f>
        <v>Tuesday</v>
      </c>
      <c r="E120" s="1" t="s">
        <v>53</v>
      </c>
      <c r="F120" s="1" t="str">
        <f ca="1">IFERROR(__xludf.DUMMYFUNCTION("""COMPUTED_VALUE"""),"da")</f>
        <v>da</v>
      </c>
      <c r="G120" s="1" t="str">
        <f ca="1">IFERROR(__xludf.DUMMYFUNCTION("""COMPUTED_VALUE"""),"ma")</f>
        <v>ma</v>
      </c>
      <c r="H120" s="1" t="str">
        <f ca="1">IFERROR(__xludf.DUMMYFUNCTION("""COMPUTED_VALUE"""),"la")</f>
        <v>la</v>
      </c>
      <c r="I120" s="1" t="str">
        <f ca="1">IFERROR(__xludf.DUMMYFUNCTION("""COMPUTED_VALUE"""),"za")</f>
        <v>za</v>
      </c>
      <c r="J120" s="1" t="str">
        <f ca="1">IFERROR(__xludf.DUMMYFUNCTION("""COMPUTED_VALUE"""),"ma")</f>
        <v>ma</v>
      </c>
      <c r="K120" s="1" t="str">
        <f ca="1">IFERROR(__xludf.DUMMYFUNCTION("""COMPUTED_VALUE"""),"ga")</f>
        <v>ga</v>
      </c>
    </row>
    <row r="121" spans="1:11" ht="13">
      <c r="A121" s="10">
        <f ca="1">IFERROR(__xludf.DUMMYFUNCTION("""COMPUTED_VALUE"""),44167.8699106134)</f>
        <v>44167.869910613401</v>
      </c>
      <c r="B121" s="6" t="s">
        <v>37</v>
      </c>
      <c r="C121" s="9">
        <f ca="1">IFERROR(__xludf.DUMMYFUNCTION("""COMPUTED_VALUE"""),6)</f>
        <v>6</v>
      </c>
      <c r="D121" s="1" t="str">
        <f ca="1">IFERROR(__xludf.DUMMYFUNCTION("""COMPUTED_VALUE"""),"Tuesday")</f>
        <v>Tuesday</v>
      </c>
      <c r="E121" s="1" t="s">
        <v>51</v>
      </c>
      <c r="F121" s="1" t="str">
        <f ca="1">IFERROR(__xludf.DUMMYFUNCTION("""COMPUTED_VALUE"""),"da")</f>
        <v>da</v>
      </c>
      <c r="G121" s="1" t="str">
        <f ca="1">IFERROR(__xludf.DUMMYFUNCTION("""COMPUTED_VALUE"""),"ma")</f>
        <v>ma</v>
      </c>
      <c r="H121" s="1" t="str">
        <f ca="1">IFERROR(__xludf.DUMMYFUNCTION("""COMPUTED_VALUE"""),"ba")</f>
        <v>ba</v>
      </c>
      <c r="I121" s="1" t="str">
        <f ca="1">IFERROR(__xludf.DUMMYFUNCTION("""COMPUTED_VALUE"""),"za")</f>
        <v>za</v>
      </c>
      <c r="J121" s="1" t="str">
        <f ca="1">IFERROR(__xludf.DUMMYFUNCTION("""COMPUTED_VALUE"""),"na")</f>
        <v>na</v>
      </c>
      <c r="K121" s="1" t="str">
        <f ca="1">IFERROR(__xludf.DUMMYFUNCTION("""COMPUTED_VALUE"""),"ga")</f>
        <v>ga</v>
      </c>
    </row>
    <row r="122" spans="1:11" ht="13">
      <c r="A122" s="10">
        <f ca="1">IFERROR(__xludf.DUMMYFUNCTION("""COMPUTED_VALUE"""),44167.876562581)</f>
        <v>44167.876562580997</v>
      </c>
      <c r="B122" s="6" t="s">
        <v>37</v>
      </c>
      <c r="C122" s="9">
        <f ca="1">IFERROR(__xludf.DUMMYFUNCTION("""COMPUTED_VALUE"""),5)</f>
        <v>5</v>
      </c>
      <c r="D122" s="1" t="str">
        <f ca="1">IFERROR(__xludf.DUMMYFUNCTION("""COMPUTED_VALUE"""),"Tuesday")</f>
        <v>Tuesday</v>
      </c>
      <c r="E122" s="1" t="s">
        <v>51</v>
      </c>
      <c r="F122" s="1" t="str">
        <f ca="1">IFERROR(__xludf.DUMMYFUNCTION("""COMPUTED_VALUE"""),"da")</f>
        <v>da</v>
      </c>
      <c r="G122" s="1" t="str">
        <f ca="1">IFERROR(__xludf.DUMMYFUNCTION("""COMPUTED_VALUE"""),"ma")</f>
        <v>ma</v>
      </c>
      <c r="H122" s="1" t="str">
        <f ca="1">IFERROR(__xludf.DUMMYFUNCTION("""COMPUTED_VALUE"""),"ga")</f>
        <v>ga</v>
      </c>
      <c r="I122" s="1" t="str">
        <f ca="1">IFERROR(__xludf.DUMMYFUNCTION("""COMPUTED_VALUE"""),"za")</f>
        <v>za</v>
      </c>
      <c r="J122" s="1" t="str">
        <f ca="1">IFERROR(__xludf.DUMMYFUNCTION("""COMPUTED_VALUE"""),"na")</f>
        <v>na</v>
      </c>
      <c r="K122" s="1" t="str">
        <f ca="1">IFERROR(__xludf.DUMMYFUNCTION("""COMPUTED_VALUE"""),"ga")</f>
        <v>ga</v>
      </c>
    </row>
    <row r="123" spans="1:11" ht="13">
      <c r="A123" s="10">
        <f ca="1">IFERROR(__xludf.DUMMYFUNCTION("""COMPUTED_VALUE"""),44167.8769052777)</f>
        <v>44167.876905277699</v>
      </c>
      <c r="B123" s="6" t="s">
        <v>37</v>
      </c>
      <c r="C123" s="9">
        <f ca="1">IFERROR(__xludf.DUMMYFUNCTION("""COMPUTED_VALUE"""),5)</f>
        <v>5</v>
      </c>
      <c r="D123" s="1" t="str">
        <f ca="1">IFERROR(__xludf.DUMMYFUNCTION("""COMPUTED_VALUE"""),"Tuesday")</f>
        <v>Tuesday</v>
      </c>
      <c r="E123" s="1" t="s">
        <v>39</v>
      </c>
      <c r="F123" s="1" t="str">
        <f ca="1">IFERROR(__xludf.DUMMYFUNCTION("""COMPUTED_VALUE"""),"da")</f>
        <v>da</v>
      </c>
      <c r="G123" s="1" t="str">
        <f ca="1">IFERROR(__xludf.DUMMYFUNCTION("""COMPUTED_VALUE"""),"ma")</f>
        <v>ma</v>
      </c>
      <c r="H123" s="1" t="str">
        <f ca="1">IFERROR(__xludf.DUMMYFUNCTION("""COMPUTED_VALUE"""),"la")</f>
        <v>la</v>
      </c>
      <c r="I123" s="1" t="str">
        <f ca="1">IFERROR(__xludf.DUMMYFUNCTION("""COMPUTED_VALUE"""),"za")</f>
        <v>za</v>
      </c>
      <c r="J123" s="1" t="str">
        <f ca="1">IFERROR(__xludf.DUMMYFUNCTION("""COMPUTED_VALUE"""),"na")</f>
        <v>na</v>
      </c>
      <c r="K123" s="1" t="str">
        <f ca="1">IFERROR(__xludf.DUMMYFUNCTION("""COMPUTED_VALUE"""),"ga")</f>
        <v>ga</v>
      </c>
    </row>
    <row r="124" spans="1:11" ht="13">
      <c r="A124" s="10">
        <f ca="1">IFERROR(__xludf.DUMMYFUNCTION("""COMPUTED_VALUE"""),44167.8773908912)</f>
        <v>44167.877390891197</v>
      </c>
      <c r="B124" s="6" t="s">
        <v>37</v>
      </c>
      <c r="C124" s="9">
        <f ca="1">IFERROR(__xludf.DUMMYFUNCTION("""COMPUTED_VALUE"""),6)</f>
        <v>6</v>
      </c>
      <c r="D124" s="1" t="str">
        <f ca="1">IFERROR(__xludf.DUMMYFUNCTION("""COMPUTED_VALUE"""),"Tuesday")</f>
        <v>Tuesday</v>
      </c>
      <c r="E124" s="1" t="s">
        <v>50</v>
      </c>
      <c r="F124" s="1" t="str">
        <f ca="1">IFERROR(__xludf.DUMMYFUNCTION("""COMPUTED_VALUE"""),"da")</f>
        <v>da</v>
      </c>
      <c r="G124" s="1" t="str">
        <f ca="1">IFERROR(__xludf.DUMMYFUNCTION("""COMPUTED_VALUE"""),"ma")</f>
        <v>ma</v>
      </c>
      <c r="H124" s="1" t="str">
        <f ca="1">IFERROR(__xludf.DUMMYFUNCTION("""COMPUTED_VALUE"""),"ba")</f>
        <v>ba</v>
      </c>
      <c r="I124" s="1" t="str">
        <f ca="1">IFERROR(__xludf.DUMMYFUNCTION("""COMPUTED_VALUE"""),"za")</f>
        <v>za</v>
      </c>
      <c r="J124" s="1" t="str">
        <f ca="1">IFERROR(__xludf.DUMMYFUNCTION("""COMPUTED_VALUE"""),"na")</f>
        <v>na</v>
      </c>
      <c r="K124" s="1" t="str">
        <f ca="1">IFERROR(__xludf.DUMMYFUNCTION("""COMPUTED_VALUE"""),"ga")</f>
        <v>ga</v>
      </c>
    </row>
    <row r="125" spans="1:11" ht="13">
      <c r="A125" s="10">
        <f ca="1">IFERROR(__xludf.DUMMYFUNCTION("""COMPUTED_VALUE"""),44167.8786192245)</f>
        <v>44167.878619224502</v>
      </c>
      <c r="B125" s="6" t="s">
        <v>37</v>
      </c>
      <c r="C125" s="9">
        <f ca="1">IFERROR(__xludf.DUMMYFUNCTION("""COMPUTED_VALUE"""),5)</f>
        <v>5</v>
      </c>
      <c r="D125" s="1" t="str">
        <f ca="1">IFERROR(__xludf.DUMMYFUNCTION("""COMPUTED_VALUE"""),"Tuesday")</f>
        <v>Tuesday</v>
      </c>
      <c r="E125" s="1" t="s">
        <v>53</v>
      </c>
      <c r="F125" s="1" t="str">
        <f ca="1">IFERROR(__xludf.DUMMYFUNCTION("""COMPUTED_VALUE"""),"da")</f>
        <v>da</v>
      </c>
      <c r="G125" s="1" t="str">
        <f ca="1">IFERROR(__xludf.DUMMYFUNCTION("""COMPUTED_VALUE"""),"ma")</f>
        <v>ma</v>
      </c>
      <c r="H125" s="1" t="str">
        <f ca="1">IFERROR(__xludf.DUMMYFUNCTION("""COMPUTED_VALUE"""),"da")</f>
        <v>da</v>
      </c>
      <c r="I125" s="1" t="str">
        <f ca="1">IFERROR(__xludf.DUMMYFUNCTION("""COMPUTED_VALUE"""),"za")</f>
        <v>za</v>
      </c>
      <c r="J125" s="1" t="str">
        <f ca="1">IFERROR(__xludf.DUMMYFUNCTION("""COMPUTED_VALUE"""),"na")</f>
        <v>na</v>
      </c>
      <c r="K125" s="1" t="str">
        <f ca="1">IFERROR(__xludf.DUMMYFUNCTION("""COMPUTED_VALUE"""),"ga")</f>
        <v>ga</v>
      </c>
    </row>
    <row r="126" spans="1:11" ht="13">
      <c r="A126" s="10">
        <f ca="1">IFERROR(__xludf.DUMMYFUNCTION("""COMPUTED_VALUE"""),44167.8789133333)</f>
        <v>44167.878913333298</v>
      </c>
      <c r="B126" s="6" t="s">
        <v>37</v>
      </c>
      <c r="C126" s="9">
        <f ca="1">IFERROR(__xludf.DUMMYFUNCTION("""COMPUTED_VALUE"""),6)</f>
        <v>6</v>
      </c>
      <c r="D126" s="1" t="str">
        <f ca="1">IFERROR(__xludf.DUMMYFUNCTION("""COMPUTED_VALUE"""),"Tuesday")</f>
        <v>Tuesday</v>
      </c>
      <c r="E126" s="1" t="s">
        <v>51</v>
      </c>
      <c r="F126" s="1" t="str">
        <f ca="1">IFERROR(__xludf.DUMMYFUNCTION("""COMPUTED_VALUE"""),"da")</f>
        <v>da</v>
      </c>
      <c r="G126" s="1" t="str">
        <f ca="1">IFERROR(__xludf.DUMMYFUNCTION("""COMPUTED_VALUE"""),"ma")</f>
        <v>ma</v>
      </c>
      <c r="H126" s="1" t="str">
        <f ca="1">IFERROR(__xludf.DUMMYFUNCTION("""COMPUTED_VALUE"""),"ba")</f>
        <v>ba</v>
      </c>
      <c r="I126" s="1" t="str">
        <f ca="1">IFERROR(__xludf.DUMMYFUNCTION("""COMPUTED_VALUE"""),"za")</f>
        <v>za</v>
      </c>
      <c r="J126" s="1" t="str">
        <f ca="1">IFERROR(__xludf.DUMMYFUNCTION("""COMPUTED_VALUE"""),"na")</f>
        <v>na</v>
      </c>
      <c r="K126" s="1" t="str">
        <f ca="1">IFERROR(__xludf.DUMMYFUNCTION("""COMPUTED_VALUE"""),"ga")</f>
        <v>ga</v>
      </c>
    </row>
    <row r="127" spans="1:11" ht="13">
      <c r="A127" s="10">
        <f ca="1">IFERROR(__xludf.DUMMYFUNCTION("""COMPUTED_VALUE"""),44167.8794601041)</f>
        <v>44167.879460104101</v>
      </c>
      <c r="B127" s="6" t="s">
        <v>37</v>
      </c>
      <c r="C127" s="9">
        <f ca="1">IFERROR(__xludf.DUMMYFUNCTION("""COMPUTED_VALUE"""),4)</f>
        <v>4</v>
      </c>
      <c r="D127" s="1" t="str">
        <f ca="1">IFERROR(__xludf.DUMMYFUNCTION("""COMPUTED_VALUE"""),"Tuesday")</f>
        <v>Tuesday</v>
      </c>
      <c r="E127" s="1" t="s">
        <v>54</v>
      </c>
      <c r="F127" s="1" t="str">
        <f ca="1">IFERROR(__xludf.DUMMYFUNCTION("""COMPUTED_VALUE"""),"da")</f>
        <v>da</v>
      </c>
      <c r="G127" s="1" t="str">
        <f ca="1">IFERROR(__xludf.DUMMYFUNCTION("""COMPUTED_VALUE"""),"pa")</f>
        <v>pa</v>
      </c>
      <c r="H127" s="1" t="str">
        <f ca="1">IFERROR(__xludf.DUMMYFUNCTION("""COMPUTED_VALUE"""),"da")</f>
        <v>da</v>
      </c>
      <c r="I127" s="1" t="str">
        <f ca="1">IFERROR(__xludf.DUMMYFUNCTION("""COMPUTED_VALUE"""),"za")</f>
        <v>za</v>
      </c>
      <c r="J127" s="1" t="str">
        <f ca="1">IFERROR(__xludf.DUMMYFUNCTION("""COMPUTED_VALUE"""),"na")</f>
        <v>na</v>
      </c>
      <c r="K127" s="1" t="str">
        <f ca="1">IFERROR(__xludf.DUMMYFUNCTION("""COMPUTED_VALUE"""),"ga")</f>
        <v>ga</v>
      </c>
    </row>
    <row r="128" spans="1:11" ht="13">
      <c r="A128" s="10">
        <f ca="1">IFERROR(__xludf.DUMMYFUNCTION("""COMPUTED_VALUE"""),44167.8798582291)</f>
        <v>44167.879858229098</v>
      </c>
      <c r="B128" s="6" t="s">
        <v>37</v>
      </c>
      <c r="C128" s="9">
        <f ca="1">IFERROR(__xludf.DUMMYFUNCTION("""COMPUTED_VALUE"""),5)</f>
        <v>5</v>
      </c>
      <c r="D128" s="1" t="str">
        <f ca="1">IFERROR(__xludf.DUMMYFUNCTION("""COMPUTED_VALUE"""),"Tuesday")</f>
        <v>Tuesday</v>
      </c>
      <c r="E128" s="1" t="s">
        <v>52</v>
      </c>
      <c r="F128" s="1" t="str">
        <f ca="1">IFERROR(__xludf.DUMMYFUNCTION("""COMPUTED_VALUE"""),"da")</f>
        <v>da</v>
      </c>
      <c r="G128" s="1" t="str">
        <f ca="1">IFERROR(__xludf.DUMMYFUNCTION("""COMPUTED_VALUE"""),"ma")</f>
        <v>ma</v>
      </c>
      <c r="H128" s="1" t="str">
        <f ca="1">IFERROR(__xludf.DUMMYFUNCTION("""COMPUTED_VALUE"""),"aa")</f>
        <v>aa</v>
      </c>
      <c r="I128" s="1" t="str">
        <f ca="1">IFERROR(__xludf.DUMMYFUNCTION("""COMPUTED_VALUE"""),"za")</f>
        <v>za</v>
      </c>
      <c r="J128" s="1" t="str">
        <f ca="1">IFERROR(__xludf.DUMMYFUNCTION("""COMPUTED_VALUE"""),"na")</f>
        <v>na</v>
      </c>
      <c r="K128" s="1" t="str">
        <f ca="1">IFERROR(__xludf.DUMMYFUNCTION("""COMPUTED_VALUE"""),"ga")</f>
        <v>ga</v>
      </c>
    </row>
    <row r="129" spans="1:11" ht="13">
      <c r="A129" s="10">
        <f ca="1">IFERROR(__xludf.DUMMYFUNCTION("""COMPUTED_VALUE"""),44167.88016728)</f>
        <v>44167.880167279996</v>
      </c>
      <c r="B129" s="6" t="s">
        <v>37</v>
      </c>
      <c r="C129" s="9">
        <f ca="1">IFERROR(__xludf.DUMMYFUNCTION("""COMPUTED_VALUE"""),4)</f>
        <v>4</v>
      </c>
      <c r="D129" s="1" t="str">
        <f ca="1">IFERROR(__xludf.DUMMYFUNCTION("""COMPUTED_VALUE"""),"Tuesday")</f>
        <v>Tuesday</v>
      </c>
      <c r="E129" s="1" t="s">
        <v>55</v>
      </c>
      <c r="F129" s="1" t="str">
        <f ca="1">IFERROR(__xludf.DUMMYFUNCTION("""COMPUTED_VALUE"""),"da")</f>
        <v>da</v>
      </c>
      <c r="G129" s="1" t="str">
        <f ca="1">IFERROR(__xludf.DUMMYFUNCTION("""COMPUTED_VALUE"""),"ma")</f>
        <v>ma</v>
      </c>
      <c r="H129" s="1" t="str">
        <f ca="1">IFERROR(__xludf.DUMMYFUNCTION("""COMPUTED_VALUE"""),"aa")</f>
        <v>aa</v>
      </c>
      <c r="I129" s="1" t="str">
        <f ca="1">IFERROR(__xludf.DUMMYFUNCTION("""COMPUTED_VALUE"""),"za")</f>
        <v>za</v>
      </c>
      <c r="J129" s="1" t="str">
        <f ca="1">IFERROR(__xludf.DUMMYFUNCTION("""COMPUTED_VALUE"""),"sa")</f>
        <v>sa</v>
      </c>
      <c r="K129" s="1" t="str">
        <f ca="1">IFERROR(__xludf.DUMMYFUNCTION("""COMPUTED_VALUE"""),"ga")</f>
        <v>ga</v>
      </c>
    </row>
    <row r="130" spans="1:11" ht="13">
      <c r="A130" s="10">
        <f ca="1">IFERROR(__xludf.DUMMYFUNCTION("""COMPUTED_VALUE"""),44167.880502824)</f>
        <v>44167.880502824002</v>
      </c>
      <c r="B130" s="6" t="s">
        <v>37</v>
      </c>
      <c r="C130" s="9">
        <f ca="1">IFERROR(__xludf.DUMMYFUNCTION("""COMPUTED_VALUE"""),6)</f>
        <v>6</v>
      </c>
      <c r="D130" s="1" t="str">
        <f ca="1">IFERROR(__xludf.DUMMYFUNCTION("""COMPUTED_VALUE"""),"Tuesday")</f>
        <v>Tuesday</v>
      </c>
      <c r="E130" s="1" t="s">
        <v>56</v>
      </c>
      <c r="F130" s="1" t="str">
        <f ca="1">IFERROR(__xludf.DUMMYFUNCTION("""COMPUTED_VALUE"""),"da")</f>
        <v>da</v>
      </c>
      <c r="G130" s="1" t="str">
        <f ca="1">IFERROR(__xludf.DUMMYFUNCTION("""COMPUTED_VALUE"""),"ma")</f>
        <v>ma</v>
      </c>
      <c r="H130" s="1" t="str">
        <f ca="1">IFERROR(__xludf.DUMMYFUNCTION("""COMPUTED_VALUE"""),"ba")</f>
        <v>ba</v>
      </c>
      <c r="I130" s="1" t="str">
        <f ca="1">IFERROR(__xludf.DUMMYFUNCTION("""COMPUTED_VALUE"""),"za")</f>
        <v>za</v>
      </c>
      <c r="J130" s="1" t="str">
        <f ca="1">IFERROR(__xludf.DUMMYFUNCTION("""COMPUTED_VALUE"""),"na")</f>
        <v>na</v>
      </c>
      <c r="K130" s="1" t="str">
        <f ca="1">IFERROR(__xludf.DUMMYFUNCTION("""COMPUTED_VALUE"""),"ga")</f>
        <v>ga</v>
      </c>
    </row>
    <row r="131" spans="1:11" ht="13">
      <c r="A131" s="10">
        <f ca="1">IFERROR(__xludf.DUMMYFUNCTION("""COMPUTED_VALUE"""),44167.8808760763)</f>
        <v>44167.880876076299</v>
      </c>
      <c r="B131" s="6" t="s">
        <v>37</v>
      </c>
      <c r="C131" s="9">
        <f ca="1">IFERROR(__xludf.DUMMYFUNCTION("""COMPUTED_VALUE"""),6)</f>
        <v>6</v>
      </c>
      <c r="D131" s="1" t="str">
        <f ca="1">IFERROR(__xludf.DUMMYFUNCTION("""COMPUTED_VALUE"""),"Tuesday")</f>
        <v>Tuesday</v>
      </c>
      <c r="E131" s="1" t="s">
        <v>57</v>
      </c>
      <c r="F131" s="1" t="str">
        <f ca="1">IFERROR(__xludf.DUMMYFUNCTION("""COMPUTED_VALUE"""),"da")</f>
        <v>da</v>
      </c>
      <c r="G131" s="1" t="str">
        <f ca="1">IFERROR(__xludf.DUMMYFUNCTION("""COMPUTED_VALUE"""),"ma")</f>
        <v>ma</v>
      </c>
      <c r="H131" s="1" t="str">
        <f ca="1">IFERROR(__xludf.DUMMYFUNCTION("""COMPUTED_VALUE"""),"ba")</f>
        <v>ba</v>
      </c>
      <c r="I131" s="1" t="str">
        <f ca="1">IFERROR(__xludf.DUMMYFUNCTION("""COMPUTED_VALUE"""),"za")</f>
        <v>za</v>
      </c>
      <c r="J131" s="1" t="str">
        <f ca="1">IFERROR(__xludf.DUMMYFUNCTION("""COMPUTED_VALUE"""),"na")</f>
        <v>na</v>
      </c>
      <c r="K131" s="1" t="str">
        <f ca="1">IFERROR(__xludf.DUMMYFUNCTION("""COMPUTED_VALUE"""),"ga")</f>
        <v>ga</v>
      </c>
    </row>
    <row r="132" spans="1:11" ht="13">
      <c r="A132" s="10">
        <f ca="1">IFERROR(__xludf.DUMMYFUNCTION("""COMPUTED_VALUE"""),44167.8872154745)</f>
        <v>44167.887215474497</v>
      </c>
      <c r="B132" s="6" t="s">
        <v>37</v>
      </c>
      <c r="C132" s="9">
        <f ca="1">IFERROR(__xludf.DUMMYFUNCTION("""COMPUTED_VALUE"""),4)</f>
        <v>4</v>
      </c>
      <c r="D132" s="1" t="str">
        <f ca="1">IFERROR(__xludf.DUMMYFUNCTION("""COMPUTED_VALUE"""),"Tuesday")</f>
        <v>Tuesday</v>
      </c>
      <c r="E132" s="1" t="s">
        <v>54</v>
      </c>
      <c r="F132" s="1" t="str">
        <f ca="1">IFERROR(__xludf.DUMMYFUNCTION("""COMPUTED_VALUE"""),"da")</f>
        <v>da</v>
      </c>
      <c r="G132" s="1" t="str">
        <f ca="1">IFERROR(__xludf.DUMMYFUNCTION("""COMPUTED_VALUE"""),"ma")</f>
        <v>ma</v>
      </c>
      <c r="H132" s="1" t="str">
        <f ca="1">IFERROR(__xludf.DUMMYFUNCTION("""COMPUTED_VALUE"""),"ga")</f>
        <v>ga</v>
      </c>
      <c r="I132" s="1" t="str">
        <f ca="1">IFERROR(__xludf.DUMMYFUNCTION("""COMPUTED_VALUE"""),"za")</f>
        <v>za</v>
      </c>
      <c r="J132" s="1" t="str">
        <f ca="1">IFERROR(__xludf.DUMMYFUNCTION("""COMPUTED_VALUE"""),"ta")</f>
        <v>ta</v>
      </c>
      <c r="K132" s="1" t="str">
        <f ca="1">IFERROR(__xludf.DUMMYFUNCTION("""COMPUTED_VALUE"""),"ga")</f>
        <v>ga</v>
      </c>
    </row>
    <row r="133" spans="1:11" ht="13">
      <c r="A133" s="10">
        <f ca="1">IFERROR(__xludf.DUMMYFUNCTION("""COMPUTED_VALUE"""),44167.8956010995)</f>
        <v>44167.895601099503</v>
      </c>
      <c r="B133" s="6" t="s">
        <v>37</v>
      </c>
      <c r="C133" s="9">
        <f ca="1">IFERROR(__xludf.DUMMYFUNCTION("""COMPUTED_VALUE"""),4)</f>
        <v>4</v>
      </c>
      <c r="D133" s="1" t="str">
        <f ca="1">IFERROR(__xludf.DUMMYFUNCTION("""COMPUTED_VALUE"""),"Tuesday")</f>
        <v>Tuesday</v>
      </c>
      <c r="E133" s="1" t="s">
        <v>52</v>
      </c>
      <c r="F133" s="1" t="str">
        <f ca="1">IFERROR(__xludf.DUMMYFUNCTION("""COMPUTED_VALUE"""),"da")</f>
        <v>da</v>
      </c>
      <c r="G133" s="1" t="str">
        <f ca="1">IFERROR(__xludf.DUMMYFUNCTION("""COMPUTED_VALUE"""),"ma")</f>
        <v>ma</v>
      </c>
      <c r="H133" s="1" t="str">
        <f ca="1">IFERROR(__xludf.DUMMYFUNCTION("""COMPUTED_VALUE"""),"ga")</f>
        <v>ga</v>
      </c>
      <c r="I133" s="1" t="str">
        <f ca="1">IFERROR(__xludf.DUMMYFUNCTION("""COMPUTED_VALUE"""),"za")</f>
        <v>za</v>
      </c>
      <c r="J133" s="1" t="str">
        <f ca="1">IFERROR(__xludf.DUMMYFUNCTION("""COMPUTED_VALUE"""),"ma")</f>
        <v>ma</v>
      </c>
      <c r="K133" s="1" t="str">
        <f ca="1">IFERROR(__xludf.DUMMYFUNCTION("""COMPUTED_VALUE"""),"ga")</f>
        <v>ga</v>
      </c>
    </row>
    <row r="134" spans="1:11" ht="13">
      <c r="A134" s="10">
        <f ca="1">IFERROR(__xludf.DUMMYFUNCTION("""COMPUTED_VALUE"""),44167.8987230439)</f>
        <v>44167.898723043902</v>
      </c>
      <c r="B134" s="6" t="s">
        <v>37</v>
      </c>
      <c r="C134" s="9">
        <f ca="1">IFERROR(__xludf.DUMMYFUNCTION("""COMPUTED_VALUE"""),4)</f>
        <v>4</v>
      </c>
      <c r="D134" s="1" t="str">
        <f ca="1">IFERROR(__xludf.DUMMYFUNCTION("""COMPUTED_VALUE"""),"Tuesday")</f>
        <v>Tuesday</v>
      </c>
      <c r="E134" s="1" t="s">
        <v>55</v>
      </c>
      <c r="F134" s="1" t="str">
        <f ca="1">IFERROR(__xludf.DUMMYFUNCTION("""COMPUTED_VALUE"""),"da")</f>
        <v>da</v>
      </c>
      <c r="G134" s="1" t="str">
        <f ca="1">IFERROR(__xludf.DUMMYFUNCTION("""COMPUTED_VALUE"""),"ma")</f>
        <v>ma</v>
      </c>
      <c r="H134" s="1" t="str">
        <f ca="1">IFERROR(__xludf.DUMMYFUNCTION("""COMPUTED_VALUE"""),"ga")</f>
        <v>ga</v>
      </c>
      <c r="I134" s="1" t="str">
        <f ca="1">IFERROR(__xludf.DUMMYFUNCTION("""COMPUTED_VALUE"""),"za")</f>
        <v>za</v>
      </c>
      <c r="J134" s="1" t="str">
        <f ca="1">IFERROR(__xludf.DUMMYFUNCTION("""COMPUTED_VALUE"""),"na")</f>
        <v>na</v>
      </c>
      <c r="K134" s="1" t="str">
        <f ca="1">IFERROR(__xludf.DUMMYFUNCTION("""COMPUTED_VALUE"""),"ga")</f>
        <v>ga</v>
      </c>
    </row>
    <row r="135" spans="1:11" ht="13">
      <c r="A135" s="10">
        <f ca="1">IFERROR(__xludf.DUMMYFUNCTION("""COMPUTED_VALUE"""),44167.9001765393)</f>
        <v>44167.900176539297</v>
      </c>
      <c r="B135" s="6" t="s">
        <v>37</v>
      </c>
      <c r="C135" s="9">
        <f ca="1">IFERROR(__xludf.DUMMYFUNCTION("""COMPUTED_VALUE"""),5)</f>
        <v>5</v>
      </c>
      <c r="D135" s="1" t="str">
        <f ca="1">IFERROR(__xludf.DUMMYFUNCTION("""COMPUTED_VALUE"""),"Tuesday")</f>
        <v>Tuesday</v>
      </c>
      <c r="E135" s="1" t="s">
        <v>39</v>
      </c>
      <c r="F135" s="1" t="str">
        <f ca="1">IFERROR(__xludf.DUMMYFUNCTION("""COMPUTED_VALUE"""),"da")</f>
        <v>da</v>
      </c>
      <c r="G135" s="1" t="str">
        <f ca="1">IFERROR(__xludf.DUMMYFUNCTION("""COMPUTED_VALUE"""),"ma")</f>
        <v>ma</v>
      </c>
      <c r="H135" s="1" t="str">
        <f ca="1">IFERROR(__xludf.DUMMYFUNCTION("""COMPUTED_VALUE"""),"ba")</f>
        <v>ba</v>
      </c>
      <c r="I135" s="1" t="str">
        <f ca="1">IFERROR(__xludf.DUMMYFUNCTION("""COMPUTED_VALUE"""),"za")</f>
        <v>za</v>
      </c>
      <c r="J135" s="1" t="str">
        <f ca="1">IFERROR(__xludf.DUMMYFUNCTION("""COMPUTED_VALUE"""),"ma")</f>
        <v>ma</v>
      </c>
      <c r="K135" s="1" t="str">
        <f ca="1">IFERROR(__xludf.DUMMYFUNCTION("""COMPUTED_VALUE"""),"ga")</f>
        <v>ga</v>
      </c>
    </row>
    <row r="136" spans="1:11" ht="13">
      <c r="A136" s="10">
        <f ca="1">IFERROR(__xludf.DUMMYFUNCTION("""COMPUTED_VALUE"""),44167.9011958912)</f>
        <v>44167.901195891201</v>
      </c>
      <c r="B136" s="6" t="s">
        <v>37</v>
      </c>
      <c r="C136" s="9">
        <f ca="1">IFERROR(__xludf.DUMMYFUNCTION("""COMPUTED_VALUE"""),2)</f>
        <v>2</v>
      </c>
      <c r="D136" s="1" t="str">
        <f ca="1">IFERROR(__xludf.DUMMYFUNCTION("""COMPUTED_VALUE"""),"Tuesday")</f>
        <v>Tuesday</v>
      </c>
      <c r="E136" s="1" t="s">
        <v>50</v>
      </c>
      <c r="F136" s="1" t="str">
        <f ca="1">IFERROR(__xludf.DUMMYFUNCTION("""COMPUTED_VALUE"""),"da")</f>
        <v>da</v>
      </c>
      <c r="G136" s="1" t="str">
        <f ca="1">IFERROR(__xludf.DUMMYFUNCTION("""COMPUTED_VALUE"""),"ba")</f>
        <v>ba</v>
      </c>
      <c r="H136" s="1" t="str">
        <f ca="1">IFERROR(__xludf.DUMMYFUNCTION("""COMPUTED_VALUE"""),"aa")</f>
        <v>aa</v>
      </c>
      <c r="I136" s="1" t="str">
        <f ca="1">IFERROR(__xludf.DUMMYFUNCTION("""COMPUTED_VALUE"""),"za")</f>
        <v>za</v>
      </c>
      <c r="J136" s="1" t="str">
        <f ca="1">IFERROR(__xludf.DUMMYFUNCTION("""COMPUTED_VALUE"""),"ma")</f>
        <v>ma</v>
      </c>
      <c r="K136" s="1" t="str">
        <f ca="1">IFERROR(__xludf.DUMMYFUNCTION("""COMPUTED_VALUE"""),"ba")</f>
        <v>ba</v>
      </c>
    </row>
    <row r="137" spans="1:11" ht="13">
      <c r="A137" s="10">
        <f ca="1">IFERROR(__xludf.DUMMYFUNCTION("""COMPUTED_VALUE"""),44167.9016810648)</f>
        <v>44167.901681064803</v>
      </c>
      <c r="B137" s="6" t="s">
        <v>37</v>
      </c>
      <c r="C137" s="9">
        <f ca="1">IFERROR(__xludf.DUMMYFUNCTION("""COMPUTED_VALUE"""),3)</f>
        <v>3</v>
      </c>
      <c r="D137" s="1" t="str">
        <f ca="1">IFERROR(__xludf.DUMMYFUNCTION("""COMPUTED_VALUE"""),"Tuesday")</f>
        <v>Tuesday</v>
      </c>
      <c r="E137" s="1" t="s">
        <v>53</v>
      </c>
      <c r="F137" s="1" t="str">
        <f ca="1">IFERROR(__xludf.DUMMYFUNCTION("""COMPUTED_VALUE"""),"da")</f>
        <v>da</v>
      </c>
      <c r="G137" s="1" t="str">
        <f ca="1">IFERROR(__xludf.DUMMYFUNCTION("""COMPUTED_VALUE"""),"ba")</f>
        <v>ba</v>
      </c>
      <c r="H137" s="1" t="str">
        <f ca="1">IFERROR(__xludf.DUMMYFUNCTION("""COMPUTED_VALUE"""),"ba")</f>
        <v>ba</v>
      </c>
      <c r="I137" s="1" t="str">
        <f ca="1">IFERROR(__xludf.DUMMYFUNCTION("""COMPUTED_VALUE"""),"za")</f>
        <v>za</v>
      </c>
      <c r="J137" s="1" t="str">
        <f ca="1">IFERROR(__xludf.DUMMYFUNCTION("""COMPUTED_VALUE"""),"ma")</f>
        <v>ma</v>
      </c>
      <c r="K137" s="1" t="str">
        <f ca="1">IFERROR(__xludf.DUMMYFUNCTION("""COMPUTED_VALUE"""),"ba")</f>
        <v>ba</v>
      </c>
    </row>
    <row r="138" spans="1:11" ht="13">
      <c r="A138" s="10">
        <f ca="1">IFERROR(__xludf.DUMMYFUNCTION("""COMPUTED_VALUE"""),44167.9023260995)</f>
        <v>44167.902326099502</v>
      </c>
      <c r="B138" s="6" t="s">
        <v>37</v>
      </c>
      <c r="C138" s="9">
        <f ca="1">IFERROR(__xludf.DUMMYFUNCTION("""COMPUTED_VALUE"""),2)</f>
        <v>2</v>
      </c>
      <c r="D138" s="1" t="str">
        <f ca="1">IFERROR(__xludf.DUMMYFUNCTION("""COMPUTED_VALUE"""),"Tuesday")</f>
        <v>Tuesday</v>
      </c>
      <c r="E138" s="1" t="s">
        <v>51</v>
      </c>
      <c r="F138" s="1" t="str">
        <f ca="1">IFERROR(__xludf.DUMMYFUNCTION("""COMPUTED_VALUE"""),"da")</f>
        <v>da</v>
      </c>
      <c r="G138" s="1" t="str">
        <f ca="1">IFERROR(__xludf.DUMMYFUNCTION("""COMPUTED_VALUE"""),"ba")</f>
        <v>ba</v>
      </c>
      <c r="H138" s="1" t="str">
        <f ca="1">IFERROR(__xludf.DUMMYFUNCTION("""COMPUTED_VALUE"""),"aa")</f>
        <v>aa</v>
      </c>
      <c r="I138" s="1" t="str">
        <f ca="1">IFERROR(__xludf.DUMMYFUNCTION("""COMPUTED_VALUE"""),"za")</f>
        <v>za</v>
      </c>
      <c r="J138" s="1" t="str">
        <f ca="1">IFERROR(__xludf.DUMMYFUNCTION("""COMPUTED_VALUE"""),"zoom")</f>
        <v>zoom</v>
      </c>
      <c r="K138" s="1" t="str">
        <f ca="1">IFERROR(__xludf.DUMMYFUNCTION("""COMPUTED_VALUE"""),"ba")</f>
        <v>ba</v>
      </c>
    </row>
    <row r="139" spans="1:11" ht="13">
      <c r="A139" s="10">
        <f ca="1">IFERROR(__xludf.DUMMYFUNCTION("""COMPUTED_VALUE"""),44167.9032303587)</f>
        <v>44167.903230358701</v>
      </c>
      <c r="B139" s="6" t="s">
        <v>37</v>
      </c>
      <c r="C139" s="9">
        <f ca="1">IFERROR(__xludf.DUMMYFUNCTION("""COMPUTED_VALUE"""),3)</f>
        <v>3</v>
      </c>
      <c r="D139" s="1" t="str">
        <f ca="1">IFERROR(__xludf.DUMMYFUNCTION("""COMPUTED_VALUE"""),"Tuesday")</f>
        <v>Tuesday</v>
      </c>
      <c r="E139" s="1" t="s">
        <v>54</v>
      </c>
      <c r="F139" s="1" t="str">
        <f ca="1">IFERROR(__xludf.DUMMYFUNCTION("""COMPUTED_VALUE"""),"da")</f>
        <v>da</v>
      </c>
      <c r="G139" s="1" t="str">
        <f ca="1">IFERROR(__xludf.DUMMYFUNCTION("""COMPUTED_VALUE"""),"ba")</f>
        <v>ba</v>
      </c>
      <c r="H139" s="1" t="str">
        <f ca="1">IFERROR(__xludf.DUMMYFUNCTION("""COMPUTED_VALUE"""),"ba")</f>
        <v>ba</v>
      </c>
      <c r="I139" s="1" t="str">
        <f ca="1">IFERROR(__xludf.DUMMYFUNCTION("""COMPUTED_VALUE"""),"za")</f>
        <v>za</v>
      </c>
      <c r="J139" s="1" t="str">
        <f ca="1">IFERROR(__xludf.DUMMYFUNCTION("""COMPUTED_VALUE"""),"na")</f>
        <v>na</v>
      </c>
      <c r="K139" s="1" t="str">
        <f ca="1">IFERROR(__xludf.DUMMYFUNCTION("""COMPUTED_VALUE"""),"ba")</f>
        <v>ba</v>
      </c>
    </row>
    <row r="140" spans="1:11" ht="13">
      <c r="A140" s="10">
        <f ca="1">IFERROR(__xludf.DUMMYFUNCTION("""COMPUTED_VALUE"""),44167.9049824305)</f>
        <v>44167.904982430497</v>
      </c>
      <c r="B140" s="6" t="s">
        <v>37</v>
      </c>
      <c r="C140" s="9">
        <f ca="1">IFERROR(__xludf.DUMMYFUNCTION("""COMPUTED_VALUE"""),2)</f>
        <v>2</v>
      </c>
      <c r="D140" s="1" t="str">
        <f ca="1">IFERROR(__xludf.DUMMYFUNCTION("""COMPUTED_VALUE"""),"Tuesday")</f>
        <v>Tuesday</v>
      </c>
      <c r="E140" s="1" t="s">
        <v>52</v>
      </c>
      <c r="F140" s="1" t="str">
        <f ca="1">IFERROR(__xludf.DUMMYFUNCTION("""COMPUTED_VALUE"""),"da")</f>
        <v>da</v>
      </c>
      <c r="G140" s="1" t="str">
        <f ca="1">IFERROR(__xludf.DUMMYFUNCTION("""COMPUTED_VALUE"""),"ba")</f>
        <v>ba</v>
      </c>
      <c r="H140" s="1" t="str">
        <f ca="1">IFERROR(__xludf.DUMMYFUNCTION("""COMPUTED_VALUE"""),"aa")</f>
        <v>aa</v>
      </c>
      <c r="I140" s="1" t="str">
        <f ca="1">IFERROR(__xludf.DUMMYFUNCTION("""COMPUTED_VALUE"""),"za")</f>
        <v>za</v>
      </c>
      <c r="J140" s="1" t="str">
        <f ca="1">IFERROR(__xludf.DUMMYFUNCTION("""COMPUTED_VALUE"""),"na")</f>
        <v>na</v>
      </c>
      <c r="K140" s="1" t="str">
        <f ca="1">IFERROR(__xludf.DUMMYFUNCTION("""COMPUTED_VALUE"""),"ba")</f>
        <v>ba</v>
      </c>
    </row>
    <row r="141" spans="1:11" ht="13">
      <c r="A141" s="10">
        <f ca="1">IFERROR(__xludf.DUMMYFUNCTION("""COMPUTED_VALUE"""),44167.9056286689)</f>
        <v>44167.905628668901</v>
      </c>
      <c r="B141" s="6" t="s">
        <v>37</v>
      </c>
      <c r="C141" s="9">
        <f ca="1">IFERROR(__xludf.DUMMYFUNCTION("""COMPUTED_VALUE"""),3)</f>
        <v>3</v>
      </c>
      <c r="D141" s="1" t="str">
        <f ca="1">IFERROR(__xludf.DUMMYFUNCTION("""COMPUTED_VALUE"""),"Tuesday")</f>
        <v>Tuesday</v>
      </c>
      <c r="E141" s="1" t="s">
        <v>55</v>
      </c>
      <c r="F141" s="1" t="str">
        <f ca="1">IFERROR(__xludf.DUMMYFUNCTION("""COMPUTED_VALUE"""),"da")</f>
        <v>da</v>
      </c>
      <c r="G141" s="1" t="str">
        <f ca="1">IFERROR(__xludf.DUMMYFUNCTION("""COMPUTED_VALUE"""),"ma")</f>
        <v>ma</v>
      </c>
      <c r="H141" s="1" t="str">
        <f ca="1">IFERROR(__xludf.DUMMYFUNCTION("""COMPUTED_VALUE"""),"aa")</f>
        <v>aa</v>
      </c>
      <c r="I141" s="1" t="str">
        <f ca="1">IFERROR(__xludf.DUMMYFUNCTION("""COMPUTED_VALUE"""),"za")</f>
        <v>za</v>
      </c>
      <c r="J141" s="1" t="str">
        <f ca="1">IFERROR(__xludf.DUMMYFUNCTION("""COMPUTED_VALUE"""),"na")</f>
        <v>na</v>
      </c>
      <c r="K141" s="1" t="str">
        <f ca="1">IFERROR(__xludf.DUMMYFUNCTION("""COMPUTED_VALUE"""),"ba")</f>
        <v>ba</v>
      </c>
    </row>
    <row r="142" spans="1:11" ht="13">
      <c r="A142" s="10">
        <f ca="1">IFERROR(__xludf.DUMMYFUNCTION("""COMPUTED_VALUE"""),44167.9070185995)</f>
        <v>44167.907018599501</v>
      </c>
      <c r="B142" s="6" t="s">
        <v>37</v>
      </c>
      <c r="C142" s="9">
        <f ca="1">IFERROR(__xludf.DUMMYFUNCTION("""COMPUTED_VALUE"""),4)</f>
        <v>4</v>
      </c>
      <c r="D142" s="1" t="str">
        <f ca="1">IFERROR(__xludf.DUMMYFUNCTION("""COMPUTED_VALUE"""),"Tuesday")</f>
        <v>Tuesday</v>
      </c>
      <c r="E142" s="1" t="s">
        <v>56</v>
      </c>
      <c r="F142" s="1" t="str">
        <f ca="1">IFERROR(__xludf.DUMMYFUNCTION("""COMPUTED_VALUE"""),"da")</f>
        <v>da</v>
      </c>
      <c r="G142" s="1" t="str">
        <f ca="1">IFERROR(__xludf.DUMMYFUNCTION("""COMPUTED_VALUE"""),"ma")</f>
        <v>ma</v>
      </c>
      <c r="H142" s="1" t="str">
        <f ca="1">IFERROR(__xludf.DUMMYFUNCTION("""COMPUTED_VALUE"""),"ba")</f>
        <v>ba</v>
      </c>
      <c r="I142" s="1" t="str">
        <f ca="1">IFERROR(__xludf.DUMMYFUNCTION("""COMPUTED_VALUE"""),"za")</f>
        <v>za</v>
      </c>
      <c r="J142" s="1" t="str">
        <f ca="1">IFERROR(__xludf.DUMMYFUNCTION("""COMPUTED_VALUE"""),"ma")</f>
        <v>ma</v>
      </c>
      <c r="K142" s="1" t="str">
        <f ca="1">IFERROR(__xludf.DUMMYFUNCTION("""COMPUTED_VALUE"""),"ba")</f>
        <v>ba</v>
      </c>
    </row>
    <row r="143" spans="1:11" ht="18.75" customHeight="1">
      <c r="A143" s="10">
        <f ca="1">IFERROR(__xludf.DUMMYFUNCTION("""COMPUTED_VALUE"""),44167.9093617361)</f>
        <v>44167.9093617361</v>
      </c>
      <c r="B143" s="6" t="s">
        <v>37</v>
      </c>
      <c r="C143" s="9">
        <f ca="1">IFERROR(__xludf.DUMMYFUNCTION("""COMPUTED_VALUE"""),3)</f>
        <v>3</v>
      </c>
      <c r="D143" s="1" t="str">
        <f ca="1">IFERROR(__xludf.DUMMYFUNCTION("""COMPUTED_VALUE"""),"Tuesday")</f>
        <v>Tuesday</v>
      </c>
      <c r="E143" s="1" t="s">
        <v>57</v>
      </c>
      <c r="F143" s="1" t="str">
        <f ca="1">IFERROR(__xludf.DUMMYFUNCTION("""COMPUTED_VALUE"""),"da")</f>
        <v>da</v>
      </c>
      <c r="G143" s="1" t="str">
        <f ca="1">IFERROR(__xludf.DUMMYFUNCTION("""COMPUTED_VALUE"""),"ma")</f>
        <v>ma</v>
      </c>
      <c r="H143" s="1" t="str">
        <f ca="1">IFERROR(__xludf.DUMMYFUNCTION("""COMPUTED_VALUE"""),"la")</f>
        <v>la</v>
      </c>
      <c r="I143" s="1" t="str">
        <f ca="1">IFERROR(__xludf.DUMMYFUNCTION("""COMPUTED_VALUE"""),"za")</f>
        <v>za</v>
      </c>
      <c r="J143" s="1" t="str">
        <f ca="1">IFERROR(__xludf.DUMMYFUNCTION("""COMPUTED_VALUE"""),"na")</f>
        <v>na</v>
      </c>
      <c r="K143" s="1" t="str">
        <f ca="1">IFERROR(__xludf.DUMMYFUNCTION("""COMPUTED_VALUE"""),"ba")</f>
        <v>ba</v>
      </c>
    </row>
    <row r="144" spans="1:11" ht="13">
      <c r="A144" s="10">
        <f ca="1">IFERROR(__xludf.DUMMYFUNCTION("""COMPUTED_VALUE"""),44167.909946956)</f>
        <v>44167.909946956002</v>
      </c>
      <c r="B144" s="6" t="s">
        <v>37</v>
      </c>
      <c r="C144" s="9">
        <f ca="1">IFERROR(__xludf.DUMMYFUNCTION("""COMPUTED_VALUE"""),3)</f>
        <v>3</v>
      </c>
      <c r="D144" s="1" t="str">
        <f ca="1">IFERROR(__xludf.DUMMYFUNCTION("""COMPUTED_VALUE"""),"Tuesday")</f>
        <v>Tuesday</v>
      </c>
      <c r="E144" s="1" t="s">
        <v>39</v>
      </c>
      <c r="F144" s="1" t="str">
        <f ca="1">IFERROR(__xludf.DUMMYFUNCTION("""COMPUTED_VALUE"""),"da")</f>
        <v>da</v>
      </c>
      <c r="G144" s="1" t="str">
        <f ca="1">IFERROR(__xludf.DUMMYFUNCTION("""COMPUTED_VALUE"""),"ma")</f>
        <v>ma</v>
      </c>
      <c r="H144" s="1" t="str">
        <f ca="1">IFERROR(__xludf.DUMMYFUNCTION("""COMPUTED_VALUE"""),"aa")</f>
        <v>aa</v>
      </c>
      <c r="I144" s="1" t="str">
        <f ca="1">IFERROR(__xludf.DUMMYFUNCTION("""COMPUTED_VALUE"""),"za")</f>
        <v>za</v>
      </c>
      <c r="J144" s="1" t="str">
        <f ca="1">IFERROR(__xludf.DUMMYFUNCTION("""COMPUTED_VALUE"""),"ma")</f>
        <v>ma</v>
      </c>
      <c r="K144" s="1" t="str">
        <f ca="1">IFERROR(__xludf.DUMMYFUNCTION("""COMPUTED_VALUE"""),"ba")</f>
        <v>ba</v>
      </c>
    </row>
    <row r="145" spans="1:11" ht="13">
      <c r="A145" s="10">
        <f ca="1">IFERROR(__xludf.DUMMYFUNCTION("""COMPUTED_VALUE"""),44168.4500519675)</f>
        <v>44168.450051967498</v>
      </c>
      <c r="B145" s="6" t="s">
        <v>37</v>
      </c>
      <c r="C145" s="9">
        <f ca="1">IFERROR(__xludf.DUMMYFUNCTION("""COMPUTED_VALUE"""),3)</f>
        <v>3</v>
      </c>
      <c r="D145" s="1" t="str">
        <f ca="1">IFERROR(__xludf.DUMMYFUNCTION("""COMPUTED_VALUE"""),"Tuesday")</f>
        <v>Tuesday</v>
      </c>
      <c r="E145" s="1" t="s">
        <v>53</v>
      </c>
      <c r="F145" s="1" t="str">
        <f ca="1">IFERROR(__xludf.DUMMYFUNCTION("""COMPUTED_VALUE"""),"da")</f>
        <v>da</v>
      </c>
      <c r="G145" s="1" t="str">
        <f ca="1">IFERROR(__xludf.DUMMYFUNCTION("""COMPUTED_VALUE"""),"ba")</f>
        <v>ba</v>
      </c>
      <c r="H145" s="1" t="str">
        <f ca="1">IFERROR(__xludf.DUMMYFUNCTION("""COMPUTED_VALUE"""),"aa")</f>
        <v>aa</v>
      </c>
      <c r="I145" s="1" t="str">
        <f ca="1">IFERROR(__xludf.DUMMYFUNCTION("""COMPUTED_VALUE"""),"za")</f>
        <v>za</v>
      </c>
      <c r="J145" s="1" t="str">
        <f ca="1">IFERROR(__xludf.DUMMYFUNCTION("""COMPUTED_VALUE"""),"??")</f>
        <v>??</v>
      </c>
      <c r="K145" s="1" t="str">
        <f ca="1">IFERROR(__xludf.DUMMYFUNCTION("""COMPUTED_VALUE"""),"ga")</f>
        <v>ga</v>
      </c>
    </row>
    <row r="146" spans="1:11" ht="13">
      <c r="A146" s="10">
        <f ca="1">IFERROR(__xludf.DUMMYFUNCTION("""COMPUTED_VALUE"""),44168.454537199)</f>
        <v>44168.454537199003</v>
      </c>
      <c r="B146" s="6" t="s">
        <v>37</v>
      </c>
      <c r="C146" s="9">
        <f ca="1">IFERROR(__xludf.DUMMYFUNCTION("""COMPUTED_VALUE"""),4)</f>
        <v>4</v>
      </c>
      <c r="D146" s="1" t="str">
        <f ca="1">IFERROR(__xludf.DUMMYFUNCTION("""COMPUTED_VALUE"""),"Tuesday")</f>
        <v>Tuesday</v>
      </c>
      <c r="E146" s="1" t="s">
        <v>54</v>
      </c>
      <c r="F146" s="1" t="str">
        <f ca="1">IFERROR(__xludf.DUMMYFUNCTION("""COMPUTED_VALUE"""),"da")</f>
        <v>da</v>
      </c>
      <c r="G146" s="1" t="str">
        <f ca="1">IFERROR(__xludf.DUMMYFUNCTION("""COMPUTED_VALUE"""),"ma")</f>
        <v>ma</v>
      </c>
      <c r="H146" s="1" t="str">
        <f ca="1">IFERROR(__xludf.DUMMYFUNCTION("""COMPUTED_VALUE"""),"aa")</f>
        <v>aa</v>
      </c>
      <c r="I146" s="1" t="str">
        <f ca="1">IFERROR(__xludf.DUMMYFUNCTION("""COMPUTED_VALUE"""),"za")</f>
        <v>za</v>
      </c>
      <c r="J146" s="1" t="str">
        <f ca="1">IFERROR(__xludf.DUMMYFUNCTION("""COMPUTED_VALUE"""),"la")</f>
        <v>la</v>
      </c>
      <c r="K146" s="1" t="str">
        <f ca="1">IFERROR(__xludf.DUMMYFUNCTION("""COMPUTED_VALUE"""),"ga")</f>
        <v>ga</v>
      </c>
    </row>
    <row r="147" spans="1:11" ht="13">
      <c r="A147" s="10">
        <f ca="1">IFERROR(__xludf.DUMMYFUNCTION("""COMPUTED_VALUE"""),44168.8027754745)</f>
        <v>44168.802775474498</v>
      </c>
      <c r="B147" s="6" t="s">
        <v>37</v>
      </c>
      <c r="C147" s="9">
        <f ca="1">IFERROR(__xludf.DUMMYFUNCTION("""COMPUTED_VALUE"""),3)</f>
        <v>3</v>
      </c>
      <c r="D147" s="1" t="str">
        <f ca="1">IFERROR(__xludf.DUMMYFUNCTION("""COMPUTED_VALUE"""),"Tuesday")</f>
        <v>Tuesday</v>
      </c>
      <c r="E147" s="1" t="s">
        <v>50</v>
      </c>
      <c r="F147" s="1" t="str">
        <f ca="1">IFERROR(__xludf.DUMMYFUNCTION("""COMPUTED_VALUE"""),"da")</f>
        <v>da</v>
      </c>
      <c r="G147" s="1" t="str">
        <f ca="1">IFERROR(__xludf.DUMMYFUNCTION("""COMPUTED_VALUE"""),"aa")</f>
        <v>aa</v>
      </c>
      <c r="H147" s="1" t="str">
        <f ca="1">IFERROR(__xludf.DUMMYFUNCTION("""COMPUTED_VALUE"""),"ka")</f>
        <v>ka</v>
      </c>
      <c r="I147" s="1" t="str">
        <f ca="1">IFERROR(__xludf.DUMMYFUNCTION("""COMPUTED_VALUE"""),"za")</f>
        <v>za</v>
      </c>
      <c r="J147" s="1" t="str">
        <f ca="1">IFERROR(__xludf.DUMMYFUNCTION("""COMPUTED_VALUE"""),"wa")</f>
        <v>wa</v>
      </c>
      <c r="K147" s="1" t="str">
        <f ca="1">IFERROR(__xludf.DUMMYFUNCTION("""COMPUTED_VALUE"""),"ga")</f>
        <v>ga</v>
      </c>
    </row>
    <row r="148" spans="1:11" ht="13">
      <c r="A148" s="10">
        <f ca="1">IFERROR(__xludf.DUMMYFUNCTION("""COMPUTED_VALUE"""),44168.8901781481)</f>
        <v>44168.890178148104</v>
      </c>
      <c r="B148" s="6" t="s">
        <v>37</v>
      </c>
      <c r="C148" s="9">
        <f ca="1">IFERROR(__xludf.DUMMYFUNCTION("""COMPUTED_VALUE"""),4)</f>
        <v>4</v>
      </c>
      <c r="D148" s="1" t="str">
        <f ca="1">IFERROR(__xludf.DUMMYFUNCTION("""COMPUTED_VALUE"""),"Tuesday")</f>
        <v>Tuesday</v>
      </c>
      <c r="E148" s="1" t="s">
        <v>39</v>
      </c>
      <c r="F148" s="1" t="str">
        <f ca="1">IFERROR(__xludf.DUMMYFUNCTION("""COMPUTED_VALUE"""),"da")</f>
        <v>da</v>
      </c>
      <c r="G148" s="1" t="str">
        <f ca="1">IFERROR(__xludf.DUMMYFUNCTION("""COMPUTED_VALUE"""),"ma")</f>
        <v>ma</v>
      </c>
      <c r="H148" s="1" t="str">
        <f ca="1">IFERROR(__xludf.DUMMYFUNCTION("""COMPUTED_VALUE"""),"tha")</f>
        <v>tha</v>
      </c>
      <c r="I148" s="1" t="str">
        <f ca="1">IFERROR(__xludf.DUMMYFUNCTION("""COMPUTED_VALUE"""),"za")</f>
        <v>za</v>
      </c>
      <c r="J148" s="1" t="str">
        <f ca="1">IFERROR(__xludf.DUMMYFUNCTION("""COMPUTED_VALUE"""),"da")</f>
        <v>da</v>
      </c>
      <c r="K148" s="1" t="str">
        <f ca="1">IFERROR(__xludf.DUMMYFUNCTION("""COMPUTED_VALUE"""),"ga")</f>
        <v>ga</v>
      </c>
    </row>
    <row r="149" spans="1:11" ht="13">
      <c r="A149" s="10">
        <f ca="1">IFERROR(__xludf.DUMMYFUNCTION("""COMPUTED_VALUE"""),44168.8946434374)</f>
        <v>44168.894643437401</v>
      </c>
      <c r="B149" s="6" t="s">
        <v>37</v>
      </c>
      <c r="C149" s="9">
        <f ca="1">IFERROR(__xludf.DUMMYFUNCTION("""COMPUTED_VALUE"""),4)</f>
        <v>4</v>
      </c>
      <c r="D149" s="1" t="str">
        <f ca="1">IFERROR(__xludf.DUMMYFUNCTION("""COMPUTED_VALUE"""),"Tuesday")</f>
        <v>Tuesday</v>
      </c>
      <c r="E149" s="1" t="s">
        <v>50</v>
      </c>
      <c r="F149" s="1" t="str">
        <f ca="1">IFERROR(__xludf.DUMMYFUNCTION("""COMPUTED_VALUE"""),"da")</f>
        <v>da</v>
      </c>
      <c r="G149" s="1" t="str">
        <f ca="1">IFERROR(__xludf.DUMMYFUNCTION("""COMPUTED_VALUE"""),"ma")</f>
        <v>ma</v>
      </c>
      <c r="H149" s="1" t="str">
        <f ca="1">IFERROR(__xludf.DUMMYFUNCTION("""COMPUTED_VALUE"""),"ga")</f>
        <v>ga</v>
      </c>
      <c r="I149" s="1" t="str">
        <f ca="1">IFERROR(__xludf.DUMMYFUNCTION("""COMPUTED_VALUE"""),"za")</f>
        <v>za</v>
      </c>
      <c r="J149" s="1" t="str">
        <f ca="1">IFERROR(__xludf.DUMMYFUNCTION("""COMPUTED_VALUE"""),"na")</f>
        <v>na</v>
      </c>
      <c r="K149" s="1" t="str">
        <f ca="1">IFERROR(__xludf.DUMMYFUNCTION("""COMPUTED_VALUE"""),"ga")</f>
        <v>ga</v>
      </c>
    </row>
    <row r="150" spans="1:11" ht="13">
      <c r="A150" s="10">
        <f ca="1">IFERROR(__xludf.DUMMYFUNCTION("""COMPUTED_VALUE"""),44168.8970192592)</f>
        <v>44168.897019259202</v>
      </c>
      <c r="B150" s="6" t="s">
        <v>37</v>
      </c>
      <c r="C150" s="9">
        <f ca="1">IFERROR(__xludf.DUMMYFUNCTION("""COMPUTED_VALUE"""),3)</f>
        <v>3</v>
      </c>
      <c r="D150" s="1" t="str">
        <f ca="1">IFERROR(__xludf.DUMMYFUNCTION("""COMPUTED_VALUE"""),"Tuesday")</f>
        <v>Tuesday</v>
      </c>
      <c r="E150" s="1" t="s">
        <v>53</v>
      </c>
      <c r="F150" s="1" t="str">
        <f ca="1">IFERROR(__xludf.DUMMYFUNCTION("""COMPUTED_VALUE"""),"ta")</f>
        <v>ta</v>
      </c>
      <c r="G150" s="1" t="str">
        <f ca="1">IFERROR(__xludf.DUMMYFUNCTION("""COMPUTED_VALUE"""),"ma")</f>
        <v>ma</v>
      </c>
      <c r="H150" s="1" t="str">
        <f ca="1">IFERROR(__xludf.DUMMYFUNCTION("""COMPUTED_VALUE"""),"tha")</f>
        <v>tha</v>
      </c>
      <c r="I150" s="1" t="str">
        <f ca="1">IFERROR(__xludf.DUMMYFUNCTION("""COMPUTED_VALUE"""),"za")</f>
        <v>za</v>
      </c>
      <c r="J150" s="1" t="str">
        <f ca="1">IFERROR(__xludf.DUMMYFUNCTION("""COMPUTED_VALUE"""),"na")</f>
        <v>na</v>
      </c>
      <c r="K150" s="1" t="str">
        <f ca="1">IFERROR(__xludf.DUMMYFUNCTION("""COMPUTED_VALUE"""),"ga")</f>
        <v>ga</v>
      </c>
    </row>
    <row r="151" spans="1:11" ht="13">
      <c r="A151" s="10">
        <f ca="1">IFERROR(__xludf.DUMMYFUNCTION("""COMPUTED_VALUE"""),44168.9024241898)</f>
        <v>44168.902424189801</v>
      </c>
      <c r="B151" s="6" t="s">
        <v>37</v>
      </c>
      <c r="C151" s="9">
        <f ca="1">IFERROR(__xludf.DUMMYFUNCTION("""COMPUTED_VALUE"""),4)</f>
        <v>4</v>
      </c>
      <c r="D151" s="1" t="str">
        <f ca="1">IFERROR(__xludf.DUMMYFUNCTION("""COMPUTED_VALUE"""),"Tuesday")</f>
        <v>Tuesday</v>
      </c>
      <c r="E151" s="1" t="s">
        <v>54</v>
      </c>
      <c r="F151" s="1" t="str">
        <f ca="1">IFERROR(__xludf.DUMMYFUNCTION("""COMPUTED_VALUE"""),"da")</f>
        <v>da</v>
      </c>
      <c r="G151" s="1" t="str">
        <f ca="1">IFERROR(__xludf.DUMMYFUNCTION("""COMPUTED_VALUE"""),"ma")</f>
        <v>ma</v>
      </c>
      <c r="H151" s="1" t="str">
        <f ca="1">IFERROR(__xludf.DUMMYFUNCTION("""COMPUTED_VALUE"""),"da")</f>
        <v>da</v>
      </c>
      <c r="I151" s="1" t="str">
        <f ca="1">IFERROR(__xludf.DUMMYFUNCTION("""COMPUTED_VALUE"""),"za")</f>
        <v>za</v>
      </c>
      <c r="J151" s="1" t="str">
        <f ca="1">IFERROR(__xludf.DUMMYFUNCTION("""COMPUTED_VALUE"""),"da")</f>
        <v>da</v>
      </c>
      <c r="K151" s="1" t="str">
        <f ca="1">IFERROR(__xludf.DUMMYFUNCTION("""COMPUTED_VALUE"""),"ga")</f>
        <v>ga</v>
      </c>
    </row>
    <row r="152" spans="1:11" ht="13">
      <c r="A152" s="10">
        <f ca="1">IFERROR(__xludf.DUMMYFUNCTION("""COMPUTED_VALUE"""),44168.9114212731)</f>
        <v>44168.9114212731</v>
      </c>
      <c r="B152" s="6" t="s">
        <v>37</v>
      </c>
      <c r="C152" s="9">
        <f ca="1">IFERROR(__xludf.DUMMYFUNCTION("""COMPUTED_VALUE"""),4)</f>
        <v>4</v>
      </c>
      <c r="D152" s="1" t="str">
        <f ca="1">IFERROR(__xludf.DUMMYFUNCTION("""COMPUTED_VALUE"""),"Tuesday")</f>
        <v>Tuesday</v>
      </c>
      <c r="E152" s="1" t="s">
        <v>51</v>
      </c>
      <c r="F152" s="1" t="str">
        <f ca="1">IFERROR(__xludf.DUMMYFUNCTION("""COMPUTED_VALUE"""),"da")</f>
        <v>da</v>
      </c>
      <c r="G152" s="1" t="str">
        <f ca="1">IFERROR(__xludf.DUMMYFUNCTION("""COMPUTED_VALUE"""),"ma")</f>
        <v>ma</v>
      </c>
      <c r="H152" s="1" t="str">
        <f ca="1">IFERROR(__xludf.DUMMYFUNCTION("""COMPUTED_VALUE"""),"tha")</f>
        <v>tha</v>
      </c>
      <c r="I152" s="1" t="str">
        <f ca="1">IFERROR(__xludf.DUMMYFUNCTION("""COMPUTED_VALUE"""),"za")</f>
        <v>za</v>
      </c>
      <c r="J152" s="1" t="str">
        <f ca="1">IFERROR(__xludf.DUMMYFUNCTION("""COMPUTED_VALUE"""),"na")</f>
        <v>na</v>
      </c>
      <c r="K152" s="1" t="str">
        <f ca="1">IFERROR(__xludf.DUMMYFUNCTION("""COMPUTED_VALUE"""),"ga")</f>
        <v>ga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2020-12-10T01:06:11Z</dcterms:created>
  <dcterms:modified xsi:type="dcterms:W3CDTF">2020-12-10T01:07:10Z</dcterms:modified>
</cp:coreProperties>
</file>