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2795" activeTab="6"/>
  </bookViews>
  <sheets>
    <sheet name="Sheet1" sheetId="1" r:id="rId1"/>
    <sheet name="Sheet3" sheetId="3" r:id="rId2"/>
    <sheet name="Sheet4" sheetId="4" r:id="rId3"/>
    <sheet name="Sheet5" sheetId="7" r:id="rId4"/>
    <sheet name="Sheet6" sheetId="8" r:id="rId5"/>
    <sheet name="Task3.2" sheetId="6" r:id="rId6"/>
    <sheet name="task3.3" sheetId="5" r:id="rId7"/>
  </sheets>
  <calcPr calcId="125725"/>
</workbook>
</file>

<file path=xl/calcChain.xml><?xml version="1.0" encoding="utf-8"?>
<calcChain xmlns="http://schemas.openxmlformats.org/spreadsheetml/2006/main">
  <c r="B11" i="5"/>
  <c r="A56" i="1"/>
  <c r="D47"/>
  <c r="D48"/>
  <c r="D49"/>
  <c r="D50"/>
  <c r="D51"/>
  <c r="D52"/>
  <c r="D53"/>
  <c r="D54"/>
  <c r="D55"/>
  <c r="D46"/>
  <c r="C46" a="1"/>
  <c r="C46" s="1"/>
  <c r="C47"/>
  <c r="C49"/>
  <c r="C51"/>
  <c r="C53"/>
  <c r="C55"/>
  <c r="B43"/>
  <c r="C17"/>
  <c r="C18"/>
  <c r="C19"/>
  <c r="C20"/>
  <c r="C21"/>
  <c r="C22"/>
  <c r="C23"/>
  <c r="C24"/>
  <c r="C25"/>
  <c r="C16"/>
  <c r="D16" s="1"/>
  <c r="A35"/>
  <c r="A32"/>
  <c r="B13" i="8"/>
  <c r="E13"/>
  <c r="B14"/>
  <c r="E14"/>
  <c r="F1" i="7"/>
  <c r="F2"/>
  <c r="F3"/>
  <c r="F4"/>
  <c r="F5"/>
  <c r="F6"/>
  <c r="F7"/>
  <c r="F8"/>
  <c r="F9"/>
  <c r="A11"/>
  <c r="B11"/>
  <c r="C2" s="1"/>
  <c r="D2" s="1"/>
  <c r="F11"/>
  <c r="H11" s="1"/>
  <c r="A13"/>
  <c r="B13"/>
  <c r="C16"/>
  <c r="E17" s="1"/>
  <c r="D16"/>
  <c r="E16"/>
  <c r="F16"/>
  <c r="G16"/>
  <c r="C17"/>
  <c r="D17"/>
  <c r="F17"/>
  <c r="C18"/>
  <c r="D18"/>
  <c r="E18"/>
  <c r="F18"/>
  <c r="G18"/>
  <c r="C19"/>
  <c r="D19"/>
  <c r="F19"/>
  <c r="C20"/>
  <c r="D20"/>
  <c r="E20"/>
  <c r="F20"/>
  <c r="G20"/>
  <c r="C21"/>
  <c r="D21"/>
  <c r="F21"/>
  <c r="C22"/>
  <c r="D22"/>
  <c r="E22"/>
  <c r="F22"/>
  <c r="G22"/>
  <c r="C23"/>
  <c r="D23"/>
  <c r="F23"/>
  <c r="C24"/>
  <c r="D24"/>
  <c r="E24"/>
  <c r="F24"/>
  <c r="G24"/>
  <c r="B28"/>
  <c r="B29"/>
  <c r="B34"/>
  <c r="B35"/>
  <c r="K3" i="6"/>
  <c r="M3" s="1"/>
  <c r="P3" s="1"/>
  <c r="N3"/>
  <c r="E4"/>
  <c r="M4"/>
  <c r="N4"/>
  <c r="P4" s="1"/>
  <c r="M5"/>
  <c r="N5"/>
  <c r="P5"/>
  <c r="M6"/>
  <c r="N6"/>
  <c r="P6" s="1"/>
  <c r="M7"/>
  <c r="N7"/>
  <c r="P7"/>
  <c r="G9"/>
  <c r="I9"/>
  <c r="B10"/>
  <c r="B11"/>
  <c r="B12"/>
  <c r="F12"/>
  <c r="I13"/>
  <c r="A16"/>
  <c r="B16"/>
  <c r="A17"/>
  <c r="B17"/>
  <c r="B20"/>
  <c r="E25"/>
  <c r="B29"/>
  <c r="B30"/>
  <c r="B31"/>
  <c r="A34"/>
  <c r="B34"/>
  <c r="A35"/>
  <c r="B35"/>
  <c r="A46"/>
  <c r="B46"/>
  <c r="A47"/>
  <c r="B47"/>
  <c r="B8" i="5"/>
  <c r="E8"/>
  <c r="B9"/>
  <c r="E10"/>
  <c r="E11"/>
  <c r="B12"/>
  <c r="E12"/>
  <c r="E13"/>
  <c r="B14"/>
  <c r="B15"/>
  <c r="E15"/>
  <c r="B17"/>
  <c r="B19"/>
  <c r="B20"/>
  <c r="F3" i="4"/>
  <c r="G3"/>
  <c r="F4"/>
  <c r="G4"/>
  <c r="G11"/>
  <c r="H11"/>
  <c r="I11"/>
  <c r="G12"/>
  <c r="H12"/>
  <c r="I12"/>
  <c r="G13"/>
  <c r="H13"/>
  <c r="I13"/>
  <c r="C54" i="1" l="1"/>
  <c r="C52"/>
  <c r="C50"/>
  <c r="C48"/>
  <c r="D17"/>
  <c r="D18" s="1"/>
  <c r="D19" s="1"/>
  <c r="D20" s="1"/>
  <c r="D21" s="1"/>
  <c r="D22" s="1"/>
  <c r="D23" s="1"/>
  <c r="D24" s="1"/>
  <c r="D25" s="1"/>
  <c r="G23" i="7"/>
  <c r="G19"/>
  <c r="G17"/>
  <c r="G26" s="1"/>
  <c r="B27" s="1"/>
  <c r="B31" s="1"/>
  <c r="C9"/>
  <c r="D9" s="1"/>
  <c r="C7"/>
  <c r="D7" s="1"/>
  <c r="C5"/>
  <c r="D5" s="1"/>
  <c r="C3"/>
  <c r="D3" s="1"/>
  <c r="C1"/>
  <c r="D1" s="1"/>
  <c r="E23"/>
  <c r="E21"/>
  <c r="G21" s="1"/>
  <c r="E19"/>
  <c r="C8"/>
  <c r="D8" s="1"/>
  <c r="C6"/>
  <c r="D6" s="1"/>
  <c r="C4"/>
  <c r="D4" s="1"/>
  <c r="P10" i="6"/>
  <c r="I2" i="3"/>
  <c r="G2"/>
  <c r="G87" i="1"/>
  <c r="G86"/>
  <c r="A60"/>
  <c r="G85"/>
  <c r="D86" s="1"/>
  <c r="A41"/>
  <c r="B38"/>
  <c r="A38"/>
  <c r="F70"/>
  <c r="F71" s="1"/>
  <c r="A29"/>
  <c r="D11" i="7" l="1"/>
  <c r="D93" i="1"/>
  <c r="D89"/>
  <c r="D85"/>
  <c r="D91"/>
  <c r="D87"/>
  <c r="D94"/>
  <c r="D92"/>
  <c r="D90"/>
  <c r="D88"/>
</calcChain>
</file>

<file path=xl/sharedStrings.xml><?xml version="1.0" encoding="utf-8"?>
<sst xmlns="http://schemas.openxmlformats.org/spreadsheetml/2006/main" count="170" uniqueCount="84">
  <si>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</si>
  <si>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</si>
  <si>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</si>
  <si>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</si>
  <si>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</si>
  <si>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</si>
  <si>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</si>
  <si>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</si>
  <si>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</si>
  <si>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</si>
  <si>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Covarianza</t>
  </si>
  <si>
    <t>Example 2</t>
  </si>
  <si>
    <t>Correlacion</t>
  </si>
  <si>
    <t>promedio</t>
  </si>
  <si>
    <t>variance</t>
  </si>
  <si>
    <t>sd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</si>
  <si>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</si>
  <si>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</si>
  <si>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</si>
  <si>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</si>
  <si>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</si>
  <si>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</si>
  <si>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</si>
  <si>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</si>
  <si>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</si>
  <si>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</si>
  <si>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Notas</t>
  </si>
  <si>
    <t>Horas dormidas dia anterior</t>
  </si>
  <si>
    <t>Paquetes de gomitas consumidos el dia anterior</t>
  </si>
  <si>
    <t>Cervezas consumidas dia anterior</t>
  </si>
  <si>
    <t>correlacion</t>
  </si>
  <si>
    <t>directa</t>
  </si>
  <si>
    <t>inversa</t>
  </si>
  <si>
    <t>Mango</t>
  </si>
  <si>
    <t>Banana</t>
  </si>
  <si>
    <t>Apple</t>
  </si>
  <si>
    <t>User</t>
  </si>
  <si>
    <t>The 3x3 Covariance Matrix</t>
  </si>
  <si>
    <t>The 2x2 Covariance Matrix</t>
  </si>
  <si>
    <t>c</t>
  </si>
  <si>
    <t>b</t>
  </si>
  <si>
    <t>intercept</t>
  </si>
  <si>
    <t>a</t>
  </si>
  <si>
    <t>slope</t>
  </si>
  <si>
    <t>corr</t>
  </si>
  <si>
    <t>SST</t>
  </si>
  <si>
    <t>var(x)</t>
  </si>
  <si>
    <t>cov</t>
  </si>
  <si>
    <t>average(y)</t>
  </si>
  <si>
    <t>R^2</t>
  </si>
  <si>
    <t>average(x)</t>
  </si>
  <si>
    <t>y</t>
  </si>
  <si>
    <t>x</t>
  </si>
  <si>
    <t>Covar Matrix</t>
  </si>
  <si>
    <t>weil eine Streckiung Einfluss auf die Ausbreitung hat</t>
  </si>
  <si>
    <t>d)</t>
  </si>
  <si>
    <t>covar</t>
  </si>
  <si>
    <t>weil eine Verschiebung kein Einfluss auf die Ausbreitung hat</t>
  </si>
  <si>
    <t>c)</t>
  </si>
  <si>
    <t>b)</t>
  </si>
  <si>
    <t>Average(y)</t>
  </si>
  <si>
    <t>a)</t>
  </si>
  <si>
    <t>Daten</t>
  </si>
  <si>
    <t>corre</t>
  </si>
  <si>
    <t>Corr</t>
  </si>
  <si>
    <t>sd.y</t>
  </si>
  <si>
    <t>sd.x</t>
  </si>
  <si>
    <t>varp</t>
  </si>
  <si>
    <t>average</t>
  </si>
  <si>
    <t>Berechnen Sie den Mittelwert (Durschnitt=DE, Media=EN, Promedio=ES)</t>
  </si>
  <si>
    <t>Berechnen Sie den Modalwert (Wir nennen den haeufigsten Wert einer Stichprobe den Modalwert)</t>
  </si>
  <si>
    <t>Berechnen Sie den Median (Wir nennen den Wert in der Mitte der Stichprobe den Median der Stichprobe)</t>
  </si>
  <si>
    <t>Berechnen Sie den Rang</t>
  </si>
  <si>
    <t>Berechnen Sie die Varianz</t>
  </si>
  <si>
    <t>Berechnen Sie die Standardabweichung (Standard Deviation=EN)</t>
  </si>
  <si>
    <t>Scores Group 1</t>
  </si>
  <si>
    <t>Ausfuellen Sie die folgende Tabelle</t>
  </si>
  <si>
    <t>kumulierte häufigkeit</t>
  </si>
  <si>
    <t xml:space="preserve">Gegeben die folgende Stichprobe. </t>
  </si>
  <si>
    <t>Anzahl(ni)</t>
  </si>
  <si>
    <t>N = 272</t>
  </si>
  <si>
    <t>Häufigkeit</t>
  </si>
  <si>
    <t>Mittelwert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</si>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</sst>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readingOrder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/>
    <xf numFmtId="10" fontId="3" fillId="0" borderId="0" xfId="0" applyNumberFormat="1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Sheet1!$C$85:$C$94</c:f>
              <c:strCache>
                <c:ptCount val="10"/>
                <c:pt idx="0">
                  <c:v>Student 1</c:v>
                </c:pt>
                <c:pt idx="1">
                  <c:v>Student 2</c:v>
                </c:pt>
                <c:pt idx="2">
                  <c:v>Student 3</c:v>
                </c:pt>
                <c:pt idx="3">
                  <c:v>Student 4</c:v>
                </c:pt>
                <c:pt idx="4">
                  <c:v>Student 5</c:v>
                </c:pt>
                <c:pt idx="5">
                  <c:v>Student 6</c:v>
                </c:pt>
                <c:pt idx="6">
                  <c:v>Student 7</c:v>
                </c:pt>
                <c:pt idx="7">
                  <c:v>Student 8</c:v>
                </c:pt>
                <c:pt idx="8">
                  <c:v>Student 9</c:v>
                </c:pt>
                <c:pt idx="9">
                  <c:v>Student 10</c:v>
                </c:pt>
              </c:strCache>
            </c:strRef>
          </c:cat>
          <c:val>
            <c:numRef>
              <c:f>Sheet1!$D$85:$D$94</c:f>
              <c:numCache>
                <c:formatCode>General</c:formatCode>
                <c:ptCount val="10"/>
                <c:pt idx="0">
                  <c:v>2500</c:v>
                </c:pt>
                <c:pt idx="1">
                  <c:v>2500</c:v>
                </c:pt>
                <c:pt idx="2">
                  <c:v>2500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</c:numCache>
            </c:numRef>
          </c:val>
        </c:ser>
        <c:marker val="1"/>
        <c:axId val="149148800"/>
        <c:axId val="149150336"/>
      </c:lineChart>
      <c:catAx>
        <c:axId val="149148800"/>
        <c:scaling>
          <c:orientation val="minMax"/>
        </c:scaling>
        <c:axPos val="b"/>
        <c:tickLblPos val="nextTo"/>
        <c:crossAx val="149150336"/>
        <c:crosses val="autoZero"/>
        <c:auto val="1"/>
        <c:lblAlgn val="ctr"/>
        <c:lblOffset val="100"/>
      </c:catAx>
      <c:valAx>
        <c:axId val="149150336"/>
        <c:scaling>
          <c:orientation val="minMax"/>
        </c:scaling>
        <c:axPos val="l"/>
        <c:majorGridlines/>
        <c:numFmt formatCode="General" sourceLinked="1"/>
        <c:tickLblPos val="nextTo"/>
        <c:crossAx val="1491488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93</xdr:row>
      <xdr:rowOff>180975</xdr:rowOff>
    </xdr:from>
    <xdr:to>
      <xdr:col>14</xdr:col>
      <xdr:colOff>85725</xdr:colOff>
      <xdr:row>107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590550</xdr:colOff>
      <xdr:row>37</xdr:row>
      <xdr:rowOff>19050</xdr:rowOff>
    </xdr:from>
    <xdr:to>
      <xdr:col>5</xdr:col>
      <xdr:colOff>628650</xdr:colOff>
      <xdr:row>40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29050" y="7620000"/>
          <a:ext cx="1924050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247650</xdr:colOff>
      <xdr:row>44</xdr:row>
      <xdr:rowOff>200025</xdr:rowOff>
    </xdr:from>
    <xdr:to>
      <xdr:col>2</xdr:col>
      <xdr:colOff>542925</xdr:colOff>
      <xdr:row>44</xdr:row>
      <xdr:rowOff>514662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62225" y="9201150"/>
          <a:ext cx="295275" cy="3146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323849</xdr:colOff>
      <xdr:row>44</xdr:row>
      <xdr:rowOff>152400</xdr:rowOff>
    </xdr:from>
    <xdr:to>
      <xdr:col>3</xdr:col>
      <xdr:colOff>992017</xdr:colOff>
      <xdr:row>44</xdr:row>
      <xdr:rowOff>533399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86149" y="9153525"/>
          <a:ext cx="668168" cy="380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1381125</xdr:colOff>
      <xdr:row>13</xdr:row>
      <xdr:rowOff>104775</xdr:rowOff>
    </xdr:from>
    <xdr:to>
      <xdr:col>10</xdr:col>
      <xdr:colOff>371475</xdr:colOff>
      <xdr:row>20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581275"/>
          <a:ext cx="7458075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10</xdr:col>
      <xdr:colOff>285750</xdr:colOff>
      <xdr:row>8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1333500"/>
          <a:ext cx="21145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opLeftCell="A33" workbookViewId="0">
      <selection activeCell="F51" sqref="F51"/>
    </sheetView>
  </sheetViews>
  <sheetFormatPr defaultRowHeight="15.75"/>
  <cols>
    <col min="1" max="1" width="21.42578125" style="8" customWidth="1"/>
    <col min="2" max="2" width="13.28515625" style="8" customWidth="1"/>
    <col min="3" max="3" width="12.7109375" style="8" customWidth="1"/>
    <col min="4" max="4" width="19.140625" style="8" customWidth="1"/>
    <col min="5" max="5" width="9.140625" style="8"/>
    <col min="6" max="6" width="20.42578125" style="8" customWidth="1"/>
    <col min="7" max="13" width="9.140625" style="8"/>
    <col min="14" max="14" width="18.5703125" style="8" customWidth="1"/>
    <col min="15" max="16384" width="9.140625" style="8"/>
  </cols>
  <sheetData>
    <row r="1" spans="1:14">
      <c r="A1" s="8" t="s">
        <v>78</v>
      </c>
    </row>
    <row r="2" spans="1:14">
      <c r="B2" s="8" t="s">
        <v>75</v>
      </c>
    </row>
    <row r="3" spans="1:14">
      <c r="A3" s="8" t="s">
        <v>0</v>
      </c>
      <c r="B3" s="8">
        <v>10</v>
      </c>
      <c r="N3" s="7"/>
    </row>
    <row r="4" spans="1:14">
      <c r="A4" s="8" t="s">
        <v>1</v>
      </c>
      <c r="B4" s="8">
        <v>20</v>
      </c>
      <c r="N4" s="7"/>
    </row>
    <row r="5" spans="1:14">
      <c r="A5" s="8" t="s">
        <v>2</v>
      </c>
      <c r="B5" s="8">
        <v>20</v>
      </c>
      <c r="N5" s="7"/>
    </row>
    <row r="6" spans="1:14">
      <c r="A6" s="8" t="s">
        <v>3</v>
      </c>
      <c r="B6" s="8">
        <v>20</v>
      </c>
      <c r="N6" s="7"/>
    </row>
    <row r="7" spans="1:14">
      <c r="A7" s="8" t="s">
        <v>4</v>
      </c>
      <c r="B7" s="8">
        <v>30</v>
      </c>
      <c r="N7" s="7"/>
    </row>
    <row r="8" spans="1:14">
      <c r="A8" s="8" t="s">
        <v>5</v>
      </c>
      <c r="B8" s="8">
        <v>0</v>
      </c>
      <c r="N8" s="7"/>
    </row>
    <row r="9" spans="1:14">
      <c r="A9" s="8" t="s">
        <v>6</v>
      </c>
      <c r="B9" s="8">
        <v>70</v>
      </c>
      <c r="N9" s="7"/>
    </row>
    <row r="10" spans="1:14">
      <c r="A10" s="8" t="s">
        <v>7</v>
      </c>
      <c r="B10" s="8">
        <v>72</v>
      </c>
      <c r="N10" s="7"/>
    </row>
    <row r="11" spans="1:14">
      <c r="A11" s="8" t="s">
        <v>8</v>
      </c>
      <c r="B11" s="8">
        <v>10</v>
      </c>
      <c r="N11" s="7"/>
    </row>
    <row r="12" spans="1:14">
      <c r="A12" s="8" t="s">
        <v>9</v>
      </c>
      <c r="B12" s="8">
        <v>20</v>
      </c>
      <c r="N12" s="7"/>
    </row>
    <row r="14" spans="1:14">
      <c r="A14" s="14" t="s">
        <v>76</v>
      </c>
    </row>
    <row r="15" spans="1:14" ht="31.5" customHeight="1">
      <c r="B15" s="11" t="s">
        <v>79</v>
      </c>
      <c r="C15" s="9" t="s">
        <v>81</v>
      </c>
      <c r="D15" s="10" t="s">
        <v>77</v>
      </c>
    </row>
    <row r="16" spans="1:14">
      <c r="A16" s="7" t="s">
        <v>0</v>
      </c>
      <c r="B16" s="8">
        <v>10</v>
      </c>
      <c r="C16" s="12">
        <f>B16/272</f>
        <v>3.6764705882352942E-2</v>
      </c>
      <c r="D16" s="13">
        <f>C16</f>
        <v>3.6764705882352942E-2</v>
      </c>
    </row>
    <row r="17" spans="1:4">
      <c r="A17" s="7" t="s">
        <v>1</v>
      </c>
      <c r="B17" s="8">
        <v>20</v>
      </c>
      <c r="C17" s="12">
        <f t="shared" ref="C17:C25" si="0">B17/272</f>
        <v>7.3529411764705885E-2</v>
      </c>
      <c r="D17" s="13">
        <f>C17+D16</f>
        <v>0.11029411764705882</v>
      </c>
    </row>
    <row r="18" spans="1:4">
      <c r="A18" s="7" t="s">
        <v>2</v>
      </c>
      <c r="B18" s="8">
        <v>20</v>
      </c>
      <c r="C18" s="12">
        <f t="shared" si="0"/>
        <v>7.3529411764705885E-2</v>
      </c>
      <c r="D18" s="13">
        <f t="shared" ref="D18:D25" si="1">C18+D17</f>
        <v>0.18382352941176472</v>
      </c>
    </row>
    <row r="19" spans="1:4">
      <c r="A19" s="7" t="s">
        <v>3</v>
      </c>
      <c r="B19" s="8">
        <v>20</v>
      </c>
      <c r="C19" s="12">
        <f t="shared" si="0"/>
        <v>7.3529411764705885E-2</v>
      </c>
      <c r="D19" s="13">
        <f t="shared" si="1"/>
        <v>0.25735294117647062</v>
      </c>
    </row>
    <row r="20" spans="1:4">
      <c r="A20" s="7" t="s">
        <v>4</v>
      </c>
      <c r="B20" s="8">
        <v>30</v>
      </c>
      <c r="C20" s="12">
        <f t="shared" si="0"/>
        <v>0.11029411764705882</v>
      </c>
      <c r="D20" s="13">
        <f t="shared" si="1"/>
        <v>0.36764705882352944</v>
      </c>
    </row>
    <row r="21" spans="1:4">
      <c r="A21" s="7" t="s">
        <v>5</v>
      </c>
      <c r="B21" s="8">
        <v>0</v>
      </c>
      <c r="C21" s="12">
        <f t="shared" si="0"/>
        <v>0</v>
      </c>
      <c r="D21" s="13">
        <f t="shared" si="1"/>
        <v>0.36764705882352944</v>
      </c>
    </row>
    <row r="22" spans="1:4">
      <c r="A22" s="7" t="s">
        <v>6</v>
      </c>
      <c r="B22" s="8">
        <v>70</v>
      </c>
      <c r="C22" s="12">
        <f t="shared" si="0"/>
        <v>0.25735294117647056</v>
      </c>
      <c r="D22" s="13">
        <f t="shared" si="1"/>
        <v>0.625</v>
      </c>
    </row>
    <row r="23" spans="1:4">
      <c r="A23" s="7" t="s">
        <v>7</v>
      </c>
      <c r="B23" s="8">
        <v>72</v>
      </c>
      <c r="C23" s="12">
        <f t="shared" si="0"/>
        <v>0.26470588235294118</v>
      </c>
      <c r="D23" s="13">
        <f t="shared" si="1"/>
        <v>0.88970588235294112</v>
      </c>
    </row>
    <row r="24" spans="1:4">
      <c r="A24" s="7" t="s">
        <v>8</v>
      </c>
      <c r="B24" s="8">
        <v>10</v>
      </c>
      <c r="C24" s="12">
        <f t="shared" si="0"/>
        <v>3.6764705882352942E-2</v>
      </c>
      <c r="D24" s="13">
        <f t="shared" si="1"/>
        <v>0.92647058823529405</v>
      </c>
    </row>
    <row r="25" spans="1:4">
      <c r="A25" s="7" t="s">
        <v>9</v>
      </c>
      <c r="B25" s="8">
        <v>20</v>
      </c>
      <c r="C25" s="12">
        <f t="shared" si="0"/>
        <v>7.3529411764705885E-2</v>
      </c>
      <c r="D25" s="13">
        <f t="shared" si="1"/>
        <v>0.99999999999999989</v>
      </c>
    </row>
    <row r="26" spans="1:4">
      <c r="B26" s="8" t="s">
        <v>80</v>
      </c>
    </row>
    <row r="28" spans="1:4">
      <c r="A28" s="14" t="s">
        <v>69</v>
      </c>
    </row>
    <row r="29" spans="1:4">
      <c r="A29" s="8">
        <f>SUM(B16:B25)/COUNTA(A16:A25)</f>
        <v>27.2</v>
      </c>
    </row>
    <row r="31" spans="1:4">
      <c r="A31" s="14" t="s">
        <v>70</v>
      </c>
    </row>
    <row r="32" spans="1:4">
      <c r="A32" s="8">
        <f>MODE(B16:B25)</f>
        <v>20</v>
      </c>
    </row>
    <row r="34" spans="1:4">
      <c r="A34" s="14" t="s">
        <v>71</v>
      </c>
    </row>
    <row r="35" spans="1:4">
      <c r="A35" s="8">
        <f>MEDIAN(B16:B25)</f>
        <v>20</v>
      </c>
    </row>
    <row r="37" spans="1:4">
      <c r="A37" s="14" t="s">
        <v>72</v>
      </c>
    </row>
    <row r="38" spans="1:4">
      <c r="A38" s="8">
        <f>MIN(B16:B25)</f>
        <v>0</v>
      </c>
      <c r="B38" s="8">
        <f>MAX(B16:B25)</f>
        <v>72</v>
      </c>
    </row>
    <row r="40" spans="1:4">
      <c r="A40" s="14" t="s">
        <v>73</v>
      </c>
    </row>
    <row r="41" spans="1:4">
      <c r="A41" s="8">
        <f>VARP(B16:B25)</f>
        <v>538.55999999999995</v>
      </c>
    </row>
    <row r="43" spans="1:4">
      <c r="A43" s="8" t="s">
        <v>82</v>
      </c>
      <c r="B43" s="8">
        <f>A29</f>
        <v>27.2</v>
      </c>
    </row>
    <row r="44" spans="1:4">
      <c r="A44" s="8" t="s">
        <v>83</v>
      </c>
      <c r="B44" s="8">
        <v>10</v>
      </c>
    </row>
    <row r="45" spans="1:4" ht="47.25" customHeight="1"/>
    <row r="46" spans="1:4">
      <c r="A46" s="7" t="s">
        <v>0</v>
      </c>
      <c r="B46" s="8">
        <v>10</v>
      </c>
      <c r="C46" s="8">
        <f t="array" ref="C46:C55">B43</f>
        <v>27.2</v>
      </c>
      <c r="D46" s="8">
        <f>(B46-C46)^2</f>
        <v>295.83999999999997</v>
      </c>
    </row>
    <row r="47" spans="1:4">
      <c r="A47" s="7" t="s">
        <v>1</v>
      </c>
      <c r="B47" s="8">
        <v>20</v>
      </c>
      <c r="C47" s="8">
        <v>27.2</v>
      </c>
      <c r="D47" s="8">
        <f t="shared" ref="D47:D55" si="2">(B47-C47)^2</f>
        <v>51.839999999999989</v>
      </c>
    </row>
    <row r="48" spans="1:4">
      <c r="A48" s="7" t="s">
        <v>2</v>
      </c>
      <c r="B48" s="8">
        <v>20</v>
      </c>
      <c r="C48" s="8">
        <v>27.2</v>
      </c>
      <c r="D48" s="8">
        <f t="shared" si="2"/>
        <v>51.839999999999989</v>
      </c>
    </row>
    <row r="49" spans="1:4">
      <c r="A49" s="7" t="s">
        <v>3</v>
      </c>
      <c r="B49" s="8">
        <v>20</v>
      </c>
      <c r="C49" s="8">
        <v>27.2</v>
      </c>
      <c r="D49" s="8">
        <f t="shared" si="2"/>
        <v>51.839999999999989</v>
      </c>
    </row>
    <row r="50" spans="1:4">
      <c r="A50" s="7" t="s">
        <v>4</v>
      </c>
      <c r="B50" s="8">
        <v>30</v>
      </c>
      <c r="C50" s="8">
        <v>27.2</v>
      </c>
      <c r="D50" s="8">
        <f t="shared" si="2"/>
        <v>7.8400000000000043</v>
      </c>
    </row>
    <row r="51" spans="1:4">
      <c r="A51" s="7" t="s">
        <v>5</v>
      </c>
      <c r="B51" s="8">
        <v>0</v>
      </c>
      <c r="C51" s="8">
        <v>27.2</v>
      </c>
      <c r="D51" s="8">
        <f t="shared" si="2"/>
        <v>739.83999999999992</v>
      </c>
    </row>
    <row r="52" spans="1:4">
      <c r="A52" s="7" t="s">
        <v>6</v>
      </c>
      <c r="B52" s="8">
        <v>70</v>
      </c>
      <c r="C52" s="8">
        <v>27.2</v>
      </c>
      <c r="D52" s="8">
        <f t="shared" si="2"/>
        <v>1831.8399999999997</v>
      </c>
    </row>
    <row r="53" spans="1:4">
      <c r="A53" s="7" t="s">
        <v>7</v>
      </c>
      <c r="B53" s="8">
        <v>72</v>
      </c>
      <c r="C53" s="8">
        <v>27.2</v>
      </c>
      <c r="D53" s="8">
        <f t="shared" si="2"/>
        <v>2007.0399999999997</v>
      </c>
    </row>
    <row r="54" spans="1:4">
      <c r="A54" s="7" t="s">
        <v>8</v>
      </c>
      <c r="B54" s="8">
        <v>10</v>
      </c>
      <c r="C54" s="8">
        <v>27.2</v>
      </c>
      <c r="D54" s="8">
        <f t="shared" si="2"/>
        <v>295.83999999999997</v>
      </c>
    </row>
    <row r="55" spans="1:4">
      <c r="A55" s="7" t="s">
        <v>9</v>
      </c>
      <c r="B55" s="8">
        <v>20</v>
      </c>
      <c r="C55" s="8">
        <v>27.2</v>
      </c>
      <c r="D55" s="8">
        <f t="shared" si="2"/>
        <v>51.839999999999989</v>
      </c>
    </row>
    <row r="56" spans="1:4">
      <c r="A56" s="8">
        <f>SUM(D46:D55)*1/B44</f>
        <v>538.55999999999995</v>
      </c>
    </row>
    <row r="59" spans="1:4">
      <c r="A59" s="8" t="s">
        <v>74</v>
      </c>
    </row>
    <row r="60" spans="1:4">
      <c r="A60" s="8">
        <f>STDEVP(B16:B25)</f>
        <v>23.206895526976457</v>
      </c>
    </row>
    <row r="62" spans="1:4">
      <c r="A62" s="8" t="s">
        <v>10</v>
      </c>
    </row>
    <row r="64" spans="1:4">
      <c r="A64" s="8" t="s">
        <v>12</v>
      </c>
    </row>
    <row r="69" spans="1:6">
      <c r="A69" s="8" t="s">
        <v>11</v>
      </c>
    </row>
    <row r="70" spans="1:6">
      <c r="C70" s="7" t="s">
        <v>7</v>
      </c>
      <c r="D70" s="8">
        <v>72</v>
      </c>
      <c r="F70" s="8">
        <f>D70</f>
        <v>72</v>
      </c>
    </row>
    <row r="71" spans="1:6">
      <c r="C71" s="7" t="s">
        <v>6</v>
      </c>
      <c r="D71" s="8">
        <v>70</v>
      </c>
      <c r="F71" s="8">
        <f>D71+F70</f>
        <v>142</v>
      </c>
    </row>
    <row r="72" spans="1:6">
      <c r="C72" s="7" t="s">
        <v>1</v>
      </c>
      <c r="D72" s="8">
        <v>20</v>
      </c>
    </row>
    <row r="73" spans="1:6">
      <c r="C73" s="7" t="s">
        <v>2</v>
      </c>
      <c r="D73" s="8">
        <v>20</v>
      </c>
    </row>
    <row r="74" spans="1:6">
      <c r="C74" s="7" t="s">
        <v>3</v>
      </c>
      <c r="D74" s="8">
        <v>20</v>
      </c>
    </row>
    <row r="75" spans="1:6">
      <c r="C75" s="7" t="s">
        <v>4</v>
      </c>
      <c r="D75" s="8">
        <v>30</v>
      </c>
    </row>
    <row r="76" spans="1:6">
      <c r="C76" s="7" t="s">
        <v>5</v>
      </c>
      <c r="D76" s="8">
        <v>0</v>
      </c>
    </row>
    <row r="77" spans="1:6">
      <c r="C77" s="7" t="s">
        <v>0</v>
      </c>
      <c r="D77" s="8">
        <v>10</v>
      </c>
    </row>
    <row r="78" spans="1:6">
      <c r="C78" s="7" t="s">
        <v>8</v>
      </c>
      <c r="D78" s="8">
        <v>10</v>
      </c>
    </row>
    <row r="79" spans="1:6">
      <c r="C79" s="7" t="s">
        <v>9</v>
      </c>
      <c r="D79" s="8">
        <v>20</v>
      </c>
    </row>
    <row r="85" spans="1:7">
      <c r="A85" s="7" t="s">
        <v>0</v>
      </c>
      <c r="B85" s="8">
        <v>0</v>
      </c>
      <c r="C85" s="7" t="s">
        <v>0</v>
      </c>
      <c r="D85" s="8">
        <f>(B85-$G$85)^2</f>
        <v>2500</v>
      </c>
      <c r="F85" s="8" t="s">
        <v>13</v>
      </c>
      <c r="G85" s="8">
        <f>SUM(B85:B94)/COUNTA(B85:B94)</f>
        <v>50</v>
      </c>
    </row>
    <row r="86" spans="1:7">
      <c r="A86" s="7" t="s">
        <v>1</v>
      </c>
      <c r="B86" s="8">
        <v>0</v>
      </c>
      <c r="C86" s="7" t="s">
        <v>1</v>
      </c>
      <c r="D86" s="8">
        <f t="shared" ref="D86:D94" si="3">(B86-$G$85)^2</f>
        <v>2500</v>
      </c>
      <c r="F86" s="8" t="s">
        <v>14</v>
      </c>
      <c r="G86" s="8">
        <f>VARP(B85:B94)</f>
        <v>2500</v>
      </c>
    </row>
    <row r="87" spans="1:7">
      <c r="A87" s="7" t="s">
        <v>2</v>
      </c>
      <c r="B87" s="8">
        <v>0</v>
      </c>
      <c r="C87" s="7" t="s">
        <v>2</v>
      </c>
      <c r="D87" s="8">
        <f t="shared" si="3"/>
        <v>2500</v>
      </c>
      <c r="F87" s="8" t="s">
        <v>15</v>
      </c>
      <c r="G87" s="8">
        <f>STDEVP(B85:B94)</f>
        <v>50</v>
      </c>
    </row>
    <row r="88" spans="1:7">
      <c r="A88" s="7" t="s">
        <v>3</v>
      </c>
      <c r="B88" s="8">
        <v>0</v>
      </c>
      <c r="C88" s="7" t="s">
        <v>3</v>
      </c>
      <c r="D88" s="8">
        <f t="shared" si="3"/>
        <v>2500</v>
      </c>
    </row>
    <row r="89" spans="1:7">
      <c r="A89" s="7" t="s">
        <v>4</v>
      </c>
      <c r="B89" s="8">
        <v>0</v>
      </c>
      <c r="C89" s="7" t="s">
        <v>4</v>
      </c>
      <c r="D89" s="8">
        <f t="shared" si="3"/>
        <v>2500</v>
      </c>
    </row>
    <row r="90" spans="1:7">
      <c r="A90" s="7" t="s">
        <v>5</v>
      </c>
      <c r="B90" s="8">
        <v>100</v>
      </c>
      <c r="C90" s="7" t="s">
        <v>5</v>
      </c>
      <c r="D90" s="8">
        <f t="shared" si="3"/>
        <v>2500</v>
      </c>
    </row>
    <row r="91" spans="1:7">
      <c r="A91" s="7" t="s">
        <v>6</v>
      </c>
      <c r="B91" s="8">
        <v>100</v>
      </c>
      <c r="C91" s="7" t="s">
        <v>6</v>
      </c>
      <c r="D91" s="8">
        <f t="shared" si="3"/>
        <v>2500</v>
      </c>
    </row>
    <row r="92" spans="1:7">
      <c r="A92" s="7" t="s">
        <v>7</v>
      </c>
      <c r="B92" s="8">
        <v>100</v>
      </c>
      <c r="C92" s="7" t="s">
        <v>7</v>
      </c>
      <c r="D92" s="8">
        <f t="shared" si="3"/>
        <v>2500</v>
      </c>
    </row>
    <row r="93" spans="1:7">
      <c r="A93" s="7" t="s">
        <v>8</v>
      </c>
      <c r="B93" s="8">
        <v>100</v>
      </c>
      <c r="C93" s="7" t="s">
        <v>8</v>
      </c>
      <c r="D93" s="8">
        <f t="shared" si="3"/>
        <v>2500</v>
      </c>
    </row>
    <row r="94" spans="1:7">
      <c r="A94" s="7" t="s">
        <v>9</v>
      </c>
      <c r="B94" s="8">
        <v>100</v>
      </c>
      <c r="C94" s="7" t="s">
        <v>9</v>
      </c>
      <c r="D94" s="8">
        <f t="shared" si="3"/>
        <v>2500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41" sqref="B41"/>
    </sheetView>
  </sheetViews>
  <sheetFormatPr defaultRowHeight="15"/>
  <cols>
    <col min="1" max="1" width="9.85546875" customWidth="1"/>
    <col min="2" max="2" width="31.140625" bestFit="1" customWidth="1"/>
    <col min="3" max="3" width="44.42578125" bestFit="1" customWidth="1"/>
    <col min="4" max="4" width="26" bestFit="1" customWidth="1"/>
    <col min="5" max="5" width="10.85546875" customWidth="1"/>
  </cols>
  <sheetData>
    <row r="1" spans="1:9">
      <c r="A1" t="s">
        <v>12</v>
      </c>
    </row>
    <row r="2" spans="1:9">
      <c r="B2" t="s">
        <v>29</v>
      </c>
      <c r="C2" t="s">
        <v>28</v>
      </c>
      <c r="D2" t="s">
        <v>27</v>
      </c>
      <c r="E2" t="s">
        <v>26</v>
      </c>
      <c r="G2">
        <f>CORREL(E3:E12,B3:B12)</f>
        <v>-0.99999999999999989</v>
      </c>
      <c r="I2">
        <f>CORREL(E3:E12,D3:D12)</f>
        <v>0.99999999999999989</v>
      </c>
    </row>
    <row r="3" spans="1:9">
      <c r="A3" t="s">
        <v>16</v>
      </c>
      <c r="B3">
        <v>10</v>
      </c>
      <c r="C3">
        <v>10</v>
      </c>
      <c r="D3">
        <v>1</v>
      </c>
      <c r="E3">
        <v>100</v>
      </c>
    </row>
    <row r="4" spans="1:9">
      <c r="A4" t="s">
        <v>17</v>
      </c>
      <c r="B4">
        <v>9</v>
      </c>
      <c r="C4">
        <v>9</v>
      </c>
      <c r="D4">
        <v>2</v>
      </c>
      <c r="E4">
        <v>200</v>
      </c>
    </row>
    <row r="5" spans="1:9">
      <c r="A5" t="s">
        <v>18</v>
      </c>
      <c r="B5">
        <v>8</v>
      </c>
      <c r="C5">
        <v>8</v>
      </c>
      <c r="D5">
        <v>3</v>
      </c>
      <c r="E5">
        <v>300</v>
      </c>
    </row>
    <row r="6" spans="1:9">
      <c r="A6" t="s">
        <v>19</v>
      </c>
      <c r="B6">
        <v>7</v>
      </c>
      <c r="C6">
        <v>7</v>
      </c>
      <c r="D6">
        <v>4</v>
      </c>
      <c r="E6">
        <v>400</v>
      </c>
    </row>
    <row r="7" spans="1:9">
      <c r="A7" t="s">
        <v>20</v>
      </c>
      <c r="B7">
        <v>6</v>
      </c>
      <c r="C7">
        <v>6</v>
      </c>
      <c r="D7">
        <v>5</v>
      </c>
      <c r="E7">
        <v>500</v>
      </c>
    </row>
    <row r="8" spans="1:9">
      <c r="A8" t="s">
        <v>21</v>
      </c>
      <c r="B8">
        <v>5</v>
      </c>
      <c r="C8">
        <v>5</v>
      </c>
      <c r="D8">
        <v>6</v>
      </c>
      <c r="E8">
        <v>600</v>
      </c>
    </row>
    <row r="9" spans="1:9">
      <c r="A9" t="s">
        <v>22</v>
      </c>
      <c r="B9">
        <v>4</v>
      </c>
      <c r="C9">
        <v>4</v>
      </c>
      <c r="D9">
        <v>7</v>
      </c>
      <c r="E9">
        <v>700</v>
      </c>
    </row>
    <row r="10" spans="1:9">
      <c r="A10" t="s">
        <v>23</v>
      </c>
      <c r="B10">
        <v>3</v>
      </c>
      <c r="C10">
        <v>3</v>
      </c>
      <c r="D10">
        <v>8</v>
      </c>
      <c r="E10">
        <v>800</v>
      </c>
    </row>
    <row r="11" spans="1:9">
      <c r="A11" t="s">
        <v>24</v>
      </c>
      <c r="B11">
        <v>2</v>
      </c>
      <c r="C11">
        <v>2</v>
      </c>
      <c r="D11">
        <v>9</v>
      </c>
      <c r="E11">
        <v>900</v>
      </c>
    </row>
    <row r="12" spans="1:9">
      <c r="A12" t="s">
        <v>25</v>
      </c>
      <c r="B12">
        <v>1</v>
      </c>
      <c r="C12">
        <v>1</v>
      </c>
      <c r="D12">
        <v>10</v>
      </c>
      <c r="E12">
        <v>1000</v>
      </c>
    </row>
    <row r="14" spans="1:9">
      <c r="B14" t="s">
        <v>30</v>
      </c>
      <c r="C14" t="s">
        <v>31</v>
      </c>
    </row>
    <row r="15" spans="1:9">
      <c r="C15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E30" sqref="E30"/>
    </sheetView>
  </sheetViews>
  <sheetFormatPr defaultRowHeight="15"/>
  <sheetData>
    <row r="1" spans="1:9">
      <c r="A1" t="s">
        <v>38</v>
      </c>
    </row>
    <row r="2" spans="1:9">
      <c r="A2" s="2" t="s">
        <v>36</v>
      </c>
      <c r="B2" s="2" t="s">
        <v>35</v>
      </c>
      <c r="C2" s="2" t="s">
        <v>34</v>
      </c>
      <c r="F2" s="2" t="s">
        <v>35</v>
      </c>
      <c r="G2" s="2" t="s">
        <v>34</v>
      </c>
    </row>
    <row r="3" spans="1:9">
      <c r="A3" s="2">
        <v>1</v>
      </c>
      <c r="B3">
        <v>4</v>
      </c>
      <c r="C3">
        <v>1</v>
      </c>
      <c r="E3" s="2" t="s">
        <v>35</v>
      </c>
      <c r="F3" s="3">
        <f>COVAR(B3:B7,B3:B7)</f>
        <v>0.55999999999999994</v>
      </c>
      <c r="G3" s="3">
        <f>COVAR(B3:B7,C3:C7)</f>
        <v>0.12000000000000002</v>
      </c>
    </row>
    <row r="4" spans="1:9">
      <c r="A4" s="2">
        <v>2</v>
      </c>
      <c r="B4">
        <v>3</v>
      </c>
      <c r="C4">
        <v>1</v>
      </c>
      <c r="E4" s="2" t="s">
        <v>34</v>
      </c>
      <c r="F4" s="3">
        <f>COVAR(B3:B7,C3:C7)</f>
        <v>0.12000000000000002</v>
      </c>
      <c r="G4" s="3">
        <f>COVAR(C3:C7,C3:C7)</f>
        <v>0.24</v>
      </c>
    </row>
    <row r="5" spans="1:9">
      <c r="A5" s="2">
        <v>3</v>
      </c>
      <c r="B5">
        <v>4</v>
      </c>
      <c r="C5">
        <v>2</v>
      </c>
    </row>
    <row r="6" spans="1:9">
      <c r="A6" s="2">
        <v>4</v>
      </c>
      <c r="B6">
        <v>2</v>
      </c>
      <c r="C6">
        <v>1</v>
      </c>
    </row>
    <row r="7" spans="1:9">
      <c r="A7" s="2">
        <v>5</v>
      </c>
      <c r="B7">
        <v>3</v>
      </c>
      <c r="C7">
        <v>2</v>
      </c>
    </row>
    <row r="9" spans="1:9">
      <c r="A9" t="s">
        <v>37</v>
      </c>
    </row>
    <row r="10" spans="1:9">
      <c r="A10" s="2" t="s">
        <v>36</v>
      </c>
      <c r="B10" s="2" t="s">
        <v>35</v>
      </c>
      <c r="C10" s="2" t="s">
        <v>34</v>
      </c>
      <c r="D10" s="2" t="s">
        <v>33</v>
      </c>
      <c r="G10" s="2" t="s">
        <v>35</v>
      </c>
      <c r="H10" s="2" t="s">
        <v>34</v>
      </c>
      <c r="I10" s="2" t="s">
        <v>33</v>
      </c>
    </row>
    <row r="11" spans="1:9">
      <c r="A11" s="2">
        <v>1</v>
      </c>
      <c r="B11">
        <v>1</v>
      </c>
      <c r="C11">
        <v>1</v>
      </c>
      <c r="D11">
        <v>1</v>
      </c>
      <c r="F11" s="2" t="s">
        <v>35</v>
      </c>
      <c r="G11" s="3">
        <f>COVAR(B11:B15,B11:B15)</f>
        <v>2.16</v>
      </c>
      <c r="H11" s="3">
        <f>COVAR(B11:B15,C11:C15)</f>
        <v>8.0000000000000029E-2</v>
      </c>
      <c r="I11" s="3">
        <f>COVAR(B11:B15,D11:D15)</f>
        <v>0.28000000000000003</v>
      </c>
    </row>
    <row r="12" spans="1:9">
      <c r="A12" s="2">
        <v>2</v>
      </c>
      <c r="B12">
        <v>3</v>
      </c>
      <c r="C12">
        <v>1</v>
      </c>
      <c r="D12">
        <v>1</v>
      </c>
      <c r="F12" s="2" t="s">
        <v>34</v>
      </c>
      <c r="G12" s="3">
        <f>COVAR(B11:B15,C11:C15)</f>
        <v>8.0000000000000029E-2</v>
      </c>
      <c r="H12" s="3">
        <f>COVAR(C11:C15,C11:C15)</f>
        <v>0.24</v>
      </c>
      <c r="I12" s="3">
        <f>COVAR(C11:C15,D11:D15)</f>
        <v>3.9999999999999994E-2</v>
      </c>
    </row>
    <row r="13" spans="1:9">
      <c r="A13" s="2">
        <v>3</v>
      </c>
      <c r="B13">
        <v>4</v>
      </c>
      <c r="C13">
        <v>2</v>
      </c>
      <c r="D13">
        <v>2</v>
      </c>
      <c r="F13" s="2" t="s">
        <v>33</v>
      </c>
      <c r="G13" s="3">
        <f>COVAR(B11:B15,D11:D15)</f>
        <v>0.28000000000000003</v>
      </c>
      <c r="H13" s="3">
        <f>COVAR(D11:D15,C11:C15)</f>
        <v>3.9999999999999994E-2</v>
      </c>
      <c r="I13" s="3">
        <f>COVAR(D11:D15,D11:D15)</f>
        <v>0.24</v>
      </c>
    </row>
    <row r="14" spans="1:9">
      <c r="A14" s="2">
        <v>4</v>
      </c>
      <c r="B14">
        <v>1</v>
      </c>
      <c r="C14">
        <v>1</v>
      </c>
      <c r="D14">
        <v>2</v>
      </c>
    </row>
    <row r="15" spans="1:9">
      <c r="A15" s="2">
        <v>5</v>
      </c>
      <c r="B15">
        <v>0</v>
      </c>
      <c r="C15">
        <v>2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F33" sqref="F33"/>
    </sheetView>
  </sheetViews>
  <sheetFormatPr defaultRowHeight="15"/>
  <cols>
    <col min="2" max="2" width="9.140625" customWidth="1"/>
  </cols>
  <sheetData>
    <row r="1" spans="1:8">
      <c r="A1">
        <v>10</v>
      </c>
      <c r="B1">
        <v>7</v>
      </c>
      <c r="C1">
        <f t="shared" ref="C1:C9" si="0">B1-$B$11</f>
        <v>0.88888888888888928</v>
      </c>
      <c r="D1">
        <f t="shared" ref="D1:D9" si="1">C1^2</f>
        <v>0.79012345679012419</v>
      </c>
      <c r="F1">
        <f t="shared" ref="F1:F9" si="2">B1^2</f>
        <v>49</v>
      </c>
    </row>
    <row r="2" spans="1:8">
      <c r="A2">
        <v>10</v>
      </c>
      <c r="B2">
        <v>7</v>
      </c>
      <c r="C2">
        <f t="shared" si="0"/>
        <v>0.88888888888888928</v>
      </c>
      <c r="D2">
        <f t="shared" si="1"/>
        <v>0.79012345679012419</v>
      </c>
      <c r="F2">
        <f t="shared" si="2"/>
        <v>49</v>
      </c>
    </row>
    <row r="3" spans="1:8">
      <c r="A3">
        <v>2</v>
      </c>
      <c r="B3">
        <v>10</v>
      </c>
      <c r="C3">
        <f t="shared" si="0"/>
        <v>3.8888888888888893</v>
      </c>
      <c r="D3">
        <f t="shared" si="1"/>
        <v>15.123456790123459</v>
      </c>
      <c r="F3">
        <f t="shared" si="2"/>
        <v>100</v>
      </c>
    </row>
    <row r="4" spans="1:8">
      <c r="A4">
        <v>1</v>
      </c>
      <c r="B4">
        <v>10</v>
      </c>
      <c r="C4">
        <f t="shared" si="0"/>
        <v>3.8888888888888893</v>
      </c>
      <c r="D4">
        <f t="shared" si="1"/>
        <v>15.123456790123459</v>
      </c>
      <c r="F4">
        <f t="shared" si="2"/>
        <v>100</v>
      </c>
    </row>
    <row r="5" spans="1:8">
      <c r="A5">
        <v>1</v>
      </c>
      <c r="B5">
        <v>10</v>
      </c>
      <c r="C5">
        <f t="shared" si="0"/>
        <v>3.8888888888888893</v>
      </c>
      <c r="D5">
        <f t="shared" si="1"/>
        <v>15.123456790123459</v>
      </c>
      <c r="F5">
        <f t="shared" si="2"/>
        <v>100</v>
      </c>
    </row>
    <row r="6" spans="1:8">
      <c r="A6">
        <v>0.5</v>
      </c>
      <c r="B6">
        <v>3</v>
      </c>
      <c r="C6">
        <f t="shared" si="0"/>
        <v>-3.1111111111111107</v>
      </c>
      <c r="D6">
        <f t="shared" si="1"/>
        <v>9.6790123456790091</v>
      </c>
      <c r="F6">
        <f t="shared" si="2"/>
        <v>9</v>
      </c>
    </row>
    <row r="7" spans="1:8">
      <c r="A7">
        <v>0.5</v>
      </c>
      <c r="B7">
        <v>3</v>
      </c>
      <c r="C7">
        <f t="shared" si="0"/>
        <v>-3.1111111111111107</v>
      </c>
      <c r="D7">
        <f t="shared" si="1"/>
        <v>9.6790123456790091</v>
      </c>
      <c r="F7">
        <f t="shared" si="2"/>
        <v>9</v>
      </c>
    </row>
    <row r="8" spans="1:8">
      <c r="A8">
        <v>0.2</v>
      </c>
      <c r="B8">
        <v>3</v>
      </c>
      <c r="C8">
        <f t="shared" si="0"/>
        <v>-3.1111111111111107</v>
      </c>
      <c r="D8">
        <f t="shared" si="1"/>
        <v>9.6790123456790091</v>
      </c>
      <c r="F8">
        <f t="shared" si="2"/>
        <v>9</v>
      </c>
    </row>
    <row r="9" spans="1:8">
      <c r="A9">
        <v>0.1</v>
      </c>
      <c r="B9">
        <v>2</v>
      </c>
      <c r="C9">
        <f t="shared" si="0"/>
        <v>-4.1111111111111107</v>
      </c>
      <c r="D9">
        <f t="shared" si="1"/>
        <v>16.901234567901231</v>
      </c>
      <c r="F9">
        <f t="shared" si="2"/>
        <v>4</v>
      </c>
    </row>
    <row r="11" spans="1:8">
      <c r="A11">
        <f>VARP(A1:A9,B1:B9)</f>
        <v>15.406820987654323</v>
      </c>
      <c r="B11">
        <f>AVERAGE(B1:B9)</f>
        <v>6.1111111111111107</v>
      </c>
      <c r="D11">
        <f>SUM(D1:D9)/9</f>
        <v>10.320987654320987</v>
      </c>
      <c r="F11">
        <f>SUM(F1:F9)/9</f>
        <v>47.666666666666664</v>
      </c>
      <c r="H11">
        <f>F11-B11^2</f>
        <v>10.320987654320987</v>
      </c>
    </row>
    <row r="13" spans="1:8">
      <c r="A13">
        <f>CORREL(A1:A9,B1:B9)</f>
        <v>0.26024357823129318</v>
      </c>
      <c r="B13">
        <f>VARP(B1:B9)</f>
        <v>10.320987654320987</v>
      </c>
    </row>
    <row r="15" spans="1:8">
      <c r="A15" t="s">
        <v>52</v>
      </c>
      <c r="B15" t="s">
        <v>51</v>
      </c>
    </row>
    <row r="16" spans="1:8">
      <c r="A16">
        <v>2</v>
      </c>
      <c r="B16">
        <v>10</v>
      </c>
      <c r="C16">
        <f t="shared" ref="C16:C24" si="3">AVERAGE($A$16:$A$24)</f>
        <v>5.333333333333333</v>
      </c>
      <c r="D16">
        <f t="shared" ref="D16:D24" si="4">AVERAGE($B$16:$B$24)</f>
        <v>8.6666666666666661</v>
      </c>
      <c r="E16">
        <f t="shared" ref="E16:E24" si="5">A16-$C$16</f>
        <v>-3.333333333333333</v>
      </c>
      <c r="F16">
        <f t="shared" ref="F16:F24" si="6">B16-$D$16</f>
        <v>1.3333333333333339</v>
      </c>
      <c r="G16">
        <f t="shared" ref="G16:G24" si="7">F16*E16</f>
        <v>-4.4444444444444464</v>
      </c>
    </row>
    <row r="17" spans="1:7">
      <c r="A17">
        <v>2</v>
      </c>
      <c r="B17">
        <v>10</v>
      </c>
      <c r="C17">
        <f t="shared" si="3"/>
        <v>5.333333333333333</v>
      </c>
      <c r="D17">
        <f t="shared" si="4"/>
        <v>8.6666666666666661</v>
      </c>
      <c r="E17">
        <f t="shared" si="5"/>
        <v>-3.333333333333333</v>
      </c>
      <c r="F17">
        <f t="shared" si="6"/>
        <v>1.3333333333333339</v>
      </c>
      <c r="G17">
        <f t="shared" si="7"/>
        <v>-4.4444444444444464</v>
      </c>
    </row>
    <row r="18" spans="1:7">
      <c r="A18">
        <v>2</v>
      </c>
      <c r="B18">
        <v>10</v>
      </c>
      <c r="C18">
        <f t="shared" si="3"/>
        <v>5.333333333333333</v>
      </c>
      <c r="D18">
        <f t="shared" si="4"/>
        <v>8.6666666666666661</v>
      </c>
      <c r="E18">
        <f t="shared" si="5"/>
        <v>-3.333333333333333</v>
      </c>
      <c r="F18">
        <f t="shared" si="6"/>
        <v>1.3333333333333339</v>
      </c>
      <c r="G18">
        <f t="shared" si="7"/>
        <v>-4.4444444444444464</v>
      </c>
    </row>
    <row r="19" spans="1:7">
      <c r="A19">
        <v>1</v>
      </c>
      <c r="B19">
        <v>10</v>
      </c>
      <c r="C19">
        <f t="shared" si="3"/>
        <v>5.333333333333333</v>
      </c>
      <c r="D19">
        <f t="shared" si="4"/>
        <v>8.6666666666666661</v>
      </c>
      <c r="E19">
        <f t="shared" si="5"/>
        <v>-4.333333333333333</v>
      </c>
      <c r="F19">
        <f t="shared" si="6"/>
        <v>1.3333333333333339</v>
      </c>
      <c r="G19">
        <f t="shared" si="7"/>
        <v>-5.7777777777777803</v>
      </c>
    </row>
    <row r="20" spans="1:7">
      <c r="A20">
        <v>1</v>
      </c>
      <c r="B20">
        <v>10</v>
      </c>
      <c r="C20">
        <f t="shared" si="3"/>
        <v>5.333333333333333</v>
      </c>
      <c r="D20">
        <f t="shared" si="4"/>
        <v>8.6666666666666661</v>
      </c>
      <c r="E20">
        <f t="shared" si="5"/>
        <v>-4.333333333333333</v>
      </c>
      <c r="F20">
        <f t="shared" si="6"/>
        <v>1.3333333333333339</v>
      </c>
      <c r="G20">
        <f t="shared" si="7"/>
        <v>-5.7777777777777803</v>
      </c>
    </row>
    <row r="21" spans="1:7">
      <c r="A21">
        <v>10</v>
      </c>
      <c r="B21">
        <v>7</v>
      </c>
      <c r="C21">
        <f t="shared" si="3"/>
        <v>5.333333333333333</v>
      </c>
      <c r="D21">
        <f t="shared" si="4"/>
        <v>8.6666666666666661</v>
      </c>
      <c r="E21">
        <f t="shared" si="5"/>
        <v>4.666666666666667</v>
      </c>
      <c r="F21">
        <f t="shared" si="6"/>
        <v>-1.6666666666666661</v>
      </c>
      <c r="G21">
        <f t="shared" si="7"/>
        <v>-7.7777777777777759</v>
      </c>
    </row>
    <row r="22" spans="1:7">
      <c r="A22">
        <v>10</v>
      </c>
      <c r="B22">
        <v>7</v>
      </c>
      <c r="C22">
        <f t="shared" si="3"/>
        <v>5.333333333333333</v>
      </c>
      <c r="D22">
        <f t="shared" si="4"/>
        <v>8.6666666666666661</v>
      </c>
      <c r="E22">
        <f t="shared" si="5"/>
        <v>4.666666666666667</v>
      </c>
      <c r="F22">
        <f t="shared" si="6"/>
        <v>-1.6666666666666661</v>
      </c>
      <c r="G22">
        <f t="shared" si="7"/>
        <v>-7.7777777777777759</v>
      </c>
    </row>
    <row r="23" spans="1:7">
      <c r="A23">
        <v>10</v>
      </c>
      <c r="B23">
        <v>7</v>
      </c>
      <c r="C23">
        <f t="shared" si="3"/>
        <v>5.333333333333333</v>
      </c>
      <c r="D23">
        <f t="shared" si="4"/>
        <v>8.6666666666666661</v>
      </c>
      <c r="E23">
        <f t="shared" si="5"/>
        <v>4.666666666666667</v>
      </c>
      <c r="F23">
        <f t="shared" si="6"/>
        <v>-1.6666666666666661</v>
      </c>
      <c r="G23">
        <f t="shared" si="7"/>
        <v>-7.7777777777777759</v>
      </c>
    </row>
    <row r="24" spans="1:7">
      <c r="A24">
        <v>10</v>
      </c>
      <c r="B24">
        <v>7</v>
      </c>
      <c r="C24">
        <f t="shared" si="3"/>
        <v>5.333333333333333</v>
      </c>
      <c r="D24">
        <f t="shared" si="4"/>
        <v>8.6666666666666661</v>
      </c>
      <c r="E24">
        <f t="shared" si="5"/>
        <v>4.666666666666667</v>
      </c>
      <c r="F24">
        <f t="shared" si="6"/>
        <v>-1.6666666666666661</v>
      </c>
      <c r="G24">
        <f t="shared" si="7"/>
        <v>-7.7777777777777759</v>
      </c>
    </row>
    <row r="26" spans="1:7">
      <c r="G26">
        <f>SUM(G16:G24)</f>
        <v>-56.000000000000014</v>
      </c>
    </row>
    <row r="27" spans="1:7">
      <c r="A27" t="s">
        <v>47</v>
      </c>
      <c r="B27">
        <f>G26/9</f>
        <v>-6.2222222222222241</v>
      </c>
    </row>
    <row r="28" spans="1:7">
      <c r="A28" t="s">
        <v>66</v>
      </c>
      <c r="B28">
        <f>STDEVP(A16:A24)</f>
        <v>4.1899350299921787</v>
      </c>
    </row>
    <row r="29" spans="1:7">
      <c r="A29" t="s">
        <v>65</v>
      </c>
      <c r="B29">
        <f>STDEVP(B16:B24)</f>
        <v>1.4907119849998598</v>
      </c>
    </row>
    <row r="31" spans="1:7">
      <c r="A31" t="s">
        <v>64</v>
      </c>
      <c r="B31">
        <f>B27/(B28*B29)</f>
        <v>-0.99619529375074822</v>
      </c>
    </row>
    <row r="34" spans="1:2">
      <c r="A34" t="s">
        <v>47</v>
      </c>
      <c r="B34">
        <f>COVAR(A16:A24,B16:B24)</f>
        <v>-6.2222222222222241</v>
      </c>
    </row>
    <row r="35" spans="1:2">
      <c r="A35" t="s">
        <v>63</v>
      </c>
      <c r="B35">
        <f>CORREL(A16:A24,B16:B24)</f>
        <v>-0.99619529375074845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23" sqref="B23"/>
    </sheetView>
  </sheetViews>
  <sheetFormatPr defaultRowHeight="15"/>
  <sheetData>
    <row r="1" spans="1:5">
      <c r="A1" t="s">
        <v>52</v>
      </c>
      <c r="B1" t="s">
        <v>51</v>
      </c>
      <c r="D1" t="s">
        <v>52</v>
      </c>
      <c r="E1" t="s">
        <v>51</v>
      </c>
    </row>
    <row r="2" spans="1:5">
      <c r="A2">
        <v>1</v>
      </c>
      <c r="B2">
        <v>5</v>
      </c>
      <c r="D2">
        <v>1</v>
      </c>
      <c r="E2">
        <v>5</v>
      </c>
    </row>
    <row r="3" spans="1:5">
      <c r="A3">
        <v>2</v>
      </c>
      <c r="B3">
        <v>-5</v>
      </c>
      <c r="D3">
        <v>2</v>
      </c>
      <c r="E3">
        <v>-5</v>
      </c>
    </row>
    <row r="4" spans="1:5">
      <c r="A4">
        <v>3</v>
      </c>
      <c r="B4">
        <v>5</v>
      </c>
      <c r="D4">
        <v>3</v>
      </c>
      <c r="E4">
        <v>5</v>
      </c>
    </row>
    <row r="5" spans="1:5">
      <c r="A5">
        <v>4</v>
      </c>
      <c r="B5">
        <v>-5</v>
      </c>
      <c r="D5">
        <v>4</v>
      </c>
      <c r="E5">
        <v>-5</v>
      </c>
    </row>
    <row r="6" spans="1:5">
      <c r="A6">
        <v>5</v>
      </c>
      <c r="B6">
        <v>5</v>
      </c>
      <c r="D6">
        <v>5</v>
      </c>
      <c r="E6">
        <v>5</v>
      </c>
    </row>
    <row r="7" spans="1:5">
      <c r="A7">
        <v>6</v>
      </c>
      <c r="B7">
        <v>-5</v>
      </c>
      <c r="D7">
        <v>6</v>
      </c>
      <c r="E7">
        <v>-5</v>
      </c>
    </row>
    <row r="8" spans="1:5">
      <c r="A8">
        <v>7</v>
      </c>
      <c r="B8">
        <v>5</v>
      </c>
      <c r="D8">
        <v>7</v>
      </c>
      <c r="E8">
        <v>5</v>
      </c>
    </row>
    <row r="9" spans="1:5">
      <c r="A9">
        <v>8</v>
      </c>
      <c r="B9">
        <v>-5</v>
      </c>
      <c r="D9">
        <v>8</v>
      </c>
      <c r="E9">
        <v>-5</v>
      </c>
    </row>
    <row r="10" spans="1:5">
      <c r="A10">
        <v>9</v>
      </c>
      <c r="B10">
        <v>5</v>
      </c>
      <c r="D10">
        <v>9</v>
      </c>
      <c r="E10">
        <v>5</v>
      </c>
    </row>
    <row r="11" spans="1:5">
      <c r="A11">
        <v>10</v>
      </c>
      <c r="B11">
        <v>-5</v>
      </c>
      <c r="D11">
        <v>10</v>
      </c>
      <c r="E11">
        <v>-5</v>
      </c>
    </row>
    <row r="13" spans="1:5">
      <c r="A13" t="s">
        <v>68</v>
      </c>
      <c r="B13">
        <f>AVERAGE(B2:B11)</f>
        <v>0</v>
      </c>
      <c r="D13" t="s">
        <v>68</v>
      </c>
      <c r="E13">
        <f>AVERAGE(E2:E11)</f>
        <v>0</v>
      </c>
    </row>
    <row r="14" spans="1:5">
      <c r="A14" t="s">
        <v>67</v>
      </c>
      <c r="B14">
        <f>+VARP(B2:B11)</f>
        <v>25</v>
      </c>
      <c r="D14" t="s">
        <v>67</v>
      </c>
      <c r="E14">
        <f>+VARP(E2:E11)</f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7"/>
  <sheetViews>
    <sheetView topLeftCell="A25" workbookViewId="0">
      <selection activeCell="G35" sqref="G35"/>
    </sheetView>
  </sheetViews>
  <sheetFormatPr defaultRowHeight="15"/>
  <cols>
    <col min="1" max="2" width="12.140625" customWidth="1"/>
  </cols>
  <sheetData>
    <row r="1" spans="1:16">
      <c r="A1" t="s">
        <v>62</v>
      </c>
    </row>
    <row r="2" spans="1:16">
      <c r="A2" s="6" t="s">
        <v>52</v>
      </c>
      <c r="B2" s="6" t="s">
        <v>51</v>
      </c>
    </row>
    <row r="3" spans="1:16">
      <c r="A3" s="5">
        <v>0</v>
      </c>
      <c r="B3" s="5">
        <v>2</v>
      </c>
      <c r="G3">
        <v>1</v>
      </c>
      <c r="H3">
        <v>10</v>
      </c>
      <c r="K3">
        <f>AVERAGE(G3:G7)</f>
        <v>3</v>
      </c>
      <c r="L3">
        <v>31.6</v>
      </c>
      <c r="M3">
        <f t="shared" ref="M3:N7" si="0">G3-K3</f>
        <v>-2</v>
      </c>
      <c r="N3">
        <f t="shared" si="0"/>
        <v>-21.6</v>
      </c>
      <c r="P3">
        <f>M3*N3</f>
        <v>43.2</v>
      </c>
    </row>
    <row r="4" spans="1:16">
      <c r="A4" s="5">
        <v>2</v>
      </c>
      <c r="B4" s="5">
        <v>8</v>
      </c>
      <c r="E4">
        <f>CORREL(A3:A7,B3:B7)</f>
        <v>0.6033650588340429</v>
      </c>
      <c r="G4">
        <v>2</v>
      </c>
      <c r="H4">
        <v>18</v>
      </c>
      <c r="K4">
        <v>3</v>
      </c>
      <c r="L4">
        <v>31.6</v>
      </c>
      <c r="M4">
        <f t="shared" si="0"/>
        <v>-1</v>
      </c>
      <c r="N4">
        <f t="shared" si="0"/>
        <v>-13.600000000000001</v>
      </c>
      <c r="P4">
        <f>M4*N4</f>
        <v>13.600000000000001</v>
      </c>
    </row>
    <row r="5" spans="1:16">
      <c r="A5" s="5">
        <v>3</v>
      </c>
      <c r="B5" s="5">
        <v>9</v>
      </c>
      <c r="G5">
        <v>3</v>
      </c>
      <c r="H5">
        <v>35</v>
      </c>
      <c r="K5">
        <v>3</v>
      </c>
      <c r="L5">
        <v>31.6</v>
      </c>
      <c r="M5">
        <f t="shared" si="0"/>
        <v>0</v>
      </c>
      <c r="N5">
        <f t="shared" si="0"/>
        <v>3.3999999999999986</v>
      </c>
      <c r="P5">
        <f>M5*N5</f>
        <v>0</v>
      </c>
    </row>
    <row r="6" spans="1:16">
      <c r="A6" s="5">
        <v>-2</v>
      </c>
      <c r="B6" s="5">
        <v>-1</v>
      </c>
      <c r="G6">
        <v>4</v>
      </c>
      <c r="H6">
        <v>40</v>
      </c>
      <c r="K6">
        <v>3</v>
      </c>
      <c r="L6">
        <v>31.6</v>
      </c>
      <c r="M6">
        <f t="shared" si="0"/>
        <v>1</v>
      </c>
      <c r="N6">
        <f t="shared" si="0"/>
        <v>8.3999999999999986</v>
      </c>
      <c r="P6">
        <f>M6*N6</f>
        <v>8.3999999999999986</v>
      </c>
    </row>
    <row r="7" spans="1:16">
      <c r="A7" s="5">
        <v>4</v>
      </c>
      <c r="B7" s="5">
        <v>2</v>
      </c>
      <c r="G7">
        <v>5</v>
      </c>
      <c r="H7">
        <v>55</v>
      </c>
      <c r="K7">
        <v>3</v>
      </c>
      <c r="L7">
        <v>31.6</v>
      </c>
      <c r="M7">
        <f t="shared" si="0"/>
        <v>2</v>
      </c>
      <c r="N7">
        <f t="shared" si="0"/>
        <v>23.4</v>
      </c>
      <c r="P7">
        <f>M7*N7</f>
        <v>46.8</v>
      </c>
    </row>
    <row r="9" spans="1:16">
      <c r="A9" t="s">
        <v>61</v>
      </c>
      <c r="G9">
        <f>COVAR(G3:G7,H3:H7)</f>
        <v>22.4</v>
      </c>
      <c r="I9">
        <f>COVAR(G3:G7,H3:H7)</f>
        <v>22.4</v>
      </c>
    </row>
    <row r="10" spans="1:16">
      <c r="A10" s="2" t="s">
        <v>50</v>
      </c>
      <c r="B10">
        <f>AVERAGE(A3:A7)</f>
        <v>1.4</v>
      </c>
      <c r="P10">
        <f>SUM(P3:P7)/5</f>
        <v>22.4</v>
      </c>
    </row>
    <row r="11" spans="1:16">
      <c r="A11" s="2" t="s">
        <v>60</v>
      </c>
      <c r="B11">
        <f>AVERAGE(B3:B7)</f>
        <v>4</v>
      </c>
    </row>
    <row r="12" spans="1:16">
      <c r="A12" s="2" t="s">
        <v>56</v>
      </c>
      <c r="B12" s="2">
        <f>COVAR(A3:A7,B3:B7)</f>
        <v>5</v>
      </c>
      <c r="F12">
        <f>VARP(G3:G7)</f>
        <v>2</v>
      </c>
    </row>
    <row r="13" spans="1:16">
      <c r="I13">
        <f>AVERAGE(H3:H7)</f>
        <v>31.6</v>
      </c>
    </row>
    <row r="15" spans="1:16">
      <c r="A15" s="2" t="s">
        <v>53</v>
      </c>
    </row>
    <row r="16" spans="1:16">
      <c r="A16" s="3">
        <f>COVAR(A3:A7,A3:A7)</f>
        <v>4.6399999999999997</v>
      </c>
      <c r="B16" s="3">
        <f>COVAR(A3:A7,B3:B7)</f>
        <v>5</v>
      </c>
    </row>
    <row r="17" spans="1:5">
      <c r="A17" s="3">
        <f>COVAR(B3:B7,A3:A7)</f>
        <v>5</v>
      </c>
      <c r="B17" s="3">
        <f>+COVAR(B3:B7,B3:B7)</f>
        <v>14.8</v>
      </c>
    </row>
    <row r="19" spans="1:5">
      <c r="A19" t="s">
        <v>59</v>
      </c>
    </row>
    <row r="20" spans="1:5">
      <c r="A20" t="s">
        <v>44</v>
      </c>
      <c r="B20">
        <f>CORREL(A3:A7,B3:B7)</f>
        <v>0.6033650588340429</v>
      </c>
    </row>
    <row r="22" spans="1:5">
      <c r="A22" t="s">
        <v>58</v>
      </c>
    </row>
    <row r="23" spans="1:5">
      <c r="A23" s="1">
        <v>-1</v>
      </c>
      <c r="B23" s="1">
        <v>5</v>
      </c>
      <c r="D23" t="s">
        <v>57</v>
      </c>
    </row>
    <row r="24" spans="1:5">
      <c r="A24" s="1">
        <v>1</v>
      </c>
      <c r="B24" s="1">
        <v>11</v>
      </c>
    </row>
    <row r="25" spans="1:5">
      <c r="A25" s="1">
        <v>2</v>
      </c>
      <c r="B25" s="1">
        <v>12</v>
      </c>
      <c r="E25">
        <f>CORREL(A23:A27,B23:B27)</f>
        <v>0.6033650588340429</v>
      </c>
    </row>
    <row r="26" spans="1:5">
      <c r="A26" s="1">
        <v>-3</v>
      </c>
      <c r="B26" s="1">
        <v>2</v>
      </c>
    </row>
    <row r="27" spans="1:5">
      <c r="A27" s="1">
        <v>3</v>
      </c>
      <c r="B27" s="1">
        <v>5</v>
      </c>
    </row>
    <row r="29" spans="1:5">
      <c r="A29" t="s">
        <v>50</v>
      </c>
      <c r="B29">
        <f>AVERAGE(A23:A27)</f>
        <v>0.4</v>
      </c>
    </row>
    <row r="30" spans="1:5">
      <c r="A30" t="s">
        <v>48</v>
      </c>
      <c r="B30">
        <f>AVERAGE(B23:B27)</f>
        <v>7</v>
      </c>
    </row>
    <row r="31" spans="1:5">
      <c r="A31" t="s">
        <v>56</v>
      </c>
      <c r="B31">
        <f>COVAR(A23:A27,B23:B27)</f>
        <v>5</v>
      </c>
    </row>
    <row r="33" spans="1:4">
      <c r="A33" t="s">
        <v>53</v>
      </c>
    </row>
    <row r="34" spans="1:4">
      <c r="A34">
        <f>COVAR(A23:A27,A23:A27)</f>
        <v>4.6399999999999997</v>
      </c>
      <c r="B34">
        <f>COVAR(A23:A27,B23:B27)</f>
        <v>5</v>
      </c>
    </row>
    <row r="35" spans="1:4">
      <c r="A35">
        <f>COVAR(A23:A27,B23:B27)</f>
        <v>5</v>
      </c>
      <c r="B35">
        <f>COVAR(B23:B27,B23:B27)</f>
        <v>14.8</v>
      </c>
    </row>
    <row r="38" spans="1:4">
      <c r="A38" t="s">
        <v>55</v>
      </c>
    </row>
    <row r="39" spans="1:4">
      <c r="A39" s="1">
        <v>0</v>
      </c>
      <c r="B39" s="1">
        <v>2</v>
      </c>
      <c r="D39" t="s">
        <v>54</v>
      </c>
    </row>
    <row r="40" spans="1:4">
      <c r="A40" s="1">
        <v>4</v>
      </c>
      <c r="B40" s="1">
        <v>8</v>
      </c>
    </row>
    <row r="41" spans="1:4">
      <c r="A41" s="1">
        <v>6</v>
      </c>
      <c r="B41" s="1">
        <v>9</v>
      </c>
    </row>
    <row r="42" spans="1:4">
      <c r="A42" s="1">
        <v>-4</v>
      </c>
      <c r="B42" s="1">
        <v>-1</v>
      </c>
    </row>
    <row r="43" spans="1:4">
      <c r="A43" s="1">
        <v>8</v>
      </c>
      <c r="B43" s="1">
        <v>2</v>
      </c>
    </row>
    <row r="45" spans="1:4">
      <c r="A45" t="s">
        <v>53</v>
      </c>
    </row>
    <row r="46" spans="1:4">
      <c r="A46">
        <f>COVAR(A39:A43,A39:A43)</f>
        <v>18.559999999999999</v>
      </c>
      <c r="B46">
        <f>COVAR(A39:A43,B39:B43)</f>
        <v>10</v>
      </c>
    </row>
    <row r="47" spans="1:4">
      <c r="A47">
        <f>COVAR(B39:B43,A39:A43)</f>
        <v>10</v>
      </c>
      <c r="B47">
        <f>COVAR(B39:B43,B39:B43)</f>
        <v>14.8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11" sqref="B11"/>
    </sheetView>
  </sheetViews>
  <sheetFormatPr defaultRowHeight="15"/>
  <cols>
    <col min="1" max="2" width="10.140625" customWidth="1"/>
  </cols>
  <sheetData>
    <row r="1" spans="1:5">
      <c r="A1" s="4" t="s">
        <v>52</v>
      </c>
      <c r="B1" s="4" t="s">
        <v>51</v>
      </c>
      <c r="C1" s="4"/>
    </row>
    <row r="2" spans="1:5">
      <c r="A2" s="4">
        <v>-1</v>
      </c>
      <c r="B2" s="4">
        <v>1</v>
      </c>
    </row>
    <row r="3" spans="1:5">
      <c r="A3" s="4">
        <v>0</v>
      </c>
      <c r="B3" s="4">
        <v>-2</v>
      </c>
    </row>
    <row r="4" spans="1:5">
      <c r="A4" s="4">
        <v>2</v>
      </c>
      <c r="B4" s="4">
        <v>2</v>
      </c>
    </row>
    <row r="5" spans="1:5">
      <c r="A5" s="4">
        <v>3</v>
      </c>
      <c r="B5" s="4">
        <v>6</v>
      </c>
    </row>
    <row r="8" spans="1:5">
      <c r="A8" t="s">
        <v>50</v>
      </c>
      <c r="B8">
        <f>AVERAGE(A2:A5)</f>
        <v>1</v>
      </c>
      <c r="D8" t="s">
        <v>49</v>
      </c>
      <c r="E8">
        <f>RSQ(B2:B5,A2:A5)</f>
        <v>0.598473282442748</v>
      </c>
    </row>
    <row r="9" spans="1:5">
      <c r="A9" t="s">
        <v>48</v>
      </c>
      <c r="B9">
        <f>AVERAGE(B2:B5)</f>
        <v>1.75</v>
      </c>
    </row>
    <row r="10" spans="1:5">
      <c r="E10">
        <f>(B2-$B$9)^2</f>
        <v>0.5625</v>
      </c>
    </row>
    <row r="11" spans="1:5">
      <c r="A11" t="s">
        <v>47</v>
      </c>
      <c r="B11">
        <f>COVAR(A2:A5,B2:B5)</f>
        <v>3.5</v>
      </c>
      <c r="E11">
        <f>(B3-$B$9)^2</f>
        <v>14.0625</v>
      </c>
    </row>
    <row r="12" spans="1:5">
      <c r="A12" t="s">
        <v>46</v>
      </c>
      <c r="B12">
        <f>VARP(A2:A5)</f>
        <v>2.5</v>
      </c>
      <c r="E12">
        <f>(B4-$B$9)^2</f>
        <v>6.25E-2</v>
      </c>
    </row>
    <row r="13" spans="1:5">
      <c r="E13">
        <f>(B5-$B$9)^2</f>
        <v>18.0625</v>
      </c>
    </row>
    <row r="14" spans="1:5">
      <c r="A14" t="s">
        <v>43</v>
      </c>
      <c r="B14">
        <f>SLOPE(B2:B5,A2:A5)</f>
        <v>1.4</v>
      </c>
    </row>
    <row r="15" spans="1:5">
      <c r="A15" t="s">
        <v>41</v>
      </c>
      <c r="B15">
        <f>INTERCEPT(B2:B5,A2:A5)</f>
        <v>0.35000000000000009</v>
      </c>
      <c r="D15" t="s">
        <v>45</v>
      </c>
      <c r="E15">
        <f>SUM(E10:E13)</f>
        <v>32.75</v>
      </c>
    </row>
    <row r="17" spans="1:5">
      <c r="A17" t="s">
        <v>44</v>
      </c>
      <c r="B17">
        <f>CORREL(A2:A5,B2:B5)</f>
        <v>0.77361054959375264</v>
      </c>
      <c r="D17" t="s">
        <v>44</v>
      </c>
      <c r="E17">
        <v>0.98609999999999998</v>
      </c>
    </row>
    <row r="19" spans="1:5">
      <c r="A19" t="s">
        <v>43</v>
      </c>
      <c r="B19">
        <f>B11/B12</f>
        <v>1.4</v>
      </c>
      <c r="D19" t="s">
        <v>42</v>
      </c>
      <c r="E19">
        <v>1.1599999999999999</v>
      </c>
    </row>
    <row r="20" spans="1:5">
      <c r="A20" t="s">
        <v>41</v>
      </c>
      <c r="B20">
        <f>B9-B19*B8</f>
        <v>0.35000000000000009</v>
      </c>
      <c r="D20" t="s">
        <v>40</v>
      </c>
      <c r="E20">
        <v>-0.93</v>
      </c>
    </row>
    <row r="21" spans="1:5">
      <c r="D21" t="s">
        <v>39</v>
      </c>
      <c r="E21">
        <v>-1.4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Task3.2</vt:lpstr>
      <vt:lpstr>task3.3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zarate</dc:creator>
  <cp:lastModifiedBy>gustavo zarate</cp:lastModifiedBy>
  <dcterms:created xsi:type="dcterms:W3CDTF">2020-03-15T20:40:31Z</dcterms:created>
  <dcterms:modified xsi:type="dcterms:W3CDTF">2021-03-25T23:25:24Z</dcterms:modified>
</cp:coreProperties>
</file>