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مجلد جديد\مجلد جديد\"/>
    </mc:Choice>
  </mc:AlternateContent>
  <bookViews>
    <workbookView xWindow="0" yWindow="0" windowWidth="21000" windowHeight="11895" tabRatio="837" activeTab="5"/>
  </bookViews>
  <sheets>
    <sheet name="مواد" sheetId="9" r:id="rId1"/>
    <sheet name="اول المدة" sheetId="1" r:id="rId2"/>
    <sheet name="مشتريات" sheetId="4" r:id="rId3"/>
    <sheet name="مرتجع" sheetId="25" r:id="rId4"/>
    <sheet name="صرف مواد خام" sheetId="14" r:id="rId5"/>
    <sheet name="انتاج مواد تامة " sheetId="18" r:id="rId6"/>
    <sheet name="الجرد" sheetId="2" state="hidden" r:id="rId7"/>
    <sheet name="توريد مواد تامة" sheetId="7" state="hidden" r:id="rId8"/>
    <sheet name="تقرير مواد تامة" sheetId="8" state="hidden" r:id="rId9"/>
    <sheet name="مبيعات" sheetId="5" r:id="rId10"/>
    <sheet name="التقرير" sheetId="10" r:id="rId11"/>
    <sheet name="التقرير (2)" sheetId="26" r:id="rId12"/>
    <sheet name="DRAFT REPORT" sheetId="13" state="hidden" r:id="rId13"/>
    <sheet name="مواد تامة توريد (2)" sheetId="16" state="hidden" r:id="rId14"/>
    <sheet name="مواد تامة توريد (3)" sheetId="17" state="hidden" r:id="rId15"/>
  </sheets>
  <definedNames>
    <definedName name="_xlnm.Print_Titles" localSheetId="12">'DRAFT REPORT'!$2:$2</definedName>
    <definedName name="_xlnm.Print_Titles" localSheetId="10">التقرير!$2:$2</definedName>
    <definedName name="_xlnm.Print_Titles" localSheetId="11">'التقرير (2)'!$1:$1</definedName>
    <definedName name="_xlnm.Print_Titles" localSheetId="5">'انتاج مواد تامة '!$1:$1</definedName>
    <definedName name="_xlnm.Print_Titles" localSheetId="7">'توريد مواد تامة'!$1:$1</definedName>
    <definedName name="_xlnm.Print_Titles" localSheetId="4">'صرف مواد خام'!$1:$1</definedName>
    <definedName name="_xlnm.Print_Titles" localSheetId="9">مبيعات!$1:$1</definedName>
    <definedName name="_xlnm.Print_Titles" localSheetId="3">مرتجع!$1:$1</definedName>
    <definedName name="_xlnm.Print_Titles" localSheetId="2">مشتريات!$1:$1</definedName>
    <definedName name="_xlnm.Print_Titles" localSheetId="13">'مواد تامة توريد (2)'!$1:$1</definedName>
    <definedName name="_xlnm.Print_Titles" localSheetId="14">'مواد تامة توريد (3)'!$1:$1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0" l="1"/>
  <c r="D104" i="10"/>
  <c r="E104" i="10"/>
  <c r="G104" i="10"/>
  <c r="H104" i="10"/>
  <c r="K104" i="10"/>
  <c r="D2" i="26"/>
  <c r="E2" i="26"/>
  <c r="D3" i="26"/>
  <c r="E3" i="26"/>
  <c r="D4" i="26"/>
  <c r="E4" i="26"/>
  <c r="D5" i="26"/>
  <c r="E5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D13" i="26"/>
  <c r="E13" i="26"/>
  <c r="D14" i="26"/>
  <c r="E14" i="26"/>
  <c r="D15" i="26"/>
  <c r="E15" i="26"/>
  <c r="D16" i="26"/>
  <c r="E16" i="26"/>
  <c r="D17" i="26"/>
  <c r="E17" i="26"/>
  <c r="D18" i="26"/>
  <c r="E18" i="26"/>
  <c r="D19" i="26"/>
  <c r="E19" i="26"/>
  <c r="D20" i="26"/>
  <c r="E20" i="26"/>
  <c r="D21" i="26"/>
  <c r="E21" i="26"/>
  <c r="D22" i="26"/>
  <c r="E22" i="26"/>
  <c r="D23" i="26"/>
  <c r="E23" i="26"/>
  <c r="D24" i="26"/>
  <c r="E24" i="26"/>
  <c r="D25" i="26"/>
  <c r="E25" i="26"/>
  <c r="D26" i="26"/>
  <c r="E26" i="26"/>
  <c r="D27" i="26"/>
  <c r="E27" i="26"/>
  <c r="K27" i="26"/>
  <c r="H27" i="26"/>
  <c r="G27" i="26"/>
  <c r="C27" i="26"/>
  <c r="K26" i="26"/>
  <c r="H26" i="26"/>
  <c r="G26" i="26"/>
  <c r="C26" i="26"/>
  <c r="K25" i="26"/>
  <c r="H25" i="26"/>
  <c r="G25" i="26"/>
  <c r="C25" i="26"/>
  <c r="K24" i="26"/>
  <c r="H24" i="26"/>
  <c r="G24" i="26"/>
  <c r="C24" i="26"/>
  <c r="K23" i="26"/>
  <c r="H23" i="26"/>
  <c r="G23" i="26"/>
  <c r="C23" i="26"/>
  <c r="K22" i="26"/>
  <c r="H22" i="26"/>
  <c r="G22" i="26"/>
  <c r="C22" i="26"/>
  <c r="K21" i="26"/>
  <c r="H21" i="26"/>
  <c r="G21" i="26"/>
  <c r="C21" i="26"/>
  <c r="K20" i="26"/>
  <c r="H20" i="26"/>
  <c r="G20" i="26"/>
  <c r="C20" i="26"/>
  <c r="K19" i="26"/>
  <c r="H19" i="26"/>
  <c r="G19" i="26"/>
  <c r="C19" i="26"/>
  <c r="K18" i="26"/>
  <c r="H18" i="26"/>
  <c r="G18" i="26"/>
  <c r="C18" i="26"/>
  <c r="K17" i="26"/>
  <c r="H17" i="26"/>
  <c r="G17" i="26"/>
  <c r="C17" i="26"/>
  <c r="K16" i="26"/>
  <c r="H16" i="26"/>
  <c r="G16" i="26"/>
  <c r="C16" i="26"/>
  <c r="K15" i="26"/>
  <c r="H15" i="26"/>
  <c r="G15" i="26"/>
  <c r="C15" i="26"/>
  <c r="K14" i="26"/>
  <c r="H14" i="26"/>
  <c r="G14" i="26"/>
  <c r="C14" i="26"/>
  <c r="K13" i="26"/>
  <c r="H13" i="26"/>
  <c r="G13" i="26"/>
  <c r="C13" i="26"/>
  <c r="K12" i="26"/>
  <c r="H12" i="26"/>
  <c r="G12" i="26"/>
  <c r="C12" i="26"/>
  <c r="K11" i="26"/>
  <c r="H11" i="26"/>
  <c r="G11" i="26"/>
  <c r="C11" i="26"/>
  <c r="K10" i="26"/>
  <c r="H10" i="26"/>
  <c r="G10" i="26"/>
  <c r="C10" i="26"/>
  <c r="K9" i="26"/>
  <c r="H9" i="26"/>
  <c r="G9" i="26"/>
  <c r="C9" i="26"/>
  <c r="K8" i="26"/>
  <c r="H8" i="26"/>
  <c r="G8" i="26"/>
  <c r="C8" i="26"/>
  <c r="K7" i="26"/>
  <c r="H7" i="26"/>
  <c r="G7" i="26"/>
  <c r="C7" i="26"/>
  <c r="K6" i="26"/>
  <c r="H6" i="26"/>
  <c r="G6" i="26"/>
  <c r="C6" i="26"/>
  <c r="K5" i="26"/>
  <c r="H5" i="26"/>
  <c r="G5" i="26"/>
  <c r="C5" i="26"/>
  <c r="K4" i="26"/>
  <c r="H4" i="26"/>
  <c r="G4" i="26"/>
  <c r="C4" i="26"/>
  <c r="K3" i="26"/>
  <c r="H3" i="26"/>
  <c r="G3" i="26"/>
  <c r="C3" i="26"/>
  <c r="K2" i="26"/>
  <c r="H2" i="26"/>
  <c r="G2" i="26"/>
  <c r="C2" i="26"/>
  <c r="G149" i="5"/>
  <c r="I104" i="10" l="1"/>
  <c r="I5" i="26"/>
  <c r="I24" i="26"/>
  <c r="I12" i="26"/>
  <c r="I8" i="26"/>
  <c r="I3" i="26"/>
  <c r="I11" i="26"/>
  <c r="I17" i="26"/>
  <c r="I21" i="26"/>
  <c r="I14" i="26"/>
  <c r="I18" i="26"/>
  <c r="I7" i="26"/>
  <c r="I13" i="26"/>
  <c r="I23" i="26"/>
  <c r="I27" i="26"/>
  <c r="I19" i="26"/>
  <c r="I6" i="26"/>
  <c r="I10" i="26"/>
  <c r="I16" i="26"/>
  <c r="I22" i="26"/>
  <c r="I26" i="26"/>
  <c r="I2" i="26"/>
  <c r="I15" i="26"/>
  <c r="I25" i="26"/>
  <c r="I4" i="26"/>
  <c r="I9" i="26"/>
  <c r="I20" i="26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K103" i="10"/>
  <c r="C103" i="10"/>
  <c r="D103" i="10"/>
  <c r="E103" i="10"/>
  <c r="G103" i="10"/>
  <c r="H103" i="10"/>
  <c r="C102" i="10"/>
  <c r="D102" i="10"/>
  <c r="E102" i="10"/>
  <c r="G102" i="10"/>
  <c r="H102" i="10"/>
  <c r="K102" i="10"/>
  <c r="K101" i="10"/>
  <c r="C101" i="10"/>
  <c r="D101" i="10"/>
  <c r="E101" i="10"/>
  <c r="G101" i="10"/>
  <c r="H101" i="10"/>
  <c r="K100" i="10"/>
  <c r="C100" i="10"/>
  <c r="D100" i="10"/>
  <c r="E100" i="10"/>
  <c r="G100" i="10"/>
  <c r="H100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3" i="10"/>
  <c r="K96" i="10"/>
  <c r="K97" i="10"/>
  <c r="K98" i="10"/>
  <c r="K99" i="10"/>
  <c r="H96" i="10"/>
  <c r="H97" i="10"/>
  <c r="H98" i="10"/>
  <c r="H99" i="10"/>
  <c r="G96" i="10"/>
  <c r="G97" i="10"/>
  <c r="G98" i="10"/>
  <c r="G99" i="10"/>
  <c r="E96" i="10"/>
  <c r="E97" i="10"/>
  <c r="E98" i="10"/>
  <c r="E99" i="10"/>
  <c r="D96" i="10"/>
  <c r="D97" i="10"/>
  <c r="D98" i="10"/>
  <c r="D99" i="10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2" i="18"/>
  <c r="I97" i="10" l="1"/>
  <c r="I96" i="10"/>
  <c r="I102" i="10"/>
  <c r="I101" i="10"/>
  <c r="I100" i="10"/>
  <c r="I99" i="10"/>
  <c r="I103" i="10"/>
  <c r="I98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3" i="10"/>
  <c r="H95" i="10"/>
  <c r="E95" i="10"/>
  <c r="D95" i="10"/>
  <c r="K95" i="10"/>
  <c r="I95" i="10" l="1"/>
  <c r="G37" i="4"/>
  <c r="H86" i="10"/>
  <c r="I86" i="10" s="1"/>
  <c r="H87" i="10"/>
  <c r="I87" i="10" s="1"/>
  <c r="H88" i="10"/>
  <c r="I88" i="10" s="1"/>
  <c r="H89" i="10"/>
  <c r="I89" i="10" s="1"/>
  <c r="H90" i="10"/>
  <c r="I90" i="10" s="1"/>
  <c r="H91" i="10"/>
  <c r="I91" i="10" s="1"/>
  <c r="H92" i="10"/>
  <c r="I92" i="10" s="1"/>
  <c r="H93" i="10"/>
  <c r="I93" i="10" s="1"/>
  <c r="H94" i="10"/>
  <c r="I94" i="10" s="1"/>
  <c r="E86" i="10"/>
  <c r="E87" i="10"/>
  <c r="E88" i="10"/>
  <c r="E89" i="10"/>
  <c r="E90" i="10"/>
  <c r="E91" i="10"/>
  <c r="E92" i="10"/>
  <c r="E93" i="10"/>
  <c r="E94" i="10"/>
  <c r="D86" i="10"/>
  <c r="D87" i="10"/>
  <c r="D88" i="10"/>
  <c r="D89" i="10"/>
  <c r="D90" i="10"/>
  <c r="D91" i="10"/>
  <c r="D92" i="10"/>
  <c r="D93" i="10"/>
  <c r="D94" i="10"/>
  <c r="K94" i="10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2" i="5"/>
  <c r="K9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3" i="10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H16" i="10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54" i="10"/>
  <c r="I54" i="10" s="1"/>
  <c r="H55" i="10"/>
  <c r="I55" i="10" s="1"/>
  <c r="H56" i="10"/>
  <c r="I56" i="10" s="1"/>
  <c r="H57" i="10"/>
  <c r="I57" i="10" s="1"/>
  <c r="H58" i="10"/>
  <c r="I58" i="10" s="1"/>
  <c r="H59" i="10"/>
  <c r="I59" i="10" s="1"/>
  <c r="H60" i="10"/>
  <c r="I60" i="10" s="1"/>
  <c r="H61" i="10"/>
  <c r="I61" i="10" s="1"/>
  <c r="H62" i="10"/>
  <c r="I62" i="10" s="1"/>
  <c r="H63" i="10"/>
  <c r="I63" i="10" s="1"/>
  <c r="H64" i="10"/>
  <c r="I64" i="10" s="1"/>
  <c r="H65" i="10"/>
  <c r="I65" i="10" s="1"/>
  <c r="H66" i="10"/>
  <c r="I66" i="10" s="1"/>
  <c r="H67" i="10"/>
  <c r="I67" i="10" s="1"/>
  <c r="H68" i="10"/>
  <c r="I68" i="10" s="1"/>
  <c r="H69" i="10"/>
  <c r="I69" i="10" s="1"/>
  <c r="H70" i="10"/>
  <c r="I70" i="10" s="1"/>
  <c r="H71" i="10"/>
  <c r="I71" i="10" s="1"/>
  <c r="H72" i="10"/>
  <c r="I72" i="10" s="1"/>
  <c r="H73" i="10"/>
  <c r="I73" i="10" s="1"/>
  <c r="H74" i="10"/>
  <c r="I74" i="10" s="1"/>
  <c r="H75" i="10"/>
  <c r="I75" i="10" s="1"/>
  <c r="H76" i="10"/>
  <c r="I76" i="10" s="1"/>
  <c r="H77" i="10"/>
  <c r="I77" i="10" s="1"/>
  <c r="H78" i="10"/>
  <c r="I78" i="10" s="1"/>
  <c r="H79" i="10"/>
  <c r="I79" i="10" s="1"/>
  <c r="H80" i="10"/>
  <c r="I80" i="10" s="1"/>
  <c r="H81" i="10"/>
  <c r="I81" i="10" s="1"/>
  <c r="H82" i="10"/>
  <c r="I82" i="10" s="1"/>
  <c r="H83" i="10"/>
  <c r="I83" i="10" s="1"/>
  <c r="H84" i="10"/>
  <c r="I84" i="10" s="1"/>
  <c r="H85" i="10"/>
  <c r="I85" i="10" s="1"/>
  <c r="H3" i="10"/>
  <c r="I3" i="10" s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4" i="10"/>
  <c r="D3" i="10"/>
  <c r="I15" i="10" l="1"/>
  <c r="I16" i="10"/>
  <c r="N53" i="17"/>
  <c r="L53" i="17"/>
  <c r="H68" i="17"/>
  <c r="H68" i="16"/>
  <c r="G110" i="14" l="1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101" i="14"/>
  <c r="G102" i="14"/>
  <c r="G103" i="14"/>
  <c r="G104" i="14"/>
  <c r="G105" i="14"/>
  <c r="G106" i="14"/>
  <c r="G107" i="14"/>
  <c r="G108" i="14"/>
  <c r="G109" i="14"/>
  <c r="G95" i="14"/>
  <c r="F5" i="13" l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4" i="13"/>
  <c r="F3" i="13"/>
  <c r="G85" i="14" l="1"/>
  <c r="G81" i="14"/>
  <c r="G82" i="14"/>
  <c r="G83" i="14"/>
  <c r="G84" i="14"/>
  <c r="G86" i="14"/>
  <c r="G87" i="14"/>
  <c r="G88" i="14"/>
  <c r="G89" i="14"/>
  <c r="G90" i="14"/>
  <c r="G91" i="14"/>
  <c r="G92" i="14"/>
  <c r="G93" i="14"/>
  <c r="G94" i="14"/>
  <c r="G96" i="14"/>
  <c r="G97" i="14"/>
  <c r="G98" i="14"/>
  <c r="G99" i="14"/>
  <c r="G10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2" i="14"/>
  <c r="I95" i="13" l="1"/>
  <c r="G93" i="13"/>
  <c r="H93" i="13" s="1"/>
  <c r="G92" i="13"/>
  <c r="D92" i="13"/>
  <c r="G91" i="13"/>
  <c r="D91" i="13"/>
  <c r="G90" i="13"/>
  <c r="D90" i="13"/>
  <c r="G89" i="13"/>
  <c r="D89" i="13"/>
  <c r="G88" i="13"/>
  <c r="D88" i="13"/>
  <c r="G87" i="13"/>
  <c r="D87" i="13"/>
  <c r="G86" i="13"/>
  <c r="D86" i="13"/>
  <c r="G85" i="13"/>
  <c r="D85" i="13"/>
  <c r="C85" i="13"/>
  <c r="G84" i="13"/>
  <c r="D84" i="13"/>
  <c r="H84" i="13" s="1"/>
  <c r="C84" i="13"/>
  <c r="G83" i="13"/>
  <c r="D83" i="13"/>
  <c r="C83" i="13"/>
  <c r="G82" i="13"/>
  <c r="D82" i="13"/>
  <c r="C82" i="13"/>
  <c r="G81" i="13"/>
  <c r="D81" i="13"/>
  <c r="C81" i="13"/>
  <c r="G80" i="13"/>
  <c r="D80" i="13"/>
  <c r="C80" i="13"/>
  <c r="G79" i="13"/>
  <c r="D79" i="13"/>
  <c r="C79" i="13"/>
  <c r="G78" i="13"/>
  <c r="D78" i="13"/>
  <c r="C78" i="13"/>
  <c r="G77" i="13"/>
  <c r="D77" i="13"/>
  <c r="C77" i="13"/>
  <c r="G76" i="13"/>
  <c r="D76" i="13"/>
  <c r="C76" i="13"/>
  <c r="G75" i="13"/>
  <c r="D75" i="13"/>
  <c r="C75" i="13"/>
  <c r="G74" i="13"/>
  <c r="D74" i="13"/>
  <c r="C74" i="13"/>
  <c r="G73" i="13"/>
  <c r="D73" i="13"/>
  <c r="C73" i="13"/>
  <c r="G72" i="13"/>
  <c r="D72" i="13"/>
  <c r="C72" i="13"/>
  <c r="G71" i="13"/>
  <c r="D71" i="13"/>
  <c r="C71" i="13"/>
  <c r="G70" i="13"/>
  <c r="D70" i="13"/>
  <c r="C70" i="13"/>
  <c r="G69" i="13"/>
  <c r="D69" i="13"/>
  <c r="C69" i="13"/>
  <c r="G68" i="13"/>
  <c r="D68" i="13"/>
  <c r="C68" i="13"/>
  <c r="G67" i="13"/>
  <c r="D67" i="13"/>
  <c r="C67" i="13"/>
  <c r="G66" i="13"/>
  <c r="D66" i="13"/>
  <c r="C66" i="13"/>
  <c r="G65" i="13"/>
  <c r="D65" i="13"/>
  <c r="C65" i="13"/>
  <c r="G64" i="13"/>
  <c r="D64" i="13"/>
  <c r="C64" i="13"/>
  <c r="G63" i="13"/>
  <c r="D63" i="13"/>
  <c r="C63" i="13"/>
  <c r="G62" i="13"/>
  <c r="D62" i="13"/>
  <c r="C62" i="13"/>
  <c r="G61" i="13"/>
  <c r="D61" i="13"/>
  <c r="C61" i="13"/>
  <c r="G60" i="13"/>
  <c r="D60" i="13"/>
  <c r="C60" i="13"/>
  <c r="G59" i="13"/>
  <c r="D59" i="13"/>
  <c r="C59" i="13"/>
  <c r="G58" i="13"/>
  <c r="D58" i="13"/>
  <c r="C58" i="13"/>
  <c r="G57" i="13"/>
  <c r="D57" i="13"/>
  <c r="C57" i="13"/>
  <c r="G56" i="13"/>
  <c r="D56" i="13"/>
  <c r="C56" i="13"/>
  <c r="G55" i="13"/>
  <c r="D55" i="13"/>
  <c r="C55" i="13"/>
  <c r="G54" i="13"/>
  <c r="D54" i="13"/>
  <c r="C54" i="13"/>
  <c r="G53" i="13"/>
  <c r="D53" i="13"/>
  <c r="C53" i="13"/>
  <c r="G52" i="13"/>
  <c r="D52" i="13"/>
  <c r="C52" i="13"/>
  <c r="G51" i="13"/>
  <c r="D51" i="13"/>
  <c r="C51" i="13"/>
  <c r="G50" i="13"/>
  <c r="D50" i="13"/>
  <c r="C50" i="13"/>
  <c r="G49" i="13"/>
  <c r="D49" i="13"/>
  <c r="C49" i="13"/>
  <c r="G48" i="13"/>
  <c r="D48" i="13"/>
  <c r="C48" i="13"/>
  <c r="G47" i="13"/>
  <c r="D47" i="13"/>
  <c r="C47" i="13"/>
  <c r="G46" i="13"/>
  <c r="D46" i="13"/>
  <c r="C46" i="13"/>
  <c r="G45" i="13"/>
  <c r="D45" i="13"/>
  <c r="C45" i="13"/>
  <c r="G44" i="13"/>
  <c r="D44" i="13"/>
  <c r="C44" i="13"/>
  <c r="G43" i="13"/>
  <c r="D43" i="13"/>
  <c r="C43" i="13"/>
  <c r="G42" i="13"/>
  <c r="D42" i="13"/>
  <c r="C42" i="13"/>
  <c r="G41" i="13"/>
  <c r="D41" i="13"/>
  <c r="C41" i="13"/>
  <c r="G40" i="13"/>
  <c r="D40" i="13"/>
  <c r="C40" i="13"/>
  <c r="G39" i="13"/>
  <c r="D39" i="13"/>
  <c r="C39" i="13"/>
  <c r="G38" i="13"/>
  <c r="D38" i="13"/>
  <c r="C38" i="13"/>
  <c r="G37" i="13"/>
  <c r="D37" i="13"/>
  <c r="C37" i="13"/>
  <c r="G36" i="13"/>
  <c r="D36" i="13"/>
  <c r="C36" i="13"/>
  <c r="G35" i="13"/>
  <c r="D35" i="13"/>
  <c r="C35" i="13"/>
  <c r="G34" i="13"/>
  <c r="D34" i="13"/>
  <c r="C34" i="13"/>
  <c r="G33" i="13"/>
  <c r="D33" i="13"/>
  <c r="C33" i="13"/>
  <c r="G32" i="13"/>
  <c r="D32" i="13"/>
  <c r="C32" i="13"/>
  <c r="G31" i="13"/>
  <c r="D31" i="13"/>
  <c r="C31" i="13"/>
  <c r="G30" i="13"/>
  <c r="D30" i="13"/>
  <c r="C30" i="13"/>
  <c r="G29" i="13"/>
  <c r="D29" i="13"/>
  <c r="C29" i="13"/>
  <c r="G28" i="13"/>
  <c r="D28" i="13"/>
  <c r="C28" i="13"/>
  <c r="G27" i="13"/>
  <c r="D27" i="13"/>
  <c r="C27" i="13"/>
  <c r="G26" i="13"/>
  <c r="D26" i="13"/>
  <c r="C26" i="13"/>
  <c r="G25" i="13"/>
  <c r="D25" i="13"/>
  <c r="C25" i="13"/>
  <c r="G24" i="13"/>
  <c r="D24" i="13"/>
  <c r="C24" i="13"/>
  <c r="G23" i="13"/>
  <c r="D23" i="13"/>
  <c r="C23" i="13"/>
  <c r="G22" i="13"/>
  <c r="D22" i="13"/>
  <c r="C22" i="13"/>
  <c r="G21" i="13"/>
  <c r="D21" i="13"/>
  <c r="C21" i="13"/>
  <c r="G20" i="13"/>
  <c r="D20" i="13"/>
  <c r="C20" i="13"/>
  <c r="G19" i="13"/>
  <c r="D19" i="13"/>
  <c r="C19" i="13"/>
  <c r="G18" i="13"/>
  <c r="D18" i="13"/>
  <c r="C18" i="13"/>
  <c r="G17" i="13"/>
  <c r="D17" i="13"/>
  <c r="C17" i="13"/>
  <c r="G16" i="13"/>
  <c r="D16" i="13"/>
  <c r="C16" i="13"/>
  <c r="G15" i="13"/>
  <c r="D15" i="13"/>
  <c r="C15" i="13"/>
  <c r="G14" i="13"/>
  <c r="D14" i="13"/>
  <c r="C14" i="13"/>
  <c r="G13" i="13"/>
  <c r="D13" i="13"/>
  <c r="C13" i="13"/>
  <c r="G12" i="13"/>
  <c r="D12" i="13"/>
  <c r="C12" i="13"/>
  <c r="G11" i="13"/>
  <c r="D11" i="13"/>
  <c r="C11" i="13"/>
  <c r="G10" i="13"/>
  <c r="D10" i="13"/>
  <c r="C10" i="13"/>
  <c r="G9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H36" i="13" l="1"/>
  <c r="H28" i="13"/>
  <c r="H44" i="13"/>
  <c r="H60" i="13"/>
  <c r="H68" i="13"/>
  <c r="H76" i="13"/>
  <c r="H20" i="13"/>
  <c r="H52" i="13"/>
  <c r="H4" i="13"/>
  <c r="H5" i="13"/>
  <c r="H13" i="13"/>
  <c r="H21" i="13"/>
  <c r="H29" i="13"/>
  <c r="H37" i="13"/>
  <c r="H45" i="13"/>
  <c r="H53" i="13"/>
  <c r="H61" i="13"/>
  <c r="H12" i="13"/>
  <c r="H85" i="13"/>
  <c r="H83" i="13"/>
  <c r="H89" i="13"/>
  <c r="H11" i="13"/>
  <c r="H27" i="13"/>
  <c r="H31" i="13"/>
  <c r="H33" i="13"/>
  <c r="H55" i="13"/>
  <c r="H57" i="13"/>
  <c r="H22" i="13"/>
  <c r="H24" i="13"/>
  <c r="H18" i="13"/>
  <c r="H26" i="13"/>
  <c r="H46" i="13"/>
  <c r="H48" i="13"/>
  <c r="H54" i="13"/>
  <c r="H56" i="13"/>
  <c r="H59" i="13"/>
  <c r="H30" i="13"/>
  <c r="H15" i="13"/>
  <c r="H17" i="13"/>
  <c r="H23" i="13"/>
  <c r="H25" i="13"/>
  <c r="H86" i="13"/>
  <c r="H51" i="13"/>
  <c r="H77" i="13"/>
  <c r="H79" i="13"/>
  <c r="H81" i="13"/>
  <c r="H87" i="13"/>
  <c r="H42" i="13"/>
  <c r="H58" i="13"/>
  <c r="H62" i="13"/>
  <c r="H64" i="13"/>
  <c r="H32" i="13"/>
  <c r="H63" i="13"/>
  <c r="H65" i="13"/>
  <c r="H3" i="13"/>
  <c r="H7" i="13"/>
  <c r="H9" i="13"/>
  <c r="H34" i="13"/>
  <c r="H38" i="13"/>
  <c r="H40" i="13"/>
  <c r="H67" i="13"/>
  <c r="H69" i="13"/>
  <c r="H71" i="13"/>
  <c r="H73" i="13"/>
  <c r="H75" i="13"/>
  <c r="H92" i="13"/>
  <c r="H19" i="13"/>
  <c r="H50" i="13"/>
  <c r="H90" i="13"/>
  <c r="H6" i="13"/>
  <c r="H8" i="13"/>
  <c r="H35" i="13"/>
  <c r="H39" i="13"/>
  <c r="H41" i="13"/>
  <c r="H66" i="13"/>
  <c r="H70" i="13"/>
  <c r="H72" i="13"/>
  <c r="H74" i="13"/>
  <c r="H88" i="13"/>
  <c r="H10" i="13"/>
  <c r="H14" i="13"/>
  <c r="H16" i="13"/>
  <c r="H43" i="13"/>
  <c r="H47" i="13"/>
  <c r="H49" i="13"/>
  <c r="H78" i="13"/>
  <c r="H80" i="13"/>
  <c r="H82" i="13"/>
  <c r="H91" i="13"/>
  <c r="H95" i="13" l="1"/>
  <c r="D4" i="8"/>
  <c r="D5" i="8"/>
  <c r="D6" i="8"/>
  <c r="D7" i="8"/>
  <c r="D8" i="8"/>
  <c r="D9" i="8"/>
  <c r="D10" i="8"/>
  <c r="D11" i="8"/>
  <c r="D3" i="8"/>
  <c r="E3" i="8"/>
  <c r="E4" i="8"/>
  <c r="E5" i="8"/>
  <c r="E6" i="8"/>
  <c r="E7" i="8"/>
  <c r="E8" i="8"/>
  <c r="E9" i="8"/>
  <c r="E10" i="8"/>
  <c r="E11" i="8"/>
  <c r="C4" i="8" l="1"/>
  <c r="C5" i="8"/>
  <c r="C6" i="8"/>
  <c r="C7" i="8"/>
  <c r="C8" i="8"/>
  <c r="C9" i="8"/>
  <c r="C10" i="8"/>
  <c r="C11" i="8"/>
  <c r="C3" i="8"/>
  <c r="F8" i="8" l="1"/>
  <c r="F9" i="8"/>
  <c r="F11" i="8"/>
  <c r="F10" i="8"/>
  <c r="F7" i="8"/>
  <c r="F6" i="8"/>
  <c r="F5" i="8"/>
  <c r="F3" i="8"/>
  <c r="F4" i="8"/>
</calcChain>
</file>

<file path=xl/sharedStrings.xml><?xml version="1.0" encoding="utf-8"?>
<sst xmlns="http://schemas.openxmlformats.org/spreadsheetml/2006/main" count="2431" uniqueCount="193">
  <si>
    <t>برميل بلاستيك 200 كيلو</t>
  </si>
  <si>
    <t>عبوات سعودي بوند 3.5</t>
  </si>
  <si>
    <t>خزان بلاستيك طن</t>
  </si>
  <si>
    <t>عبوات اوكي 3.5</t>
  </si>
  <si>
    <t>كرتون تعبئة</t>
  </si>
  <si>
    <t>فلتر لان</t>
  </si>
  <si>
    <t>برميل 50 لتر سادة</t>
  </si>
  <si>
    <t>برميل سعودي بوند 50 لتر</t>
  </si>
  <si>
    <t>برميل سعودي بوند 40 لتر</t>
  </si>
  <si>
    <t>اوكي 40 لتر</t>
  </si>
  <si>
    <t>أكياس جامبو 1000 لتر</t>
  </si>
  <si>
    <t>اتوفكس 30ك بواسطة ابتكار التقدم</t>
  </si>
  <si>
    <t>اوكي 30 كيلو</t>
  </si>
  <si>
    <t>IPC-BOND-35</t>
  </si>
  <si>
    <t>IPC-CARPET-755</t>
  </si>
  <si>
    <t>IPC-LAN CP 40</t>
  </si>
  <si>
    <t>سعودي بوند 30 كيلو</t>
  </si>
  <si>
    <t>برميل امازون 30 كيلو</t>
  </si>
  <si>
    <t>IPC-SA-509</t>
  </si>
  <si>
    <t>IPC-CO 511</t>
  </si>
  <si>
    <t>IPC-BOND 51</t>
  </si>
  <si>
    <t>اكريليك اسيد</t>
  </si>
  <si>
    <t>Dianol-25P</t>
  </si>
  <si>
    <t>Nonodak</t>
  </si>
  <si>
    <t>Product104</t>
  </si>
  <si>
    <t>Hydrogen Peroxide</t>
  </si>
  <si>
    <t>Product35y</t>
  </si>
  <si>
    <t>Texanol</t>
  </si>
  <si>
    <t>Product219</t>
  </si>
  <si>
    <t>امونيا</t>
  </si>
  <si>
    <t>Natrosol LR</t>
  </si>
  <si>
    <t>Natrosol GR</t>
  </si>
  <si>
    <t>anti bacteria</t>
  </si>
  <si>
    <t>اكريلاميد98</t>
  </si>
  <si>
    <t>صودا اش</t>
  </si>
  <si>
    <t>صوديوم بيرسلفيت</t>
  </si>
  <si>
    <t>TBHP-70</t>
  </si>
  <si>
    <t>صوديوم بيكربونات</t>
  </si>
  <si>
    <t>PRODUCT ANV A40</t>
  </si>
  <si>
    <t>ستيرين مونمر</t>
  </si>
  <si>
    <t>Butyle</t>
  </si>
  <si>
    <t>vam</t>
  </si>
  <si>
    <t>EPA073</t>
  </si>
  <si>
    <t>PVA05</t>
  </si>
  <si>
    <t>PVA2488</t>
  </si>
  <si>
    <t>سيلان</t>
  </si>
  <si>
    <t>هيبو فوسفات الصوديوم</t>
  </si>
  <si>
    <t>صودا كاوية</t>
  </si>
  <si>
    <t>لون ازرق</t>
  </si>
  <si>
    <t>DOP</t>
  </si>
  <si>
    <t>صوديوم SFS</t>
  </si>
  <si>
    <t>صوديوم لوريل ايثرسلفات</t>
  </si>
  <si>
    <t>لون اصفر</t>
  </si>
  <si>
    <t>لون اخضر</t>
  </si>
  <si>
    <t>لون احمر</t>
  </si>
  <si>
    <t>لون برتقالي</t>
  </si>
  <si>
    <t>صوديوم بيرسلفات</t>
  </si>
  <si>
    <t>Product35</t>
  </si>
  <si>
    <t>نشا starch</t>
  </si>
  <si>
    <t>مانع عفن</t>
  </si>
  <si>
    <t>ستريك اسيد</t>
  </si>
  <si>
    <t>ملح</t>
  </si>
  <si>
    <t>ماليك اندهايدريد</t>
  </si>
  <si>
    <t>DBP</t>
  </si>
  <si>
    <t>صوديوم تراي بولي فوسفات</t>
  </si>
  <si>
    <t>سليكات الصوديوم</t>
  </si>
  <si>
    <t>كبريتات نحاس</t>
  </si>
  <si>
    <t>مانع رغوة</t>
  </si>
  <si>
    <t>صوديوم ميتا بيرسلفيت</t>
  </si>
  <si>
    <t>كربونات الكالسيوم</t>
  </si>
  <si>
    <t>جبس ابيض</t>
  </si>
  <si>
    <t>كبريتات صوديوم سيلفيت</t>
  </si>
  <si>
    <t>برميل 40 لتر امازون</t>
  </si>
  <si>
    <t>كرتون سعودي 4 حبة</t>
  </si>
  <si>
    <t>أكياس امازون 30</t>
  </si>
  <si>
    <t>ايثيل استات</t>
  </si>
  <si>
    <t>طبليات خشب</t>
  </si>
  <si>
    <t>IPC-RED-SPECKLES</t>
  </si>
  <si>
    <t>IPC-GREEN-SPECKLES</t>
  </si>
  <si>
    <t>IPC-WHITE-SPECKLES</t>
  </si>
  <si>
    <t>IPC-BLUE-SPECKLES</t>
  </si>
  <si>
    <t>اسم المادة</t>
  </si>
  <si>
    <t>الوحدة</t>
  </si>
  <si>
    <t>الكمية</t>
  </si>
  <si>
    <t>كيلو</t>
  </si>
  <si>
    <t xml:space="preserve">كيلو </t>
  </si>
  <si>
    <t>Dianol-25 P</t>
  </si>
  <si>
    <t>dop</t>
  </si>
  <si>
    <t>Filter BAG</t>
  </si>
  <si>
    <t>وحدة</t>
  </si>
  <si>
    <t>IPC LAN CP40 (Maleic acrylic copolymer Na salt)</t>
  </si>
  <si>
    <t>IPC-BOND35</t>
  </si>
  <si>
    <t>drum</t>
  </si>
  <si>
    <t>IPC-BOND51</t>
  </si>
  <si>
    <t/>
  </si>
  <si>
    <t>IPC-CARPET 755</t>
  </si>
  <si>
    <t>Nanodak</t>
  </si>
  <si>
    <t>Product 219</t>
  </si>
  <si>
    <t>Product 35y</t>
  </si>
  <si>
    <t>Product ANV 740</t>
  </si>
  <si>
    <t>PRODUCT104</t>
  </si>
  <si>
    <t>PRODUCT35</t>
  </si>
  <si>
    <t>SPS صوديوم بيرسلفات</t>
  </si>
  <si>
    <t>STARCH نشا</t>
  </si>
  <si>
    <t>اتوفكس 30 كيلو بواسطة مصنع ابتكار التقدم للصناعة</t>
  </si>
  <si>
    <t>اكياس امازون 30</t>
  </si>
  <si>
    <t>اكياس تعبئة 200 لتر</t>
  </si>
  <si>
    <t>اكياس جامبو 1000 كيلو</t>
  </si>
  <si>
    <t>اكياس سعودي بوند 30</t>
  </si>
  <si>
    <t>برميل</t>
  </si>
  <si>
    <t>برميل بلاستيك 40 لتر سادة</t>
  </si>
  <si>
    <t>برميل حديد مفتوح 200 لتر</t>
  </si>
  <si>
    <t>خزانات بلاستيك طن</t>
  </si>
  <si>
    <t>خزان</t>
  </si>
  <si>
    <t>حبة</t>
  </si>
  <si>
    <t>سليكات صوديوم</t>
  </si>
  <si>
    <t>سيلان 6040</t>
  </si>
  <si>
    <t>صوديوم بيكربونات SBC</t>
  </si>
  <si>
    <t>صوديوم لوريل ايثر سلفات</t>
  </si>
  <si>
    <t>صوديوم ميتا بير سلفات</t>
  </si>
  <si>
    <t>طبلية</t>
  </si>
  <si>
    <t>غراء سعودي بوند 50 كيلو</t>
  </si>
  <si>
    <t>فام</t>
  </si>
  <si>
    <t>كربونات كالسيوم</t>
  </si>
  <si>
    <t>كرتونة سعودي بوند 4 حبة</t>
  </si>
  <si>
    <t>كرتون</t>
  </si>
  <si>
    <t>التاريخ</t>
  </si>
  <si>
    <t>المستند</t>
  </si>
  <si>
    <t>المادة</t>
  </si>
  <si>
    <t>الوارد</t>
  </si>
  <si>
    <t>MAZON</t>
  </si>
  <si>
    <t>الشركة</t>
  </si>
  <si>
    <t>ابتكار التقدم</t>
  </si>
  <si>
    <t>أكياس تعبئة 200 لتر</t>
  </si>
  <si>
    <t>أكياس سعودي بوند 30</t>
  </si>
  <si>
    <t>بوابة الخليج</t>
  </si>
  <si>
    <t>توصيل</t>
  </si>
  <si>
    <t>SPS-104135</t>
  </si>
  <si>
    <t>اول المدة</t>
  </si>
  <si>
    <t>توريد</t>
  </si>
  <si>
    <t>صرف</t>
  </si>
  <si>
    <t>المخزون</t>
  </si>
  <si>
    <t>Natrosol HHR P</t>
  </si>
  <si>
    <t>مشتريات</t>
  </si>
  <si>
    <t>مواد تامة / توريد</t>
  </si>
  <si>
    <t>مواد تامة / مبيعات</t>
  </si>
  <si>
    <t>IPC-BOND40</t>
  </si>
  <si>
    <t>غراء سعودي</t>
  </si>
  <si>
    <t>IPC-BOND30M</t>
  </si>
  <si>
    <t>كبريتات كالسيوم - جبس</t>
  </si>
  <si>
    <t>كبريتات كالسيوم</t>
  </si>
  <si>
    <t>المنصرف</t>
  </si>
  <si>
    <t>صوديوم sfs</t>
  </si>
  <si>
    <t>product104</t>
  </si>
  <si>
    <t>علبة</t>
  </si>
  <si>
    <t>كيس</t>
  </si>
  <si>
    <t>بدون</t>
  </si>
  <si>
    <t>pva2488</t>
  </si>
  <si>
    <t>برميل سعودي بوند</t>
  </si>
  <si>
    <t>Hydrogen peroxide</t>
  </si>
  <si>
    <t>IPC-SA-506</t>
  </si>
  <si>
    <t>سعودي بوند</t>
  </si>
  <si>
    <t>اوكي</t>
  </si>
  <si>
    <t>مازون</t>
  </si>
  <si>
    <t>IPC-BOND-20</t>
  </si>
  <si>
    <t>IPC-BOND-30</t>
  </si>
  <si>
    <t>IPC-BOND-30G</t>
  </si>
  <si>
    <t>IPC-BOND30G</t>
  </si>
  <si>
    <t>PP</t>
  </si>
  <si>
    <t>NYLON</t>
  </si>
  <si>
    <t>GG-FM-02</t>
  </si>
  <si>
    <t>62-71-72</t>
  </si>
  <si>
    <t>المبيعات</t>
  </si>
  <si>
    <t>انتاج مواد تامة</t>
  </si>
  <si>
    <t>IPC-BOND30</t>
  </si>
  <si>
    <t>IPC-BOND20</t>
  </si>
  <si>
    <t xml:space="preserve">برميل سعودي بوند </t>
  </si>
  <si>
    <t>سعودي بوند جديد</t>
  </si>
  <si>
    <t xml:space="preserve">قديم </t>
  </si>
  <si>
    <t>Filter bag</t>
  </si>
  <si>
    <t>filter bag</t>
  </si>
  <si>
    <t>IPC-CARPET735</t>
  </si>
  <si>
    <t>kilo</t>
  </si>
  <si>
    <t>Note</t>
  </si>
  <si>
    <t>IPC-BOND22-GLUE</t>
  </si>
  <si>
    <t>برميل سعودي بوند مستعمل</t>
  </si>
  <si>
    <t>IPC-PAINT-SOLVENT</t>
  </si>
  <si>
    <t>IPC-SA-469</t>
  </si>
  <si>
    <t>مرتجع</t>
  </si>
  <si>
    <t>IPC-SOLVO-80</t>
  </si>
  <si>
    <t>اتوفكس 30ك</t>
  </si>
  <si>
    <t>IPC-CORE 3335</t>
  </si>
  <si>
    <t>IPC-GLUE-C45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</si>
</sst>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B0000]d\ mmmm\ yyyy;@"/>
  </numFmts>
  <fonts count="24" x14ac:knownFonts="1">
    <font>
      <sz val="11"/>
      <color theme="1"/>
      <name val="Arial"/>
      <family val="2"/>
      <charset val="178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name val="Courier New"/>
      <family val="3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Courier New"/>
      <family val="3"/>
    </font>
    <font>
      <b/>
      <sz val="11"/>
      <color theme="1"/>
      <name val="Arial"/>
      <family val="2"/>
      <scheme val="minor"/>
    </font>
    <font>
      <sz val="11"/>
      <color rgb="FFC00000"/>
      <name val="Arial"/>
      <family val="2"/>
      <charset val="178"/>
      <scheme val="minor"/>
    </font>
    <font>
      <b/>
      <sz val="12"/>
      <color rgb="FFC00000"/>
      <name val="Courier New"/>
      <family val="3"/>
    </font>
    <font>
      <b/>
      <sz val="12"/>
      <color theme="1" tint="0.499984740745262"/>
      <name val="Courier New"/>
      <family val="3"/>
    </font>
    <font>
      <sz val="11"/>
      <color rgb="FF00B050"/>
      <name val="Arial"/>
      <family val="2"/>
      <charset val="178"/>
      <scheme val="minor"/>
    </font>
    <font>
      <b/>
      <sz val="12"/>
      <color rgb="FF00B050"/>
      <name val="Courier New"/>
      <family val="3"/>
    </font>
    <font>
      <sz val="11"/>
      <color theme="1" tint="0.499984740745262"/>
      <name val="Arial"/>
      <family val="2"/>
      <scheme val="minor"/>
    </font>
    <font>
      <sz val="12"/>
      <color theme="1"/>
      <name val="Arial"/>
      <family val="2"/>
      <charset val="178"/>
      <scheme val="minor"/>
    </font>
    <font>
      <sz val="11"/>
      <color rgb="FFC00000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b/>
      <sz val="12"/>
      <color rgb="FFFF0000"/>
      <name val="Courier New"/>
      <family val="3"/>
    </font>
    <font>
      <b/>
      <sz val="12"/>
      <color theme="0"/>
      <name val="Arial"/>
      <family val="2"/>
      <scheme val="minor"/>
    </font>
    <font>
      <sz val="11"/>
      <name val="Arial"/>
      <family val="2"/>
      <scheme val="minor"/>
    </font>
    <font>
      <b/>
      <sz val="12"/>
      <name val="Courier New"/>
      <family val="3"/>
    </font>
    <font>
      <sz val="12"/>
      <name val="Arial"/>
      <family val="2"/>
      <charset val="178"/>
      <scheme val="minor"/>
    </font>
    <font>
      <sz val="11"/>
      <color rgb="FFFF0000"/>
      <name val="Arial"/>
      <family val="2"/>
      <scheme val="minor"/>
    </font>
    <font>
      <b/>
      <sz val="12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3" fontId="12" fillId="0" borderId="4" xfId="0" applyNumberFormat="1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3" fontId="9" fillId="0" borderId="4" xfId="0" applyNumberFormat="1" applyFont="1" applyFill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/>
    </xf>
    <xf numFmtId="14" fontId="13" fillId="0" borderId="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5" fillId="0" borderId="8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3" fontId="6" fillId="6" borderId="4" xfId="0" applyNumberFormat="1" applyFont="1" applyFill="1" applyBorder="1" applyAlignment="1">
      <alignment horizontal="center" vertical="center"/>
    </xf>
    <xf numFmtId="14" fontId="5" fillId="7" borderId="4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3" fontId="6" fillId="7" borderId="4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/>
    <xf numFmtId="14" fontId="19" fillId="0" borderId="4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3" fontId="20" fillId="0" borderId="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14" fillId="0" borderId="3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22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14" fontId="19" fillId="0" borderId="4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right" vertical="center"/>
    </xf>
    <xf numFmtId="0" fontId="20" fillId="0" borderId="4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font>
        <color rgb="FFC00000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rightToLeft="1" topLeftCell="A58" workbookViewId="0">
      <selection activeCell="A75" sqref="A1:A1048576"/>
    </sheetView>
  </sheetViews>
  <sheetFormatPr defaultRowHeight="14.25" x14ac:dyDescent="0.2"/>
  <cols>
    <col min="1" max="1" width="39.375" customWidth="1"/>
    <col min="9" max="9" width="9" style="114" customWidth="1"/>
  </cols>
  <sheetData>
    <row r="1" spans="1:9" ht="15.75" x14ac:dyDescent="0.2">
      <c r="A1" s="123" t="s">
        <v>0</v>
      </c>
      <c r="I1" s="112"/>
    </row>
    <row r="2" spans="1:9" ht="15.75" x14ac:dyDescent="0.2">
      <c r="A2" s="124" t="s">
        <v>111</v>
      </c>
      <c r="I2" s="112"/>
    </row>
    <row r="3" spans="1:9" ht="15.75" x14ac:dyDescent="0.2">
      <c r="A3" s="124" t="s">
        <v>1</v>
      </c>
      <c r="I3" s="112"/>
    </row>
    <row r="4" spans="1:9" ht="15.75" x14ac:dyDescent="0.2">
      <c r="A4" s="124" t="s">
        <v>2</v>
      </c>
      <c r="I4" s="112"/>
    </row>
    <row r="5" spans="1:9" ht="15.75" x14ac:dyDescent="0.2">
      <c r="A5" s="124" t="s">
        <v>3</v>
      </c>
      <c r="I5" s="113"/>
    </row>
    <row r="6" spans="1:9" ht="15.75" x14ac:dyDescent="0.2">
      <c r="A6" s="124" t="s">
        <v>4</v>
      </c>
      <c r="I6" s="112"/>
    </row>
    <row r="7" spans="1:9" ht="15.75" x14ac:dyDescent="0.2">
      <c r="A7" s="124" t="s">
        <v>5</v>
      </c>
      <c r="I7" s="112"/>
    </row>
    <row r="8" spans="1:9" ht="15.75" x14ac:dyDescent="0.2">
      <c r="A8" s="124" t="s">
        <v>6</v>
      </c>
      <c r="I8" s="112"/>
    </row>
    <row r="9" spans="1:9" ht="15.75" x14ac:dyDescent="0.2">
      <c r="A9" s="124" t="s">
        <v>7</v>
      </c>
      <c r="I9" s="113"/>
    </row>
    <row r="10" spans="1:9" ht="15.75" x14ac:dyDescent="0.2">
      <c r="A10" s="124" t="s">
        <v>8</v>
      </c>
      <c r="I10" s="112"/>
    </row>
    <row r="11" spans="1:9" ht="15.75" x14ac:dyDescent="0.2">
      <c r="A11" s="124" t="s">
        <v>9</v>
      </c>
      <c r="I11" s="112"/>
    </row>
    <row r="12" spans="1:9" ht="15.75" x14ac:dyDescent="0.2">
      <c r="A12" s="124" t="s">
        <v>10</v>
      </c>
      <c r="I12" s="113"/>
    </row>
    <row r="13" spans="1:9" ht="15.75" x14ac:dyDescent="0.2">
      <c r="A13" s="124" t="s">
        <v>190</v>
      </c>
      <c r="I13" s="113"/>
    </row>
    <row r="14" spans="1:9" ht="15.75" x14ac:dyDescent="0.2">
      <c r="A14" s="124" t="s">
        <v>12</v>
      </c>
      <c r="I14" s="113"/>
    </row>
    <row r="15" spans="1:9" ht="15.75" x14ac:dyDescent="0.2">
      <c r="A15" s="125" t="s">
        <v>13</v>
      </c>
      <c r="I15" s="113"/>
    </row>
    <row r="16" spans="1:9" ht="15.75" x14ac:dyDescent="0.2">
      <c r="A16" s="125" t="s">
        <v>14</v>
      </c>
      <c r="I16" s="112"/>
    </row>
    <row r="17" spans="1:9" ht="15.75" x14ac:dyDescent="0.2">
      <c r="A17" s="125" t="s">
        <v>15</v>
      </c>
      <c r="I17" s="113"/>
    </row>
    <row r="18" spans="1:9" ht="15.75" x14ac:dyDescent="0.2">
      <c r="A18" s="124" t="s">
        <v>16</v>
      </c>
      <c r="I18" s="112"/>
    </row>
    <row r="19" spans="1:9" ht="15.75" x14ac:dyDescent="0.2">
      <c r="A19" s="124" t="s">
        <v>17</v>
      </c>
      <c r="I19" s="113"/>
    </row>
    <row r="20" spans="1:9" ht="15.75" x14ac:dyDescent="0.2">
      <c r="A20" s="125" t="s">
        <v>18</v>
      </c>
      <c r="I20" s="112"/>
    </row>
    <row r="21" spans="1:9" ht="15.75" x14ac:dyDescent="0.2">
      <c r="A21" s="125" t="s">
        <v>19</v>
      </c>
      <c r="I21" s="113"/>
    </row>
    <row r="22" spans="1:9" ht="16.5" x14ac:dyDescent="0.2">
      <c r="A22" s="125" t="s">
        <v>20</v>
      </c>
      <c r="I22" s="65"/>
    </row>
    <row r="23" spans="1:9" ht="15.75" x14ac:dyDescent="0.2">
      <c r="A23" s="124" t="s">
        <v>21</v>
      </c>
      <c r="I23" s="113"/>
    </row>
    <row r="24" spans="1:9" ht="15.75" x14ac:dyDescent="0.2">
      <c r="A24" s="125" t="s">
        <v>22</v>
      </c>
      <c r="I24" s="113"/>
    </row>
    <row r="25" spans="1:9" ht="15.75" x14ac:dyDescent="0.2">
      <c r="A25" s="125" t="s">
        <v>23</v>
      </c>
      <c r="I25" s="112"/>
    </row>
    <row r="26" spans="1:9" ht="15.75" x14ac:dyDescent="0.2">
      <c r="A26" s="125" t="s">
        <v>24</v>
      </c>
      <c r="I26" s="113"/>
    </row>
    <row r="27" spans="1:9" ht="15.75" x14ac:dyDescent="0.2">
      <c r="A27" s="125" t="s">
        <v>25</v>
      </c>
      <c r="I27" s="112"/>
    </row>
    <row r="28" spans="1:9" ht="15.75" x14ac:dyDescent="0.2">
      <c r="A28" s="125" t="s">
        <v>26</v>
      </c>
      <c r="I28" s="113"/>
    </row>
    <row r="29" spans="1:9" ht="15.75" x14ac:dyDescent="0.2">
      <c r="A29" s="125" t="s">
        <v>27</v>
      </c>
      <c r="I29" s="112"/>
    </row>
    <row r="30" spans="1:9" ht="15.75" x14ac:dyDescent="0.2">
      <c r="A30" s="125" t="s">
        <v>28</v>
      </c>
      <c r="I30" s="113"/>
    </row>
    <row r="31" spans="1:9" ht="15.75" x14ac:dyDescent="0.2">
      <c r="A31" s="124" t="s">
        <v>29</v>
      </c>
      <c r="I31" s="112"/>
    </row>
    <row r="32" spans="1:9" ht="15.75" x14ac:dyDescent="0.2">
      <c r="A32" s="125" t="s">
        <v>30</v>
      </c>
      <c r="I32" s="112"/>
    </row>
    <row r="33" spans="1:9" ht="15.75" x14ac:dyDescent="0.2">
      <c r="A33" s="125" t="s">
        <v>31</v>
      </c>
      <c r="I33" s="112"/>
    </row>
    <row r="34" spans="1:9" ht="15.75" x14ac:dyDescent="0.2">
      <c r="A34" s="124" t="s">
        <v>32</v>
      </c>
      <c r="I34" s="112"/>
    </row>
    <row r="35" spans="1:9" ht="15.75" x14ac:dyDescent="0.2">
      <c r="A35" s="124" t="s">
        <v>33</v>
      </c>
      <c r="I35" s="112"/>
    </row>
    <row r="36" spans="1:9" ht="15.75" x14ac:dyDescent="0.2">
      <c r="A36" s="124" t="s">
        <v>34</v>
      </c>
      <c r="I36" s="112"/>
    </row>
    <row r="37" spans="1:9" ht="15.75" x14ac:dyDescent="0.2">
      <c r="A37" s="124" t="s">
        <v>35</v>
      </c>
      <c r="I37" s="113"/>
    </row>
    <row r="38" spans="1:9" ht="15.75" x14ac:dyDescent="0.2">
      <c r="A38" s="124" t="s">
        <v>36</v>
      </c>
      <c r="I38" s="112"/>
    </row>
    <row r="39" spans="1:9" ht="15.75" x14ac:dyDescent="0.2">
      <c r="A39" s="124" t="s">
        <v>37</v>
      </c>
      <c r="I39" s="112"/>
    </row>
    <row r="40" spans="1:9" ht="15.75" x14ac:dyDescent="0.2">
      <c r="A40" s="124" t="s">
        <v>38</v>
      </c>
      <c r="I40" s="112"/>
    </row>
    <row r="41" spans="1:9" ht="15.75" x14ac:dyDescent="0.2">
      <c r="A41" s="124" t="s">
        <v>39</v>
      </c>
      <c r="I41" s="112"/>
    </row>
    <row r="42" spans="1:9" ht="15.75" x14ac:dyDescent="0.2">
      <c r="A42" s="124" t="s">
        <v>40</v>
      </c>
      <c r="I42" s="112"/>
    </row>
    <row r="43" spans="1:9" ht="15.75" x14ac:dyDescent="0.2">
      <c r="A43" s="124" t="s">
        <v>41</v>
      </c>
      <c r="I43" s="112"/>
    </row>
    <row r="44" spans="1:9" ht="15.75" x14ac:dyDescent="0.2">
      <c r="A44" s="124" t="s">
        <v>42</v>
      </c>
      <c r="I44" s="112"/>
    </row>
    <row r="45" spans="1:9" ht="15.75" x14ac:dyDescent="0.2">
      <c r="A45" s="124" t="s">
        <v>43</v>
      </c>
      <c r="I45" s="112"/>
    </row>
    <row r="46" spans="1:9" ht="15.75" x14ac:dyDescent="0.2">
      <c r="A46" s="124" t="s">
        <v>44</v>
      </c>
      <c r="I46" s="112"/>
    </row>
    <row r="47" spans="1:9" ht="15.75" x14ac:dyDescent="0.2">
      <c r="A47" s="124" t="s">
        <v>45</v>
      </c>
      <c r="I47" s="112"/>
    </row>
    <row r="48" spans="1:9" ht="15.75" x14ac:dyDescent="0.2">
      <c r="A48" s="124" t="s">
        <v>46</v>
      </c>
      <c r="I48" s="112"/>
    </row>
    <row r="49" spans="1:9" ht="15.75" x14ac:dyDescent="0.2">
      <c r="A49" s="124" t="s">
        <v>47</v>
      </c>
      <c r="I49" s="112"/>
    </row>
    <row r="50" spans="1:9" ht="15.75" x14ac:dyDescent="0.2">
      <c r="A50" s="124" t="s">
        <v>48</v>
      </c>
      <c r="I50" s="112"/>
    </row>
    <row r="51" spans="1:9" ht="15.75" x14ac:dyDescent="0.2">
      <c r="A51" s="124" t="s">
        <v>49</v>
      </c>
      <c r="I51" s="112"/>
    </row>
    <row r="52" spans="1:9" ht="15.75" x14ac:dyDescent="0.2">
      <c r="A52" s="124" t="s">
        <v>50</v>
      </c>
      <c r="I52" s="112"/>
    </row>
    <row r="53" spans="1:9" ht="15.75" x14ac:dyDescent="0.2">
      <c r="A53" s="124" t="s">
        <v>51</v>
      </c>
      <c r="I53" s="112"/>
    </row>
    <row r="54" spans="1:9" ht="16.5" x14ac:dyDescent="0.2">
      <c r="A54" s="124" t="s">
        <v>52</v>
      </c>
      <c r="I54" s="65"/>
    </row>
    <row r="55" spans="1:9" ht="15.75" x14ac:dyDescent="0.2">
      <c r="A55" s="124" t="s">
        <v>53</v>
      </c>
      <c r="I55" s="112"/>
    </row>
    <row r="56" spans="1:9" ht="15.75" x14ac:dyDescent="0.2">
      <c r="A56" s="124" t="s">
        <v>54</v>
      </c>
      <c r="I56" s="112"/>
    </row>
    <row r="57" spans="1:9" ht="15.75" x14ac:dyDescent="0.2">
      <c r="A57" s="124" t="s">
        <v>55</v>
      </c>
      <c r="I57" s="112"/>
    </row>
    <row r="58" spans="1:9" ht="16.5" x14ac:dyDescent="0.2">
      <c r="A58" s="124" t="s">
        <v>56</v>
      </c>
      <c r="I58" s="65"/>
    </row>
    <row r="59" spans="1:9" ht="16.5" x14ac:dyDescent="0.2">
      <c r="A59" s="124" t="s">
        <v>57</v>
      </c>
      <c r="I59" s="65"/>
    </row>
    <row r="60" spans="1:9" ht="15.75" x14ac:dyDescent="0.2">
      <c r="A60" s="124" t="s">
        <v>58</v>
      </c>
      <c r="I60" s="112"/>
    </row>
    <row r="61" spans="1:9" ht="15.75" x14ac:dyDescent="0.2">
      <c r="A61" s="124" t="s">
        <v>59</v>
      </c>
      <c r="I61" s="112"/>
    </row>
    <row r="62" spans="1:9" ht="15.75" x14ac:dyDescent="0.2">
      <c r="A62" s="124" t="s">
        <v>60</v>
      </c>
      <c r="I62" s="112"/>
    </row>
    <row r="63" spans="1:9" ht="15.75" x14ac:dyDescent="0.2">
      <c r="A63" s="124" t="s">
        <v>61</v>
      </c>
      <c r="I63" s="112"/>
    </row>
    <row r="64" spans="1:9" ht="15.75" x14ac:dyDescent="0.2">
      <c r="A64" s="124" t="s">
        <v>62</v>
      </c>
      <c r="I64" s="112"/>
    </row>
    <row r="65" spans="1:9" ht="15.75" x14ac:dyDescent="0.2">
      <c r="A65" s="124" t="s">
        <v>63</v>
      </c>
      <c r="I65" s="112"/>
    </row>
    <row r="66" spans="1:9" ht="15.75" x14ac:dyDescent="0.2">
      <c r="A66" s="124" t="s">
        <v>64</v>
      </c>
      <c r="I66" s="112"/>
    </row>
    <row r="67" spans="1:9" ht="15.75" x14ac:dyDescent="0.2">
      <c r="A67" s="124" t="s">
        <v>65</v>
      </c>
      <c r="I67" s="112"/>
    </row>
    <row r="68" spans="1:9" ht="15.75" x14ac:dyDescent="0.2">
      <c r="A68" s="124" t="s">
        <v>66</v>
      </c>
      <c r="I68" s="112"/>
    </row>
    <row r="69" spans="1:9" ht="15.75" x14ac:dyDescent="0.2">
      <c r="A69" s="124" t="s">
        <v>67</v>
      </c>
      <c r="I69" s="112"/>
    </row>
    <row r="70" spans="1:9" ht="15.75" x14ac:dyDescent="0.2">
      <c r="A70" s="124" t="s">
        <v>68</v>
      </c>
      <c r="I70" s="112"/>
    </row>
    <row r="71" spans="1:9" ht="15.75" x14ac:dyDescent="0.2">
      <c r="A71" s="124" t="s">
        <v>69</v>
      </c>
      <c r="I71" s="112"/>
    </row>
    <row r="72" spans="1:9" ht="15.75" x14ac:dyDescent="0.2">
      <c r="A72" s="124" t="s">
        <v>70</v>
      </c>
      <c r="I72" s="112"/>
    </row>
    <row r="73" spans="1:9" ht="15.75" x14ac:dyDescent="0.2">
      <c r="A73" s="124" t="s">
        <v>71</v>
      </c>
      <c r="I73" s="112"/>
    </row>
    <row r="74" spans="1:9" ht="15.75" x14ac:dyDescent="0.2">
      <c r="A74" s="124" t="s">
        <v>72</v>
      </c>
      <c r="I74" s="112"/>
    </row>
    <row r="75" spans="1:9" ht="15.75" x14ac:dyDescent="0.2">
      <c r="A75" s="124" t="s">
        <v>73</v>
      </c>
      <c r="I75" s="112"/>
    </row>
    <row r="76" spans="1:9" ht="15.75" x14ac:dyDescent="0.2">
      <c r="A76" s="124" t="s">
        <v>74</v>
      </c>
      <c r="I76" s="112"/>
    </row>
    <row r="77" spans="1:9" ht="15.75" x14ac:dyDescent="0.2">
      <c r="A77" s="124" t="s">
        <v>75</v>
      </c>
      <c r="I77" s="112"/>
    </row>
    <row r="78" spans="1:9" ht="15.75" x14ac:dyDescent="0.2">
      <c r="A78" s="124" t="s">
        <v>76</v>
      </c>
      <c r="I78" s="112"/>
    </row>
    <row r="79" spans="1:9" ht="15.75" x14ac:dyDescent="0.2">
      <c r="A79" s="124" t="s">
        <v>133</v>
      </c>
      <c r="I79" s="112"/>
    </row>
    <row r="80" spans="1:9" ht="15.75" x14ac:dyDescent="0.2">
      <c r="A80" s="124" t="s">
        <v>77</v>
      </c>
      <c r="I80" s="112"/>
    </row>
    <row r="81" spans="1:9" ht="15.75" x14ac:dyDescent="0.2">
      <c r="A81" s="124" t="s">
        <v>78</v>
      </c>
      <c r="I81" s="112"/>
    </row>
    <row r="82" spans="1:9" ht="15.75" x14ac:dyDescent="0.2">
      <c r="A82" s="124" t="s">
        <v>79</v>
      </c>
      <c r="I82" s="112"/>
    </row>
    <row r="83" spans="1:9" ht="15.75" x14ac:dyDescent="0.2">
      <c r="A83" s="124" t="s">
        <v>80</v>
      </c>
      <c r="I83" s="112"/>
    </row>
    <row r="84" spans="1:9" ht="16.5" x14ac:dyDescent="0.2">
      <c r="A84" s="126" t="s">
        <v>134</v>
      </c>
      <c r="I84" s="112"/>
    </row>
    <row r="85" spans="1:9" ht="16.5" x14ac:dyDescent="0.2">
      <c r="A85" s="126" t="s">
        <v>110</v>
      </c>
      <c r="I85" s="112"/>
    </row>
    <row r="86" spans="1:9" ht="16.5" x14ac:dyDescent="0.2">
      <c r="A86" s="126" t="s">
        <v>142</v>
      </c>
      <c r="I86" s="112"/>
    </row>
    <row r="87" spans="1:9" ht="16.5" x14ac:dyDescent="0.2">
      <c r="A87" s="126" t="s">
        <v>146</v>
      </c>
      <c r="I87" s="112"/>
    </row>
    <row r="88" spans="1:9" ht="16.5" x14ac:dyDescent="0.2">
      <c r="A88" s="126" t="s">
        <v>130</v>
      </c>
      <c r="I88" s="112"/>
    </row>
    <row r="89" spans="1:9" ht="16.5" x14ac:dyDescent="0.2">
      <c r="A89" s="126" t="s">
        <v>147</v>
      </c>
      <c r="I89" s="112"/>
    </row>
    <row r="90" spans="1:9" ht="16.5" x14ac:dyDescent="0.2">
      <c r="A90" s="126" t="s">
        <v>167</v>
      </c>
      <c r="I90" s="112"/>
    </row>
    <row r="91" spans="1:9" ht="16.5" x14ac:dyDescent="0.2">
      <c r="A91" s="126" t="s">
        <v>149</v>
      </c>
      <c r="I91" s="112"/>
    </row>
    <row r="92" spans="1:9" ht="16.5" x14ac:dyDescent="0.3">
      <c r="A92" s="127" t="s">
        <v>122</v>
      </c>
      <c r="I92" s="112"/>
    </row>
    <row r="93" spans="1:9" ht="16.5" x14ac:dyDescent="0.3">
      <c r="A93" s="127" t="s">
        <v>174</v>
      </c>
      <c r="I93" s="112"/>
    </row>
    <row r="94" spans="1:9" ht="16.5" x14ac:dyDescent="0.3">
      <c r="A94" s="127" t="s">
        <v>160</v>
      </c>
      <c r="I94" s="112"/>
    </row>
    <row r="95" spans="1:9" ht="16.5" x14ac:dyDescent="0.3">
      <c r="A95" s="127" t="s">
        <v>175</v>
      </c>
      <c r="I95" s="112"/>
    </row>
    <row r="96" spans="1:9" ht="16.5" x14ac:dyDescent="0.3">
      <c r="A96" s="127" t="s">
        <v>180</v>
      </c>
      <c r="I96" s="112"/>
    </row>
    <row r="97" spans="1:9" ht="16.5" x14ac:dyDescent="0.3">
      <c r="A97" s="127" t="s">
        <v>181</v>
      </c>
      <c r="I97" s="112"/>
    </row>
    <row r="98" spans="1:9" ht="16.5" x14ac:dyDescent="0.3">
      <c r="A98" s="127" t="s">
        <v>184</v>
      </c>
      <c r="I98" s="112"/>
    </row>
    <row r="99" spans="1:9" ht="16.5" x14ac:dyDescent="0.3">
      <c r="A99" s="127" t="s">
        <v>185</v>
      </c>
      <c r="I99" s="112"/>
    </row>
    <row r="100" spans="1:9" ht="16.5" x14ac:dyDescent="0.3">
      <c r="A100" s="127" t="s">
        <v>186</v>
      </c>
      <c r="I100" s="112"/>
    </row>
    <row r="101" spans="1:9" ht="16.5" x14ac:dyDescent="0.3">
      <c r="A101" s="127" t="s">
        <v>189</v>
      </c>
      <c r="I101" s="112"/>
    </row>
    <row r="102" spans="1:9" ht="16.5" x14ac:dyDescent="0.3">
      <c r="A102" s="127" t="s">
        <v>187</v>
      </c>
    </row>
    <row r="103" spans="1:9" ht="16.5" x14ac:dyDescent="0.3">
      <c r="A103" s="127" t="s">
        <v>191</v>
      </c>
    </row>
    <row r="104" spans="1:9" ht="16.5" x14ac:dyDescent="0.3">
      <c r="A104" s="127" t="s">
        <v>192</v>
      </c>
    </row>
    <row r="105" spans="1:9" ht="16.5" x14ac:dyDescent="0.3">
      <c r="A105" s="127"/>
    </row>
    <row r="106" spans="1:9" ht="16.5" x14ac:dyDescent="0.3">
      <c r="A106" s="127"/>
    </row>
    <row r="107" spans="1:9" ht="16.5" x14ac:dyDescent="0.3">
      <c r="A107" s="127"/>
    </row>
    <row r="108" spans="1:9" ht="16.5" x14ac:dyDescent="0.3">
      <c r="A108" s="127"/>
    </row>
    <row r="109" spans="1:9" ht="16.5" x14ac:dyDescent="0.3">
      <c r="A109" s="127"/>
    </row>
    <row r="110" spans="1:9" ht="16.5" x14ac:dyDescent="0.3">
      <c r="A110" s="127"/>
    </row>
    <row r="111" spans="1:9" ht="16.5" x14ac:dyDescent="0.3">
      <c r="A111" s="127"/>
    </row>
    <row r="112" spans="1:9" ht="16.5" x14ac:dyDescent="0.3">
      <c r="A112" s="127"/>
    </row>
    <row r="113" spans="1:1" ht="16.5" x14ac:dyDescent="0.3">
      <c r="A113" s="127"/>
    </row>
    <row r="114" spans="1:1" ht="16.5" x14ac:dyDescent="0.3">
      <c r="A114" s="127"/>
    </row>
    <row r="115" spans="1:1" ht="16.5" x14ac:dyDescent="0.3">
      <c r="A115" s="127"/>
    </row>
    <row r="116" spans="1:1" ht="16.5" x14ac:dyDescent="0.3">
      <c r="A116" s="127"/>
    </row>
    <row r="117" spans="1:1" ht="16.5" x14ac:dyDescent="0.3">
      <c r="A117" s="127"/>
    </row>
    <row r="118" spans="1:1" ht="16.5" x14ac:dyDescent="0.3">
      <c r="A118" s="127"/>
    </row>
    <row r="119" spans="1:1" ht="16.5" x14ac:dyDescent="0.3">
      <c r="A119" s="127"/>
    </row>
    <row r="120" spans="1:1" ht="16.5" x14ac:dyDescent="0.3">
      <c r="A120" s="127"/>
    </row>
    <row r="121" spans="1:1" ht="16.5" x14ac:dyDescent="0.3">
      <c r="A121" s="127"/>
    </row>
    <row r="122" spans="1:1" ht="16.5" x14ac:dyDescent="0.3">
      <c r="A122" s="127"/>
    </row>
    <row r="123" spans="1:1" ht="16.5" x14ac:dyDescent="0.3">
      <c r="A123" s="127"/>
    </row>
    <row r="124" spans="1:1" ht="16.5" x14ac:dyDescent="0.3">
      <c r="A124" s="127"/>
    </row>
    <row r="125" spans="1:1" ht="16.5" x14ac:dyDescent="0.3">
      <c r="A125" s="127"/>
    </row>
    <row r="126" spans="1:1" ht="16.5" x14ac:dyDescent="0.3">
      <c r="A126" s="127"/>
    </row>
    <row r="127" spans="1:1" ht="16.5" x14ac:dyDescent="0.3">
      <c r="A127" s="127"/>
    </row>
    <row r="128" spans="1:1" ht="16.5" x14ac:dyDescent="0.3">
      <c r="A128" s="127"/>
    </row>
    <row r="129" spans="1:1" ht="16.5" x14ac:dyDescent="0.3">
      <c r="A129" s="127"/>
    </row>
    <row r="130" spans="1:1" ht="16.5" x14ac:dyDescent="0.3">
      <c r="A130" s="127"/>
    </row>
    <row r="131" spans="1:1" ht="16.5" x14ac:dyDescent="0.3">
      <c r="A131" s="127"/>
    </row>
    <row r="132" spans="1:1" ht="16.5" x14ac:dyDescent="0.3">
      <c r="A132" s="127"/>
    </row>
    <row r="133" spans="1:1" ht="16.5" x14ac:dyDescent="0.3">
      <c r="A133" s="127"/>
    </row>
    <row r="134" spans="1:1" ht="16.5" x14ac:dyDescent="0.3">
      <c r="A134" s="127"/>
    </row>
    <row r="135" spans="1:1" ht="16.5" x14ac:dyDescent="0.3">
      <c r="A135" s="127"/>
    </row>
    <row r="136" spans="1:1" ht="16.5" x14ac:dyDescent="0.3">
      <c r="A136" s="127"/>
    </row>
    <row r="137" spans="1:1" ht="16.5" x14ac:dyDescent="0.3">
      <c r="A137" s="127"/>
    </row>
    <row r="138" spans="1:1" ht="16.5" x14ac:dyDescent="0.3">
      <c r="A138" s="127"/>
    </row>
    <row r="139" spans="1:1" ht="16.5" x14ac:dyDescent="0.3">
      <c r="A139" s="127"/>
    </row>
    <row r="140" spans="1:1" ht="16.5" x14ac:dyDescent="0.3">
      <c r="A140" s="127"/>
    </row>
    <row r="141" spans="1:1" ht="16.5" x14ac:dyDescent="0.3">
      <c r="A141" s="127"/>
    </row>
    <row r="142" spans="1:1" ht="16.5" x14ac:dyDescent="0.3">
      <c r="A142" s="127"/>
    </row>
    <row r="143" spans="1:1" ht="16.5" x14ac:dyDescent="0.3">
      <c r="A143" s="127"/>
    </row>
    <row r="144" spans="1:1" ht="16.5" x14ac:dyDescent="0.3">
      <c r="A144" s="127"/>
    </row>
    <row r="145" spans="1:1" ht="16.5" x14ac:dyDescent="0.3">
      <c r="A145" s="127"/>
    </row>
    <row r="146" spans="1:1" ht="16.5" x14ac:dyDescent="0.3">
      <c r="A146" s="127"/>
    </row>
    <row r="147" spans="1:1" ht="16.5" x14ac:dyDescent="0.3">
      <c r="A147" s="127"/>
    </row>
    <row r="148" spans="1:1" ht="16.5" x14ac:dyDescent="0.3">
      <c r="A148" s="127"/>
    </row>
    <row r="149" spans="1:1" ht="16.5" x14ac:dyDescent="0.3">
      <c r="A149" s="127"/>
    </row>
    <row r="150" spans="1:1" ht="17.25" thickBot="1" x14ac:dyDescent="0.35">
      <c r="A150" s="128"/>
    </row>
  </sheetData>
  <sortState ref="I2:I101">
    <sortCondition ref="I1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9"/>
  <sheetViews>
    <sheetView rightToLeft="1" topLeftCell="A150" workbookViewId="0">
      <selection activeCell="D164" sqref="D1:D1048576"/>
    </sheetView>
  </sheetViews>
  <sheetFormatPr defaultRowHeight="20.100000000000001" customHeight="1" x14ac:dyDescent="0.2"/>
  <cols>
    <col min="1" max="1" width="10.75" style="16" customWidth="1"/>
    <col min="2" max="2" width="10.875" style="16" bestFit="1" customWidth="1"/>
    <col min="3" max="3" width="14.5" style="16" customWidth="1"/>
    <col min="4" max="4" width="32.875" style="16" customWidth="1"/>
    <col min="5" max="5" width="14.375" style="16" customWidth="1"/>
    <col min="6" max="6" width="9" style="16"/>
    <col min="7" max="7" width="25.25" style="16" customWidth="1"/>
    <col min="8" max="8" width="9" style="16"/>
    <col min="9" max="9" width="13.625" style="16" bestFit="1" customWidth="1"/>
    <col min="10" max="16384" width="9" style="16"/>
  </cols>
  <sheetData>
    <row r="1" spans="1:7" ht="20.100000000000001" customHeight="1" thickBot="1" x14ac:dyDescent="0.25">
      <c r="A1" s="22" t="s">
        <v>126</v>
      </c>
      <c r="B1" s="22" t="s">
        <v>127</v>
      </c>
      <c r="C1" s="22" t="s">
        <v>131</v>
      </c>
      <c r="D1" s="22" t="s">
        <v>128</v>
      </c>
      <c r="E1" s="22" t="s">
        <v>129</v>
      </c>
    </row>
    <row r="2" spans="1:7" ht="20.100000000000001" customHeight="1" x14ac:dyDescent="0.2">
      <c r="A2" s="25">
        <v>45433</v>
      </c>
      <c r="B2" s="30">
        <v>2021000419</v>
      </c>
      <c r="C2" s="30" t="s">
        <v>132</v>
      </c>
      <c r="D2" s="31" t="s">
        <v>13</v>
      </c>
      <c r="E2" s="32">
        <v>6480</v>
      </c>
      <c r="F2" s="24"/>
      <c r="G2" s="24" t="str">
        <f>_xlfn.IFNA(VLOOKUP($D2,مواد!$A$1:$A$150,1,FALSE),"")</f>
        <v>IPC-BOND-35</v>
      </c>
    </row>
    <row r="3" spans="1:7" ht="20.100000000000001" customHeight="1" x14ac:dyDescent="0.2">
      <c r="A3" s="29">
        <v>45433</v>
      </c>
      <c r="B3" s="26">
        <v>2021000226</v>
      </c>
      <c r="C3" s="26" t="s">
        <v>132</v>
      </c>
      <c r="D3" s="27" t="s">
        <v>15</v>
      </c>
      <c r="E3" s="28">
        <v>26000</v>
      </c>
      <c r="F3" s="24"/>
      <c r="G3" s="24" t="str">
        <f>_xlfn.IFNA(VLOOKUP($D3,مواد!$A$1:$A$150,1,FALSE),"")</f>
        <v>IPC-LAN CP 40</v>
      </c>
    </row>
    <row r="4" spans="1:7" ht="20.100000000000001" customHeight="1" x14ac:dyDescent="0.2">
      <c r="A4" s="29">
        <v>45436</v>
      </c>
      <c r="B4" s="26">
        <v>371</v>
      </c>
      <c r="C4" s="26" t="s">
        <v>132</v>
      </c>
      <c r="D4" s="27" t="s">
        <v>18</v>
      </c>
      <c r="E4" s="28">
        <v>12800</v>
      </c>
      <c r="F4" s="24"/>
      <c r="G4" s="24" t="str">
        <f>_xlfn.IFNA(VLOOKUP($D4,مواد!$A$1:$A$150,1,FALSE),"")</f>
        <v>IPC-SA-509</v>
      </c>
    </row>
    <row r="5" spans="1:7" ht="20.100000000000001" customHeight="1" x14ac:dyDescent="0.2">
      <c r="A5" s="29">
        <v>45435</v>
      </c>
      <c r="B5" s="26">
        <v>372</v>
      </c>
      <c r="C5" s="26" t="s">
        <v>132</v>
      </c>
      <c r="D5" s="27" t="s">
        <v>16</v>
      </c>
      <c r="E5" s="28">
        <v>342</v>
      </c>
      <c r="F5" s="24"/>
      <c r="G5" s="24" t="str">
        <f>_xlfn.IFNA(VLOOKUP($D5,مواد!$A$1:$A$150,1,FALSE),"")</f>
        <v>سعودي بوند 30 كيلو</v>
      </c>
    </row>
    <row r="6" spans="1:7" ht="20.100000000000001" customHeight="1" x14ac:dyDescent="0.2">
      <c r="A6" s="29">
        <v>45435</v>
      </c>
      <c r="B6" s="26">
        <v>372</v>
      </c>
      <c r="C6" s="26" t="s">
        <v>132</v>
      </c>
      <c r="D6" s="27" t="s">
        <v>17</v>
      </c>
      <c r="E6" s="28">
        <v>90</v>
      </c>
      <c r="F6" s="24"/>
      <c r="G6" s="24" t="str">
        <f>_xlfn.IFNA(VLOOKUP($D6,مواد!$A$1:$A$150,1,FALSE),"")</f>
        <v>برميل امازون 30 كيلو</v>
      </c>
    </row>
    <row r="7" spans="1:7" ht="20.100000000000001" customHeight="1" x14ac:dyDescent="0.2">
      <c r="A7" s="29">
        <v>45435</v>
      </c>
      <c r="B7" s="26">
        <v>2021000227</v>
      </c>
      <c r="C7" s="26" t="s">
        <v>132</v>
      </c>
      <c r="D7" s="27" t="s">
        <v>15</v>
      </c>
      <c r="E7" s="28">
        <v>26000</v>
      </c>
      <c r="F7" s="24"/>
      <c r="G7" s="24" t="str">
        <f>_xlfn.IFNA(VLOOKUP($D7,مواد!$A$1:$A$150,1,FALSE),"")</f>
        <v>IPC-LAN CP 40</v>
      </c>
    </row>
    <row r="8" spans="1:7" ht="20.100000000000001" customHeight="1" x14ac:dyDescent="0.2">
      <c r="A8" s="29">
        <v>45438</v>
      </c>
      <c r="B8" s="26">
        <v>2021000228</v>
      </c>
      <c r="C8" s="26" t="s">
        <v>132</v>
      </c>
      <c r="D8" s="27" t="s">
        <v>15</v>
      </c>
      <c r="E8" s="28">
        <v>26000</v>
      </c>
      <c r="F8" s="24"/>
      <c r="G8" s="24" t="str">
        <f>_xlfn.IFNA(VLOOKUP($D8,مواد!$A$1:$A$150,1,FALSE),"")</f>
        <v>IPC-LAN CP 40</v>
      </c>
    </row>
    <row r="9" spans="1:7" ht="20.100000000000001" customHeight="1" x14ac:dyDescent="0.2">
      <c r="A9" s="29">
        <v>45437</v>
      </c>
      <c r="B9" s="26">
        <v>2021000527</v>
      </c>
      <c r="C9" s="26" t="s">
        <v>132</v>
      </c>
      <c r="D9" s="27" t="s">
        <v>14</v>
      </c>
      <c r="E9" s="28">
        <v>26400</v>
      </c>
      <c r="F9" s="24"/>
      <c r="G9" s="24" t="str">
        <f>_xlfn.IFNA(VLOOKUP($D9,مواد!$A$1:$A$150,1,FALSE),"")</f>
        <v>IPC-CARPET-755</v>
      </c>
    </row>
    <row r="10" spans="1:7" ht="20.100000000000001" customHeight="1" x14ac:dyDescent="0.2">
      <c r="A10" s="29">
        <v>45440</v>
      </c>
      <c r="B10" s="26">
        <v>2021000494</v>
      </c>
      <c r="C10" s="26" t="s">
        <v>132</v>
      </c>
      <c r="D10" s="27" t="s">
        <v>75</v>
      </c>
      <c r="E10" s="28">
        <v>7935</v>
      </c>
      <c r="F10" s="24"/>
      <c r="G10" s="24" t="str">
        <f>_xlfn.IFNA(VLOOKUP($D10,مواد!$A$1:$A$150,1,FALSE),"")</f>
        <v>ايثيل استات</v>
      </c>
    </row>
    <row r="11" spans="1:7" ht="20.100000000000001" customHeight="1" x14ac:dyDescent="0.2">
      <c r="A11" s="29">
        <v>45441</v>
      </c>
      <c r="B11" s="26">
        <v>2021000229</v>
      </c>
      <c r="C11" s="26" t="s">
        <v>132</v>
      </c>
      <c r="D11" s="27" t="s">
        <v>15</v>
      </c>
      <c r="E11" s="28">
        <v>26000</v>
      </c>
      <c r="F11" s="24"/>
      <c r="G11" s="24" t="str">
        <f>_xlfn.IFNA(VLOOKUP($D11,مواد!$A$1:$A$150,1,FALSE),"")</f>
        <v>IPC-LAN CP 40</v>
      </c>
    </row>
    <row r="12" spans="1:7" ht="20.100000000000001" customHeight="1" x14ac:dyDescent="0.2">
      <c r="A12" s="29">
        <v>45431</v>
      </c>
      <c r="B12" s="26">
        <v>2021000503</v>
      </c>
      <c r="C12" s="26" t="s">
        <v>135</v>
      </c>
      <c r="D12" s="27" t="s">
        <v>18</v>
      </c>
      <c r="E12" s="28">
        <v>24000</v>
      </c>
      <c r="F12" s="24"/>
      <c r="G12" s="24" t="str">
        <f>_xlfn.IFNA(VLOOKUP($D12,مواد!$A$1:$A$150,1,FALSE),"")</f>
        <v>IPC-SA-509</v>
      </c>
    </row>
    <row r="13" spans="1:7" ht="20.100000000000001" customHeight="1" x14ac:dyDescent="0.2">
      <c r="A13" s="29">
        <v>45432</v>
      </c>
      <c r="B13" s="26">
        <v>2021000459</v>
      </c>
      <c r="C13" s="26" t="s">
        <v>135</v>
      </c>
      <c r="D13" s="27" t="s">
        <v>18</v>
      </c>
      <c r="E13" s="28">
        <v>800</v>
      </c>
      <c r="F13" s="24"/>
      <c r="G13" s="24" t="str">
        <f>_xlfn.IFNA(VLOOKUP($D13,مواد!$A$1:$A$150,1,FALSE),"")</f>
        <v>IPC-SA-509</v>
      </c>
    </row>
    <row r="14" spans="1:7" ht="20.100000000000001" customHeight="1" x14ac:dyDescent="0.2">
      <c r="A14" s="29">
        <v>45432</v>
      </c>
      <c r="B14" s="26">
        <v>2021000459</v>
      </c>
      <c r="C14" s="26" t="s">
        <v>135</v>
      </c>
      <c r="D14" s="27" t="s">
        <v>19</v>
      </c>
      <c r="E14" s="28">
        <v>400</v>
      </c>
      <c r="F14" s="24"/>
      <c r="G14" s="24" t="str">
        <f>_xlfn.IFNA(VLOOKUP($D14,مواد!$A$1:$A$150,1,FALSE),"")</f>
        <v>IPC-CO 511</v>
      </c>
    </row>
    <row r="15" spans="1:7" ht="20.100000000000001" customHeight="1" x14ac:dyDescent="0.2">
      <c r="A15" s="29">
        <v>45433</v>
      </c>
      <c r="B15" s="26">
        <v>2021000426</v>
      </c>
      <c r="C15" s="26" t="s">
        <v>135</v>
      </c>
      <c r="D15" s="27" t="s">
        <v>18</v>
      </c>
      <c r="E15" s="28">
        <v>2400</v>
      </c>
      <c r="F15" s="24"/>
      <c r="G15" s="24" t="str">
        <f>_xlfn.IFNA(VLOOKUP($D15,مواد!$A$1:$A$150,1,FALSE),"")</f>
        <v>IPC-SA-509</v>
      </c>
    </row>
    <row r="16" spans="1:7" ht="20.100000000000001" customHeight="1" x14ac:dyDescent="0.2">
      <c r="A16" s="29">
        <v>45433</v>
      </c>
      <c r="B16" s="26">
        <v>2021000426</v>
      </c>
      <c r="C16" s="26" t="s">
        <v>135</v>
      </c>
      <c r="D16" s="27" t="s">
        <v>13</v>
      </c>
      <c r="E16" s="28">
        <v>1500</v>
      </c>
      <c r="F16" s="24"/>
      <c r="G16" s="24" t="str">
        <f>_xlfn.IFNA(VLOOKUP($D16,مواد!$A$1:$A$150,1,FALSE),"")</f>
        <v>IPC-BOND-35</v>
      </c>
    </row>
    <row r="17" spans="1:10" ht="20.100000000000001" customHeight="1" x14ac:dyDescent="0.2">
      <c r="A17" s="29">
        <v>45433</v>
      </c>
      <c r="B17" s="26">
        <v>2021000462</v>
      </c>
      <c r="C17" s="26" t="s">
        <v>135</v>
      </c>
      <c r="D17" s="27" t="s">
        <v>18</v>
      </c>
      <c r="E17" s="28">
        <v>19000</v>
      </c>
      <c r="F17" s="24"/>
      <c r="G17" s="24" t="str">
        <f>_xlfn.IFNA(VLOOKUP($D17,مواد!$A$1:$A$150,1,FALSE),"")</f>
        <v>IPC-SA-509</v>
      </c>
    </row>
    <row r="18" spans="1:10" ht="20.100000000000001" customHeight="1" x14ac:dyDescent="0.2">
      <c r="A18" s="29">
        <v>45433</v>
      </c>
      <c r="B18" s="26">
        <v>2021000459</v>
      </c>
      <c r="C18" s="26" t="s">
        <v>135</v>
      </c>
      <c r="D18" s="27" t="s">
        <v>18</v>
      </c>
      <c r="E18" s="28">
        <v>1600</v>
      </c>
      <c r="F18" s="24"/>
      <c r="G18" s="24" t="str">
        <f>_xlfn.IFNA(VLOOKUP($D18,مواد!$A$1:$A$150,1,FALSE),"")</f>
        <v>IPC-SA-509</v>
      </c>
    </row>
    <row r="19" spans="1:10" ht="20.100000000000001" customHeight="1" x14ac:dyDescent="0.2">
      <c r="A19" s="29">
        <v>45435</v>
      </c>
      <c r="B19" s="26">
        <v>2021000460</v>
      </c>
      <c r="C19" s="26" t="s">
        <v>135</v>
      </c>
      <c r="D19" s="27" t="s">
        <v>18</v>
      </c>
      <c r="E19" s="28">
        <v>1600</v>
      </c>
      <c r="F19" s="24"/>
      <c r="G19" s="24" t="str">
        <f>_xlfn.IFNA(VLOOKUP($D19,مواد!$A$1:$A$150,1,FALSE),"")</f>
        <v>IPC-SA-509</v>
      </c>
    </row>
    <row r="20" spans="1:10" ht="20.100000000000001" customHeight="1" x14ac:dyDescent="0.2">
      <c r="A20" s="29">
        <v>45437</v>
      </c>
      <c r="B20" s="26">
        <v>2021000424</v>
      </c>
      <c r="C20" s="26" t="s">
        <v>135</v>
      </c>
      <c r="D20" s="27" t="s">
        <v>18</v>
      </c>
      <c r="E20" s="28">
        <v>24000</v>
      </c>
      <c r="F20" s="24"/>
      <c r="G20" s="24" t="str">
        <f>_xlfn.IFNA(VLOOKUP($D20,مواد!$A$1:$A$150,1,FALSE),"")</f>
        <v>IPC-SA-509</v>
      </c>
    </row>
    <row r="21" spans="1:10" ht="20.100000000000001" customHeight="1" x14ac:dyDescent="0.2">
      <c r="A21" s="29">
        <v>45438</v>
      </c>
      <c r="B21" s="26">
        <v>2021000462</v>
      </c>
      <c r="C21" s="26" t="s">
        <v>135</v>
      </c>
      <c r="D21" s="27" t="s">
        <v>18</v>
      </c>
      <c r="E21" s="28">
        <v>24000</v>
      </c>
      <c r="F21" s="24"/>
      <c r="G21" s="24" t="str">
        <f>_xlfn.IFNA(VLOOKUP($D21,مواد!$A$1:$A$150,1,FALSE),"")</f>
        <v>IPC-SA-509</v>
      </c>
    </row>
    <row r="22" spans="1:10" ht="20.100000000000001" customHeight="1" x14ac:dyDescent="0.2">
      <c r="A22" s="29">
        <v>45438</v>
      </c>
      <c r="B22" s="26">
        <v>2021000528</v>
      </c>
      <c r="C22" s="26" t="s">
        <v>135</v>
      </c>
      <c r="D22" s="27" t="s">
        <v>18</v>
      </c>
      <c r="E22" s="28">
        <v>8000</v>
      </c>
      <c r="F22" s="24"/>
      <c r="G22" s="24" t="str">
        <f>_xlfn.IFNA(VLOOKUP($D22,مواد!$A$1:$A$150,1,FALSE),"")</f>
        <v>IPC-SA-509</v>
      </c>
    </row>
    <row r="23" spans="1:10" ht="20.100000000000001" customHeight="1" x14ac:dyDescent="0.2">
      <c r="A23" s="29">
        <v>45438</v>
      </c>
      <c r="B23" s="26">
        <v>2021000429</v>
      </c>
      <c r="C23" s="26" t="s">
        <v>135</v>
      </c>
      <c r="D23" s="27" t="s">
        <v>79</v>
      </c>
      <c r="E23" s="28">
        <v>7000</v>
      </c>
      <c r="F23" s="24"/>
      <c r="G23" s="24" t="str">
        <f>_xlfn.IFNA(VLOOKUP($D23,مواد!$A$1:$A$150,1,FALSE),"")</f>
        <v>IPC-WHITE-SPECKLES</v>
      </c>
    </row>
    <row r="24" spans="1:10" ht="20.100000000000001" customHeight="1" x14ac:dyDescent="0.2">
      <c r="A24" s="29">
        <v>45439</v>
      </c>
      <c r="B24" s="26">
        <v>2021000528</v>
      </c>
      <c r="C24" s="26" t="s">
        <v>135</v>
      </c>
      <c r="D24" s="27" t="s">
        <v>18</v>
      </c>
      <c r="E24" s="28">
        <v>1600</v>
      </c>
      <c r="F24" s="24"/>
      <c r="G24" s="24" t="str">
        <f>_xlfn.IFNA(VLOOKUP($D24,مواد!$A$1:$A$150,1,FALSE),"")</f>
        <v>IPC-SA-509</v>
      </c>
    </row>
    <row r="25" spans="1:10" ht="20.100000000000001" customHeight="1" x14ac:dyDescent="0.2">
      <c r="A25" s="29">
        <v>45439</v>
      </c>
      <c r="B25" s="26">
        <v>2021000528</v>
      </c>
      <c r="C25" s="26" t="s">
        <v>135</v>
      </c>
      <c r="D25" s="27" t="s">
        <v>19</v>
      </c>
      <c r="E25" s="28">
        <v>1600</v>
      </c>
      <c r="F25" s="24"/>
      <c r="G25" s="24" t="str">
        <f>_xlfn.IFNA(VLOOKUP($D25,مواد!$A$1:$A$150,1,FALSE),"")</f>
        <v>IPC-CO 511</v>
      </c>
      <c r="J25" s="24"/>
    </row>
    <row r="26" spans="1:10" ht="20.100000000000001" customHeight="1" x14ac:dyDescent="0.2">
      <c r="A26" s="29">
        <v>45439</v>
      </c>
      <c r="B26" s="26">
        <v>2021000639</v>
      </c>
      <c r="C26" s="26" t="s">
        <v>135</v>
      </c>
      <c r="D26" s="27" t="s">
        <v>18</v>
      </c>
      <c r="E26" s="28">
        <v>800</v>
      </c>
      <c r="F26" s="24"/>
      <c r="G26" s="24" t="str">
        <f>_xlfn.IFNA(VLOOKUP($D26,مواد!$A$1:$A$150,1,FALSE),"")</f>
        <v>IPC-SA-509</v>
      </c>
      <c r="J26" s="24"/>
    </row>
    <row r="27" spans="1:10" ht="20.100000000000001" customHeight="1" x14ac:dyDescent="0.2">
      <c r="A27" s="29">
        <v>45439</v>
      </c>
      <c r="B27" s="26">
        <v>2021000639</v>
      </c>
      <c r="C27" s="26" t="s">
        <v>135</v>
      </c>
      <c r="D27" s="27" t="s">
        <v>19</v>
      </c>
      <c r="E27" s="28">
        <v>400</v>
      </c>
      <c r="F27" s="24"/>
      <c r="G27" s="24" t="str">
        <f>_xlfn.IFNA(VLOOKUP($D27,مواد!$A$1:$A$150,1,FALSE),"")</f>
        <v>IPC-CO 511</v>
      </c>
      <c r="I27" s="24"/>
      <c r="J27" s="24"/>
    </row>
    <row r="28" spans="1:10" ht="20.100000000000001" customHeight="1" x14ac:dyDescent="0.2">
      <c r="A28" s="29">
        <v>45439</v>
      </c>
      <c r="B28" s="26">
        <v>2021000638</v>
      </c>
      <c r="C28" s="26" t="s">
        <v>135</v>
      </c>
      <c r="D28" s="27" t="s">
        <v>18</v>
      </c>
      <c r="E28" s="28">
        <v>1200</v>
      </c>
      <c r="F28" s="24"/>
      <c r="G28" s="24" t="str">
        <f>_xlfn.IFNA(VLOOKUP($D28,مواد!$A$1:$A$150,1,FALSE),"")</f>
        <v>IPC-SA-509</v>
      </c>
      <c r="I28" s="24"/>
      <c r="J28" s="24"/>
    </row>
    <row r="29" spans="1:10" ht="20.100000000000001" customHeight="1" x14ac:dyDescent="0.2">
      <c r="A29" s="29">
        <v>45439</v>
      </c>
      <c r="B29" s="26">
        <v>2021000529</v>
      </c>
      <c r="C29" s="26" t="s">
        <v>135</v>
      </c>
      <c r="D29" s="27" t="s">
        <v>13</v>
      </c>
      <c r="E29" s="28">
        <v>900</v>
      </c>
      <c r="F29" s="24"/>
      <c r="G29" s="24" t="str">
        <f>_xlfn.IFNA(VLOOKUP($D29,مواد!$A$1:$A$150,1,FALSE),"")</f>
        <v>IPC-BOND-35</v>
      </c>
      <c r="I29" s="24"/>
      <c r="J29" s="24"/>
    </row>
    <row r="30" spans="1:10" ht="20.100000000000001" customHeight="1" x14ac:dyDescent="0.2">
      <c r="A30" s="29">
        <v>45442</v>
      </c>
      <c r="B30" s="26">
        <v>2021000465</v>
      </c>
      <c r="C30" s="26" t="s">
        <v>135</v>
      </c>
      <c r="D30" s="27" t="s">
        <v>18</v>
      </c>
      <c r="E30" s="28">
        <v>24000</v>
      </c>
      <c r="F30" s="24"/>
      <c r="G30" s="24" t="str">
        <f>_xlfn.IFNA(VLOOKUP($D30,مواد!$A$1:$A$150,1,FALSE),"")</f>
        <v>IPC-SA-509</v>
      </c>
    </row>
    <row r="31" spans="1:10" ht="20.100000000000001" customHeight="1" x14ac:dyDescent="0.2">
      <c r="A31" s="29">
        <v>45444</v>
      </c>
      <c r="B31" s="26">
        <v>2021000500</v>
      </c>
      <c r="C31" s="26" t="s">
        <v>135</v>
      </c>
      <c r="D31" s="27" t="s">
        <v>18</v>
      </c>
      <c r="E31" s="28">
        <v>1000</v>
      </c>
      <c r="F31" s="24"/>
      <c r="G31" s="24" t="str">
        <f>_xlfn.IFNA(VLOOKUP($D31,مواد!$A$1:$A$150,1,FALSE),"")</f>
        <v>IPC-SA-509</v>
      </c>
    </row>
    <row r="32" spans="1:10" ht="20.100000000000001" customHeight="1" x14ac:dyDescent="0.2">
      <c r="A32" s="29">
        <v>45445</v>
      </c>
      <c r="B32" s="26">
        <v>2021000620</v>
      </c>
      <c r="C32" s="26" t="s">
        <v>135</v>
      </c>
      <c r="D32" s="27" t="s">
        <v>18</v>
      </c>
      <c r="E32" s="28">
        <v>24000</v>
      </c>
      <c r="F32" s="24"/>
      <c r="G32" s="24" t="str">
        <f>_xlfn.IFNA(VLOOKUP($D32,مواد!$A$1:$A$150,1,FALSE),"")</f>
        <v>IPC-SA-509</v>
      </c>
    </row>
    <row r="33" spans="1:7" ht="20.100000000000001" customHeight="1" x14ac:dyDescent="0.2">
      <c r="A33" s="29">
        <v>45441</v>
      </c>
      <c r="B33" s="26">
        <v>2021000420</v>
      </c>
      <c r="C33" s="26" t="s">
        <v>132</v>
      </c>
      <c r="D33" s="27" t="s">
        <v>13</v>
      </c>
      <c r="E33" s="28">
        <v>6480</v>
      </c>
      <c r="F33" s="24"/>
      <c r="G33" s="24" t="str">
        <f>_xlfn.IFNA(VLOOKUP($D33,مواد!$A$1:$A$150,1,FALSE),"")</f>
        <v>IPC-BOND-35</v>
      </c>
    </row>
    <row r="34" spans="1:7" ht="20.100000000000001" customHeight="1" x14ac:dyDescent="0.2">
      <c r="A34" s="29">
        <v>45441</v>
      </c>
      <c r="B34" s="26">
        <v>2021000435</v>
      </c>
      <c r="C34" s="26" t="s">
        <v>132</v>
      </c>
      <c r="D34" s="27" t="s">
        <v>146</v>
      </c>
      <c r="E34" s="28">
        <v>216</v>
      </c>
      <c r="F34" s="24"/>
      <c r="G34" s="24" t="str">
        <f>_xlfn.IFNA(VLOOKUP($D34,مواد!$A$1:$A$150,1,FALSE),"")</f>
        <v>IPC-BOND40</v>
      </c>
    </row>
    <row r="35" spans="1:7" ht="20.100000000000001" customHeight="1" x14ac:dyDescent="0.2">
      <c r="A35" s="29">
        <v>45445</v>
      </c>
      <c r="B35" s="26">
        <v>2021000230</v>
      </c>
      <c r="C35" s="26" t="s">
        <v>132</v>
      </c>
      <c r="D35" s="27" t="s">
        <v>15</v>
      </c>
      <c r="E35" s="28">
        <v>26000</v>
      </c>
      <c r="F35" s="24"/>
      <c r="G35" s="24" t="str">
        <f>_xlfn.IFNA(VLOOKUP($D35,مواد!$A$1:$A$150,1,FALSE),"")</f>
        <v>IPC-LAN CP 40</v>
      </c>
    </row>
    <row r="36" spans="1:7" ht="20.100000000000001" customHeight="1" x14ac:dyDescent="0.2">
      <c r="A36" s="135">
        <v>45446</v>
      </c>
      <c r="B36" s="136">
        <v>145</v>
      </c>
      <c r="C36" s="136" t="s">
        <v>132</v>
      </c>
      <c r="D36" s="137" t="s">
        <v>16</v>
      </c>
      <c r="E36" s="82">
        <v>30</v>
      </c>
      <c r="F36" s="24"/>
      <c r="G36" s="24" t="str">
        <f>_xlfn.IFNA(VLOOKUP($D36,مواد!$A$1:$A$150,1,FALSE),"")</f>
        <v>سعودي بوند 30 كيلو</v>
      </c>
    </row>
    <row r="37" spans="1:7" ht="20.100000000000001" customHeight="1" x14ac:dyDescent="0.2">
      <c r="A37" s="135">
        <v>45446</v>
      </c>
      <c r="B37" s="136">
        <v>145</v>
      </c>
      <c r="C37" s="136" t="s">
        <v>132</v>
      </c>
      <c r="D37" s="137" t="s">
        <v>17</v>
      </c>
      <c r="E37" s="82">
        <v>40</v>
      </c>
      <c r="F37" s="24"/>
      <c r="G37" s="24" t="str">
        <f>_xlfn.IFNA(VLOOKUP($D37,مواد!$A$1:$A$150,1,FALSE),"")</f>
        <v>برميل امازون 30 كيلو</v>
      </c>
    </row>
    <row r="38" spans="1:7" ht="20.100000000000001" customHeight="1" x14ac:dyDescent="0.2">
      <c r="A38" s="135">
        <v>45446</v>
      </c>
      <c r="B38" s="136">
        <v>145</v>
      </c>
      <c r="C38" s="136" t="s">
        <v>132</v>
      </c>
      <c r="D38" s="137" t="s">
        <v>73</v>
      </c>
      <c r="E38" s="82">
        <v>20</v>
      </c>
      <c r="F38" s="24"/>
      <c r="G38" s="24" t="str">
        <f>_xlfn.IFNA(VLOOKUP($D38,مواد!$A$1:$A$150,1,FALSE),"")</f>
        <v>كرتون سعودي 4 حبة</v>
      </c>
    </row>
    <row r="39" spans="1:7" ht="20.100000000000001" customHeight="1" x14ac:dyDescent="0.2">
      <c r="A39" s="29">
        <v>45433</v>
      </c>
      <c r="B39" s="26">
        <v>370</v>
      </c>
      <c r="C39" s="26" t="s">
        <v>132</v>
      </c>
      <c r="D39" s="27" t="s">
        <v>2</v>
      </c>
      <c r="E39" s="28">
        <v>5</v>
      </c>
      <c r="F39" s="24"/>
      <c r="G39" s="24" t="str">
        <f>_xlfn.IFNA(VLOOKUP($D39,مواد!$A$1:$A$150,1,FALSE),"")</f>
        <v>خزان بلاستيك طن</v>
      </c>
    </row>
    <row r="40" spans="1:7" ht="20.100000000000001" customHeight="1" x14ac:dyDescent="0.2">
      <c r="A40" s="29">
        <v>45446</v>
      </c>
      <c r="B40" s="26">
        <v>2021000640</v>
      </c>
      <c r="C40" s="26" t="s">
        <v>135</v>
      </c>
      <c r="D40" s="27" t="s">
        <v>18</v>
      </c>
      <c r="E40" s="28">
        <v>1200</v>
      </c>
      <c r="F40" s="24"/>
      <c r="G40" s="24" t="str">
        <f>_xlfn.IFNA(VLOOKUP($D40,مواد!$A$1:$A$150,1,FALSE),"")</f>
        <v>IPC-SA-509</v>
      </c>
    </row>
    <row r="41" spans="1:7" ht="20.100000000000001" customHeight="1" x14ac:dyDescent="0.2">
      <c r="A41" s="29">
        <v>45446</v>
      </c>
      <c r="B41" s="26">
        <v>2021000640</v>
      </c>
      <c r="C41" s="26" t="s">
        <v>135</v>
      </c>
      <c r="D41" s="27" t="s">
        <v>19</v>
      </c>
      <c r="E41" s="28">
        <v>400</v>
      </c>
      <c r="F41" s="24"/>
      <c r="G41" s="24" t="str">
        <f>_xlfn.IFNA(VLOOKUP($D41,مواد!$A$1:$A$150,1,FALSE),"")</f>
        <v>IPC-CO 511</v>
      </c>
    </row>
    <row r="42" spans="1:7" ht="20.100000000000001" customHeight="1" x14ac:dyDescent="0.2">
      <c r="A42" s="29">
        <v>45447</v>
      </c>
      <c r="B42" s="26">
        <v>2021000621</v>
      </c>
      <c r="C42" s="26" t="s">
        <v>135</v>
      </c>
      <c r="D42" s="27" t="s">
        <v>18</v>
      </c>
      <c r="E42" s="28">
        <v>2400</v>
      </c>
      <c r="F42" s="24"/>
      <c r="G42" s="24" t="str">
        <f>_xlfn.IFNA(VLOOKUP($D42,مواد!$A$1:$A$150,1,FALSE),"")</f>
        <v>IPC-SA-509</v>
      </c>
    </row>
    <row r="43" spans="1:7" ht="20.100000000000001" customHeight="1" x14ac:dyDescent="0.2">
      <c r="A43" s="29">
        <v>45448</v>
      </c>
      <c r="B43" s="26">
        <v>2021000641</v>
      </c>
      <c r="C43" s="26" t="s">
        <v>135</v>
      </c>
      <c r="D43" s="27" t="s">
        <v>18</v>
      </c>
      <c r="E43" s="28">
        <v>800</v>
      </c>
      <c r="F43" s="24"/>
      <c r="G43" s="24" t="str">
        <f>_xlfn.IFNA(VLOOKUP($D43,مواد!$A$1:$A$150,1,FALSE),"")</f>
        <v>IPC-SA-509</v>
      </c>
    </row>
    <row r="44" spans="1:7" ht="20.100000000000001" customHeight="1" x14ac:dyDescent="0.2">
      <c r="A44" s="29">
        <v>45448</v>
      </c>
      <c r="B44" s="26">
        <v>2021000500</v>
      </c>
      <c r="C44" s="26" t="s">
        <v>135</v>
      </c>
      <c r="D44" s="27" t="s">
        <v>18</v>
      </c>
      <c r="E44" s="28">
        <v>1000</v>
      </c>
      <c r="F44" s="24"/>
      <c r="G44" s="24" t="str">
        <f>_xlfn.IFNA(VLOOKUP($D44,مواد!$A$1:$A$150,1,FALSE),"")</f>
        <v>IPC-SA-509</v>
      </c>
    </row>
    <row r="45" spans="1:7" ht="20.100000000000001" customHeight="1" x14ac:dyDescent="0.2">
      <c r="A45" s="29">
        <v>45448</v>
      </c>
      <c r="B45" s="26"/>
      <c r="C45" s="26" t="s">
        <v>135</v>
      </c>
      <c r="D45" s="27" t="s">
        <v>77</v>
      </c>
      <c r="E45" s="28">
        <v>22000</v>
      </c>
      <c r="F45" s="24"/>
      <c r="G45" s="24" t="str">
        <f>_xlfn.IFNA(VLOOKUP($D45,مواد!$A$1:$A$150,1,FALSE),"")</f>
        <v>IPC-RED-SPECKLES</v>
      </c>
    </row>
    <row r="46" spans="1:7" ht="20.100000000000001" customHeight="1" x14ac:dyDescent="0.2">
      <c r="A46" s="29">
        <v>45449</v>
      </c>
      <c r="B46" s="26">
        <v>2021000529</v>
      </c>
      <c r="C46" s="26" t="s">
        <v>135</v>
      </c>
      <c r="D46" s="27" t="s">
        <v>18</v>
      </c>
      <c r="E46" s="28">
        <v>1600</v>
      </c>
      <c r="F46" s="24"/>
      <c r="G46" s="24" t="str">
        <f>_xlfn.IFNA(VLOOKUP($D46,مواد!$A$1:$A$150,1,FALSE),"")</f>
        <v>IPC-SA-509</v>
      </c>
    </row>
    <row r="47" spans="1:7" ht="20.100000000000001" customHeight="1" x14ac:dyDescent="0.2">
      <c r="A47" s="29">
        <v>45449</v>
      </c>
      <c r="B47" s="26">
        <v>2021000529</v>
      </c>
      <c r="C47" s="26" t="s">
        <v>135</v>
      </c>
      <c r="D47" s="27" t="s">
        <v>19</v>
      </c>
      <c r="E47" s="28">
        <v>2400</v>
      </c>
      <c r="F47" s="24"/>
      <c r="G47" s="24" t="str">
        <f>_xlfn.IFNA(VLOOKUP($D47,مواد!$A$1:$A$150,1,FALSE),"")</f>
        <v>IPC-CO 511</v>
      </c>
    </row>
    <row r="48" spans="1:7" ht="20.100000000000001" customHeight="1" x14ac:dyDescent="0.2">
      <c r="A48" s="29">
        <v>45449</v>
      </c>
      <c r="B48" s="26">
        <v>2021000501</v>
      </c>
      <c r="C48" s="26" t="s">
        <v>135</v>
      </c>
      <c r="D48" s="27" t="s">
        <v>18</v>
      </c>
      <c r="E48" s="28">
        <v>22000</v>
      </c>
      <c r="F48" s="24"/>
      <c r="G48" s="24" t="str">
        <f>_xlfn.IFNA(VLOOKUP($D48,مواد!$A$1:$A$150,1,FALSE),"")</f>
        <v>IPC-SA-509</v>
      </c>
    </row>
    <row r="49" spans="1:7" ht="20.100000000000001" customHeight="1" x14ac:dyDescent="0.2">
      <c r="A49" s="29">
        <v>45449</v>
      </c>
      <c r="B49" s="26">
        <v>2021000535</v>
      </c>
      <c r="C49" s="26" t="s">
        <v>135</v>
      </c>
      <c r="D49" s="27" t="s">
        <v>20</v>
      </c>
      <c r="E49" s="28">
        <v>200</v>
      </c>
      <c r="F49" s="24"/>
      <c r="G49" s="24" t="str">
        <f>_xlfn.IFNA(VLOOKUP($D49,مواد!$A$1:$A$150,1,FALSE),"")</f>
        <v>IPC-BOND 51</v>
      </c>
    </row>
    <row r="50" spans="1:7" ht="20.100000000000001" customHeight="1" x14ac:dyDescent="0.2">
      <c r="A50" s="29">
        <v>45449</v>
      </c>
      <c r="B50" s="26">
        <v>2021000523</v>
      </c>
      <c r="C50" s="26" t="s">
        <v>135</v>
      </c>
      <c r="D50" s="27" t="s">
        <v>160</v>
      </c>
      <c r="E50" s="28">
        <v>24000</v>
      </c>
      <c r="F50" s="24"/>
      <c r="G50" s="24" t="str">
        <f>_xlfn.IFNA(VLOOKUP($D50,مواد!$A$1:$A$150,1,FALSE),"")</f>
        <v>IPC-SA-506</v>
      </c>
    </row>
    <row r="51" spans="1:7" ht="20.100000000000001" customHeight="1" x14ac:dyDescent="0.2">
      <c r="A51" s="29">
        <v>45452</v>
      </c>
      <c r="B51" s="26">
        <v>2021000642</v>
      </c>
      <c r="C51" s="26" t="s">
        <v>135</v>
      </c>
      <c r="D51" s="27" t="s">
        <v>18</v>
      </c>
      <c r="E51" s="28">
        <v>1600</v>
      </c>
      <c r="F51" s="24"/>
      <c r="G51" s="24" t="str">
        <f>_xlfn.IFNA(VLOOKUP($D51,مواد!$A$1:$A$150,1,FALSE),"")</f>
        <v>IPC-SA-509</v>
      </c>
    </row>
    <row r="52" spans="1:7" ht="20.100000000000001" customHeight="1" x14ac:dyDescent="0.2">
      <c r="A52" s="29">
        <v>45452</v>
      </c>
      <c r="B52" s="26">
        <v>2021000642</v>
      </c>
      <c r="C52" s="26" t="s">
        <v>135</v>
      </c>
      <c r="D52" s="27" t="s">
        <v>19</v>
      </c>
      <c r="E52" s="28">
        <v>400</v>
      </c>
      <c r="F52" s="24"/>
      <c r="G52" s="24" t="str">
        <f>_xlfn.IFNA(VLOOKUP($D52,مواد!$A$1:$A$150,1,FALSE),"")</f>
        <v>IPC-CO 511</v>
      </c>
    </row>
    <row r="53" spans="1:7" ht="20.100000000000001" customHeight="1" x14ac:dyDescent="0.2">
      <c r="A53" s="29">
        <v>45452</v>
      </c>
      <c r="B53" s="26">
        <v>2021000466</v>
      </c>
      <c r="C53" s="26" t="s">
        <v>135</v>
      </c>
      <c r="D53" s="27" t="s">
        <v>18</v>
      </c>
      <c r="E53" s="28">
        <v>24000</v>
      </c>
      <c r="F53" s="24"/>
      <c r="G53" s="24" t="str">
        <f>_xlfn.IFNA(VLOOKUP($D53,مواد!$A$1:$A$150,1,FALSE),"")</f>
        <v>IPC-SA-509</v>
      </c>
    </row>
    <row r="54" spans="1:7" ht="20.100000000000001" customHeight="1" x14ac:dyDescent="0.2">
      <c r="A54" s="29">
        <v>45453</v>
      </c>
      <c r="B54" s="26">
        <v>2021000643</v>
      </c>
      <c r="C54" s="26" t="s">
        <v>135</v>
      </c>
      <c r="D54" s="27" t="s">
        <v>18</v>
      </c>
      <c r="E54" s="28">
        <v>1200</v>
      </c>
      <c r="F54" s="24"/>
      <c r="G54" s="24" t="str">
        <f>_xlfn.IFNA(VLOOKUP($D54,مواد!$A$1:$A$150,1,FALSE),"")</f>
        <v>IPC-SA-509</v>
      </c>
    </row>
    <row r="55" spans="1:7" ht="20.100000000000001" customHeight="1" x14ac:dyDescent="0.2">
      <c r="A55" s="29">
        <v>45453</v>
      </c>
      <c r="B55" s="26">
        <v>2021000643</v>
      </c>
      <c r="C55" s="26" t="s">
        <v>135</v>
      </c>
      <c r="D55" s="27" t="s">
        <v>19</v>
      </c>
      <c r="E55" s="28">
        <v>400</v>
      </c>
      <c r="F55" s="24"/>
      <c r="G55" s="24" t="str">
        <f>_xlfn.IFNA(VLOOKUP($D55,مواد!$A$1:$A$150,1,FALSE),"")</f>
        <v>IPC-CO 511</v>
      </c>
    </row>
    <row r="56" spans="1:7" ht="20.100000000000001" customHeight="1" x14ac:dyDescent="0.2">
      <c r="A56" s="29">
        <v>45453</v>
      </c>
      <c r="B56" s="26">
        <v>2021000644</v>
      </c>
      <c r="C56" s="26" t="s">
        <v>135</v>
      </c>
      <c r="D56" s="27" t="s">
        <v>18</v>
      </c>
      <c r="E56" s="28">
        <v>800</v>
      </c>
      <c r="F56" s="24"/>
      <c r="G56" s="24" t="str">
        <f>_xlfn.IFNA(VLOOKUP($D56,مواد!$A$1:$A$150,1,FALSE),"")</f>
        <v>IPC-SA-509</v>
      </c>
    </row>
    <row r="57" spans="1:7" ht="20.100000000000001" customHeight="1" x14ac:dyDescent="0.2">
      <c r="A57" s="29">
        <v>45454</v>
      </c>
      <c r="B57" s="26">
        <v>2021000425</v>
      </c>
      <c r="C57" s="26" t="s">
        <v>135</v>
      </c>
      <c r="D57" s="27" t="s">
        <v>18</v>
      </c>
      <c r="E57" s="28">
        <v>24000</v>
      </c>
      <c r="F57" s="24"/>
      <c r="G57" s="24" t="str">
        <f>_xlfn.IFNA(VLOOKUP($D57,مواد!$A$1:$A$150,1,FALSE),"")</f>
        <v>IPC-SA-509</v>
      </c>
    </row>
    <row r="58" spans="1:7" ht="20.100000000000001" customHeight="1" x14ac:dyDescent="0.2">
      <c r="A58" s="29">
        <v>45453</v>
      </c>
      <c r="B58" s="26">
        <v>2021000530</v>
      </c>
      <c r="C58" s="26" t="s">
        <v>135</v>
      </c>
      <c r="D58" s="27" t="s">
        <v>175</v>
      </c>
      <c r="E58" s="28">
        <v>6000</v>
      </c>
      <c r="F58" s="24"/>
      <c r="G58" s="24" t="str">
        <f>_xlfn.IFNA(VLOOKUP($D58,مواد!$A$1:$A$150,1,FALSE),"")</f>
        <v>IPC-BOND20</v>
      </c>
    </row>
    <row r="59" spans="1:7" ht="20.100000000000001" customHeight="1" x14ac:dyDescent="0.2">
      <c r="A59" s="29">
        <v>45455</v>
      </c>
      <c r="B59" s="26">
        <v>2021000527</v>
      </c>
      <c r="C59" s="26" t="s">
        <v>135</v>
      </c>
      <c r="D59" s="27" t="s">
        <v>18</v>
      </c>
      <c r="E59" s="28">
        <v>10800</v>
      </c>
      <c r="F59" s="24"/>
      <c r="G59" s="24" t="str">
        <f>_xlfn.IFNA(VLOOKUP($D59,مواد!$A$1:$A$150,1,FALSE),"")</f>
        <v>IPC-SA-509</v>
      </c>
    </row>
    <row r="60" spans="1:7" ht="20.100000000000001" customHeight="1" x14ac:dyDescent="0.2">
      <c r="A60" s="29">
        <v>45455</v>
      </c>
      <c r="B60" s="26">
        <v>2021000527</v>
      </c>
      <c r="C60" s="26" t="s">
        <v>135</v>
      </c>
      <c r="D60" s="27" t="s">
        <v>19</v>
      </c>
      <c r="E60" s="28">
        <v>800</v>
      </c>
      <c r="F60" s="24"/>
      <c r="G60" s="24" t="str">
        <f>_xlfn.IFNA(VLOOKUP($D60,مواد!$A$1:$A$150,1,FALSE),"")</f>
        <v>IPC-CO 511</v>
      </c>
    </row>
    <row r="61" spans="1:7" ht="20.100000000000001" customHeight="1" x14ac:dyDescent="0.2">
      <c r="A61" s="29">
        <v>45455</v>
      </c>
      <c r="B61" s="26">
        <v>2021000528</v>
      </c>
      <c r="C61" s="26" t="s">
        <v>135</v>
      </c>
      <c r="D61" s="27" t="s">
        <v>18</v>
      </c>
      <c r="E61" s="28">
        <v>12000</v>
      </c>
      <c r="F61" s="24"/>
      <c r="G61" s="24" t="str">
        <f>_xlfn.IFNA(VLOOKUP($D61,مواد!$A$1:$A$150,1,FALSE),"")</f>
        <v>IPC-SA-509</v>
      </c>
    </row>
    <row r="62" spans="1:7" ht="20.100000000000001" customHeight="1" x14ac:dyDescent="0.2">
      <c r="A62" s="29">
        <v>45456</v>
      </c>
      <c r="B62" s="26">
        <v>2021000530</v>
      </c>
      <c r="C62" s="26" t="s">
        <v>135</v>
      </c>
      <c r="D62" s="27" t="s">
        <v>18</v>
      </c>
      <c r="E62" s="28">
        <v>800</v>
      </c>
      <c r="F62" s="24"/>
      <c r="G62" s="24" t="str">
        <f>_xlfn.IFNA(VLOOKUP($D62,مواد!$A$1:$A$150,1,FALSE),"")</f>
        <v>IPC-SA-509</v>
      </c>
    </row>
    <row r="63" spans="1:7" ht="20.100000000000001" customHeight="1" x14ac:dyDescent="0.2">
      <c r="A63" s="29">
        <v>45456</v>
      </c>
      <c r="B63" s="26">
        <v>2021000530</v>
      </c>
      <c r="C63" s="26" t="s">
        <v>135</v>
      </c>
      <c r="D63" s="27" t="s">
        <v>13</v>
      </c>
      <c r="E63" s="28">
        <v>100</v>
      </c>
      <c r="F63" s="24"/>
      <c r="G63" s="24" t="str">
        <f>_xlfn.IFNA(VLOOKUP($D63,مواد!$A$1:$A$150,1,FALSE),"")</f>
        <v>IPC-BOND-35</v>
      </c>
    </row>
    <row r="64" spans="1:7" ht="20.100000000000001" customHeight="1" x14ac:dyDescent="0.2">
      <c r="A64" s="29">
        <v>45462</v>
      </c>
      <c r="B64" s="26">
        <v>2021000467</v>
      </c>
      <c r="C64" s="26" t="s">
        <v>135</v>
      </c>
      <c r="D64" s="27" t="s">
        <v>18</v>
      </c>
      <c r="E64" s="28">
        <v>24000</v>
      </c>
      <c r="F64" s="24"/>
      <c r="G64" s="24" t="str">
        <f>_xlfn.IFNA(VLOOKUP($D64,مواد!$A$1:$A$150,1,FALSE),"")</f>
        <v>IPC-SA-509</v>
      </c>
    </row>
    <row r="65" spans="1:7" ht="20.100000000000001" customHeight="1" x14ac:dyDescent="0.2">
      <c r="A65" s="29">
        <v>45456</v>
      </c>
      <c r="B65" s="26">
        <v>2021000461</v>
      </c>
      <c r="C65" s="26" t="s">
        <v>135</v>
      </c>
      <c r="D65" s="27" t="s">
        <v>79</v>
      </c>
      <c r="E65" s="28">
        <v>14000</v>
      </c>
      <c r="F65" s="24"/>
      <c r="G65" s="24" t="str">
        <f>_xlfn.IFNA(VLOOKUP($D65,مواد!$A$1:$A$150,1,FALSE),"")</f>
        <v>IPC-WHITE-SPECKLES</v>
      </c>
    </row>
    <row r="66" spans="1:7" ht="20.100000000000001" customHeight="1" x14ac:dyDescent="0.2">
      <c r="A66" s="29">
        <v>45456</v>
      </c>
      <c r="B66" s="26">
        <v>2021000461</v>
      </c>
      <c r="C66" s="26" t="s">
        <v>135</v>
      </c>
      <c r="D66" s="27" t="s">
        <v>80</v>
      </c>
      <c r="E66" s="28">
        <v>1000</v>
      </c>
      <c r="F66" s="24"/>
      <c r="G66" s="24" t="str">
        <f>_xlfn.IFNA(VLOOKUP($D66,مواد!$A$1:$A$150,1,FALSE),"")</f>
        <v>IPC-BLUE-SPECKLES</v>
      </c>
    </row>
    <row r="67" spans="1:7" ht="20.100000000000001" customHeight="1" x14ac:dyDescent="0.2">
      <c r="A67" s="29">
        <v>45451</v>
      </c>
      <c r="B67" s="26">
        <v>2021000431</v>
      </c>
      <c r="C67" s="26" t="s">
        <v>135</v>
      </c>
      <c r="D67" s="27" t="s">
        <v>79</v>
      </c>
      <c r="E67" s="28">
        <v>20000</v>
      </c>
      <c r="F67" s="24"/>
      <c r="G67" s="24" t="str">
        <f>_xlfn.IFNA(VLOOKUP($D67,مواد!$A$1:$A$150,1,FALSE),"")</f>
        <v>IPC-WHITE-SPECKLES</v>
      </c>
    </row>
    <row r="68" spans="1:7" ht="20.100000000000001" customHeight="1" x14ac:dyDescent="0.2">
      <c r="A68" s="29">
        <v>45451</v>
      </c>
      <c r="B68" s="26">
        <v>2021000431</v>
      </c>
      <c r="C68" s="26" t="s">
        <v>135</v>
      </c>
      <c r="D68" s="27" t="s">
        <v>80</v>
      </c>
      <c r="E68" s="28">
        <v>1000</v>
      </c>
      <c r="F68" s="24"/>
      <c r="G68" s="24" t="str">
        <f>_xlfn.IFNA(VLOOKUP($D68,مواد!$A$1:$A$150,1,FALSE),"")</f>
        <v>IPC-BLUE-SPECKLES</v>
      </c>
    </row>
    <row r="69" spans="1:7" ht="20.100000000000001" customHeight="1" x14ac:dyDescent="0.2">
      <c r="A69" s="29">
        <v>45467</v>
      </c>
      <c r="B69" s="26">
        <v>2021000645</v>
      </c>
      <c r="C69" s="26" t="s">
        <v>135</v>
      </c>
      <c r="D69" s="27" t="s">
        <v>18</v>
      </c>
      <c r="E69" s="28">
        <v>1400</v>
      </c>
      <c r="F69" s="24"/>
      <c r="G69" s="24" t="str">
        <f>_xlfn.IFNA(VLOOKUP($D69,مواد!$A$1:$A$150,1,FALSE),"")</f>
        <v>IPC-SA-509</v>
      </c>
    </row>
    <row r="70" spans="1:7" ht="20.100000000000001" customHeight="1" x14ac:dyDescent="0.2">
      <c r="A70" s="29">
        <v>45467</v>
      </c>
      <c r="B70" s="26">
        <v>2021000645</v>
      </c>
      <c r="C70" s="26" t="s">
        <v>135</v>
      </c>
      <c r="D70" s="27" t="s">
        <v>19</v>
      </c>
      <c r="E70" s="28">
        <v>200</v>
      </c>
      <c r="F70" s="24"/>
      <c r="G70" s="24" t="str">
        <f>_xlfn.IFNA(VLOOKUP($D70,مواد!$A$1:$A$150,1,FALSE),"")</f>
        <v>IPC-CO 511</v>
      </c>
    </row>
    <row r="71" spans="1:7" ht="20.100000000000001" customHeight="1" x14ac:dyDescent="0.2">
      <c r="A71" s="29">
        <v>45468</v>
      </c>
      <c r="B71" s="26">
        <v>2021000468</v>
      </c>
      <c r="C71" s="26" t="s">
        <v>135</v>
      </c>
      <c r="D71" s="27" t="s">
        <v>18</v>
      </c>
      <c r="E71" s="28">
        <v>24000</v>
      </c>
      <c r="F71" s="24"/>
      <c r="G71" s="24" t="str">
        <f>_xlfn.IFNA(VLOOKUP($D71,مواد!$A$1:$A$150,1,FALSE),"")</f>
        <v>IPC-SA-509</v>
      </c>
    </row>
    <row r="72" spans="1:7" ht="20.100000000000001" customHeight="1" x14ac:dyDescent="0.2">
      <c r="A72" s="29">
        <v>45469</v>
      </c>
      <c r="B72" s="26">
        <v>2021000579</v>
      </c>
      <c r="C72" s="26" t="s">
        <v>135</v>
      </c>
      <c r="D72" s="27" t="s">
        <v>18</v>
      </c>
      <c r="E72" s="28">
        <v>12000</v>
      </c>
      <c r="F72" s="24"/>
      <c r="G72" s="24" t="str">
        <f>_xlfn.IFNA(VLOOKUP($D72,مواد!$A$1:$A$150,1,FALSE),"")</f>
        <v>IPC-SA-509</v>
      </c>
    </row>
    <row r="73" spans="1:7" ht="20.100000000000001" customHeight="1" x14ac:dyDescent="0.2">
      <c r="A73" s="29">
        <v>45470</v>
      </c>
      <c r="B73" s="26">
        <v>2021000469</v>
      </c>
      <c r="C73" s="26" t="s">
        <v>135</v>
      </c>
      <c r="D73" s="27" t="s">
        <v>18</v>
      </c>
      <c r="E73" s="28">
        <v>24000</v>
      </c>
      <c r="F73" s="24"/>
      <c r="G73" s="24" t="str">
        <f>_xlfn.IFNA(VLOOKUP($D73,مواد!$A$1:$A$150,1,FALSE),"")</f>
        <v>IPC-SA-509</v>
      </c>
    </row>
    <row r="74" spans="1:7" ht="20.100000000000001" customHeight="1" x14ac:dyDescent="0.2">
      <c r="A74" s="29">
        <v>45470</v>
      </c>
      <c r="B74" s="26">
        <v>2021000531</v>
      </c>
      <c r="C74" s="26" t="s">
        <v>135</v>
      </c>
      <c r="D74" s="27" t="s">
        <v>18</v>
      </c>
      <c r="E74" s="28">
        <v>2400</v>
      </c>
      <c r="F74" s="24"/>
      <c r="G74" s="24" t="str">
        <f>_xlfn.IFNA(VLOOKUP($D74,مواد!$A$1:$A$150,1,FALSE),"")</f>
        <v>IPC-SA-509</v>
      </c>
    </row>
    <row r="75" spans="1:7" ht="20.100000000000001" customHeight="1" x14ac:dyDescent="0.2">
      <c r="A75" s="29">
        <v>45470</v>
      </c>
      <c r="B75" s="26">
        <v>2021000531</v>
      </c>
      <c r="C75" s="26" t="s">
        <v>135</v>
      </c>
      <c r="D75" s="27" t="s">
        <v>19</v>
      </c>
      <c r="E75" s="28">
        <v>1600</v>
      </c>
      <c r="F75" s="24"/>
      <c r="G75" s="24" t="str">
        <f>_xlfn.IFNA(VLOOKUP($D75,مواد!$A$1:$A$150,1,FALSE),"")</f>
        <v>IPC-CO 511</v>
      </c>
    </row>
    <row r="76" spans="1:7" ht="20.100000000000001" customHeight="1" x14ac:dyDescent="0.2">
      <c r="A76" s="29">
        <v>45448</v>
      </c>
      <c r="B76" s="26">
        <v>2021000885</v>
      </c>
      <c r="C76" s="26" t="s">
        <v>135</v>
      </c>
      <c r="D76" s="27" t="s">
        <v>77</v>
      </c>
      <c r="E76" s="28">
        <v>22000</v>
      </c>
      <c r="G76" s="24" t="str">
        <f>_xlfn.IFNA(VLOOKUP($D76,مواد!$A$1:$A$150,1,FALSE),"")</f>
        <v>IPC-RED-SPECKLES</v>
      </c>
    </row>
    <row r="77" spans="1:7" ht="20.100000000000001" customHeight="1" x14ac:dyDescent="0.2">
      <c r="A77" s="29">
        <v>45452</v>
      </c>
      <c r="B77" s="26">
        <v>2021000231</v>
      </c>
      <c r="C77" s="26" t="s">
        <v>132</v>
      </c>
      <c r="D77" s="27" t="s">
        <v>15</v>
      </c>
      <c r="E77" s="28">
        <v>26000</v>
      </c>
      <c r="G77" s="24" t="str">
        <f>_xlfn.IFNA(VLOOKUP($D77,مواد!$A$1:$A$150,1,FALSE),"")</f>
        <v>IPC-LAN CP 40</v>
      </c>
    </row>
    <row r="78" spans="1:7" ht="20.100000000000001" customHeight="1" x14ac:dyDescent="0.2">
      <c r="A78" s="29">
        <v>45452</v>
      </c>
      <c r="B78" s="26">
        <v>2021000333</v>
      </c>
      <c r="C78" s="26" t="s">
        <v>132</v>
      </c>
      <c r="D78" s="27" t="s">
        <v>15</v>
      </c>
      <c r="E78" s="28">
        <v>46800</v>
      </c>
      <c r="G78" s="24" t="str">
        <f>_xlfn.IFNA(VLOOKUP($D78,مواد!$A$1:$A$150,1,FALSE),"")</f>
        <v>IPC-LAN CP 40</v>
      </c>
    </row>
    <row r="79" spans="1:7" ht="20.100000000000001" customHeight="1" x14ac:dyDescent="0.2">
      <c r="A79" s="29">
        <v>45453</v>
      </c>
      <c r="B79" s="26">
        <v>2021000645</v>
      </c>
      <c r="C79" s="26" t="s">
        <v>135</v>
      </c>
      <c r="D79" s="27" t="s">
        <v>18</v>
      </c>
      <c r="E79" s="28">
        <v>8000</v>
      </c>
      <c r="G79" s="24" t="str">
        <f>_xlfn.IFNA(VLOOKUP($D79,مواد!$A$1:$A$150,1,FALSE),"")</f>
        <v>IPC-SA-509</v>
      </c>
    </row>
    <row r="80" spans="1:7" ht="20.100000000000001" customHeight="1" x14ac:dyDescent="0.2">
      <c r="A80" s="29">
        <v>45453</v>
      </c>
      <c r="B80" s="26">
        <v>2021000645</v>
      </c>
      <c r="C80" s="26" t="s">
        <v>135</v>
      </c>
      <c r="D80" s="27" t="s">
        <v>19</v>
      </c>
      <c r="E80" s="28">
        <v>16000</v>
      </c>
      <c r="G80" s="24" t="str">
        <f>_xlfn.IFNA(VLOOKUP($D80,مواد!$A$1:$A$150,1,FALSE),"")</f>
        <v>IPC-CO 511</v>
      </c>
    </row>
    <row r="81" spans="1:7" ht="20.100000000000001" customHeight="1" x14ac:dyDescent="0.2">
      <c r="A81" s="29">
        <v>45454</v>
      </c>
      <c r="B81" s="26">
        <v>2021000232</v>
      </c>
      <c r="C81" s="26" t="s">
        <v>132</v>
      </c>
      <c r="D81" s="27" t="s">
        <v>15</v>
      </c>
      <c r="E81" s="28">
        <v>26000</v>
      </c>
      <c r="G81" s="24" t="str">
        <f>_xlfn.IFNA(VLOOKUP($D81,مواد!$A$1:$A$150,1,FALSE),"")</f>
        <v>IPC-LAN CP 40</v>
      </c>
    </row>
    <row r="82" spans="1:7" ht="20.100000000000001" customHeight="1" x14ac:dyDescent="0.2">
      <c r="A82" s="29">
        <v>45455</v>
      </c>
      <c r="B82" s="26">
        <v>2021000233</v>
      </c>
      <c r="C82" s="26" t="s">
        <v>132</v>
      </c>
      <c r="D82" s="27" t="s">
        <v>15</v>
      </c>
      <c r="E82" s="28">
        <v>26000</v>
      </c>
      <c r="G82" s="24" t="str">
        <f>_xlfn.IFNA(VLOOKUP($D82,مواد!$A$1:$A$150,1,FALSE),"")</f>
        <v>IPC-LAN CP 40</v>
      </c>
    </row>
    <row r="83" spans="1:7" ht="20.100000000000001" customHeight="1" x14ac:dyDescent="0.2">
      <c r="A83" s="29">
        <v>45462</v>
      </c>
      <c r="B83" s="26">
        <v>379</v>
      </c>
      <c r="C83" s="26" t="s">
        <v>132</v>
      </c>
      <c r="D83" s="27" t="s">
        <v>18</v>
      </c>
      <c r="E83" s="28">
        <v>20800</v>
      </c>
      <c r="G83" s="24" t="str">
        <f>_xlfn.IFNA(VLOOKUP($D83,مواد!$A$1:$A$150,1,FALSE),"")</f>
        <v>IPC-SA-509</v>
      </c>
    </row>
    <row r="84" spans="1:7" ht="20.100000000000001" customHeight="1" x14ac:dyDescent="0.2">
      <c r="A84" s="29">
        <v>45462</v>
      </c>
      <c r="B84" s="26">
        <v>379</v>
      </c>
      <c r="C84" s="26" t="s">
        <v>132</v>
      </c>
      <c r="D84" s="27" t="s">
        <v>20</v>
      </c>
      <c r="E84" s="28">
        <v>3200</v>
      </c>
      <c r="G84" s="24" t="str">
        <f>_xlfn.IFNA(VLOOKUP($D84,مواد!$A$1:$A$150,1,FALSE),"")</f>
        <v>IPC-BOND 51</v>
      </c>
    </row>
    <row r="85" spans="1:7" ht="20.100000000000001" customHeight="1" x14ac:dyDescent="0.2">
      <c r="A85" s="29">
        <v>45457</v>
      </c>
      <c r="B85" s="26">
        <v>2021000461</v>
      </c>
      <c r="C85" s="26" t="s">
        <v>132</v>
      </c>
      <c r="D85" s="27" t="s">
        <v>167</v>
      </c>
      <c r="E85" s="28">
        <v>2000</v>
      </c>
      <c r="G85" s="24" t="str">
        <f>_xlfn.IFNA(VLOOKUP($D85,مواد!$A$1:$A$150,1,FALSE),"")</f>
        <v>IPC-BOND30G</v>
      </c>
    </row>
    <row r="86" spans="1:7" ht="20.100000000000001" customHeight="1" x14ac:dyDescent="0.2">
      <c r="A86" s="29">
        <v>45467</v>
      </c>
      <c r="B86" s="26">
        <v>380</v>
      </c>
      <c r="C86" s="26" t="s">
        <v>132</v>
      </c>
      <c r="D86" s="27" t="s">
        <v>16</v>
      </c>
      <c r="E86" s="28">
        <v>144</v>
      </c>
      <c r="G86" s="24" t="str">
        <f>_xlfn.IFNA(VLOOKUP($D86,مواد!$A$1:$A$150,1,FALSE),"")</f>
        <v>سعودي بوند 30 كيلو</v>
      </c>
    </row>
    <row r="87" spans="1:7" ht="20.100000000000001" customHeight="1" x14ac:dyDescent="0.2">
      <c r="A87" s="29">
        <v>45462</v>
      </c>
      <c r="B87" s="26">
        <v>147</v>
      </c>
      <c r="C87" s="26" t="s">
        <v>132</v>
      </c>
      <c r="D87" s="27" t="s">
        <v>16</v>
      </c>
      <c r="E87" s="28">
        <v>40</v>
      </c>
      <c r="G87" s="24" t="str">
        <f>_xlfn.IFNA(VLOOKUP($D87,مواد!$A$1:$A$150,1,FALSE),"")</f>
        <v>سعودي بوند 30 كيلو</v>
      </c>
    </row>
    <row r="88" spans="1:7" ht="20.100000000000001" customHeight="1" x14ac:dyDescent="0.2">
      <c r="A88" s="29">
        <v>45462</v>
      </c>
      <c r="B88" s="26">
        <v>147</v>
      </c>
      <c r="C88" s="26" t="s">
        <v>132</v>
      </c>
      <c r="D88" s="27" t="s">
        <v>17</v>
      </c>
      <c r="E88" s="28">
        <v>30</v>
      </c>
      <c r="G88" s="24" t="str">
        <f>_xlfn.IFNA(VLOOKUP($D88,مواد!$A$1:$A$150,1,FALSE),"")</f>
        <v>برميل امازون 30 كيلو</v>
      </c>
    </row>
    <row r="89" spans="1:7" ht="20.100000000000001" customHeight="1" x14ac:dyDescent="0.2">
      <c r="A89" s="29">
        <v>45462</v>
      </c>
      <c r="B89" s="26">
        <v>147</v>
      </c>
      <c r="C89" s="26" t="s">
        <v>132</v>
      </c>
      <c r="D89" s="27" t="s">
        <v>73</v>
      </c>
      <c r="E89" s="28">
        <v>15</v>
      </c>
      <c r="G89" s="24" t="str">
        <f>_xlfn.IFNA(VLOOKUP($D89,مواد!$A$1:$A$150,1,FALSE),"")</f>
        <v>كرتون سعودي 4 حبة</v>
      </c>
    </row>
    <row r="90" spans="1:7" ht="20.100000000000001" customHeight="1" x14ac:dyDescent="0.2">
      <c r="A90" s="29">
        <v>45467</v>
      </c>
      <c r="B90" s="26">
        <v>377</v>
      </c>
      <c r="C90" s="26" t="s">
        <v>132</v>
      </c>
      <c r="D90" s="27" t="s">
        <v>16</v>
      </c>
      <c r="E90" s="28">
        <v>144</v>
      </c>
      <c r="G90" s="24" t="str">
        <f>_xlfn.IFNA(VLOOKUP($D90,مواد!$A$1:$A$150,1,FALSE),"")</f>
        <v>سعودي بوند 30 كيلو</v>
      </c>
    </row>
    <row r="91" spans="1:7" ht="20.100000000000001" customHeight="1" x14ac:dyDescent="0.2">
      <c r="A91" s="29">
        <v>45467</v>
      </c>
      <c r="B91" s="26">
        <v>377</v>
      </c>
      <c r="C91" s="26" t="s">
        <v>132</v>
      </c>
      <c r="D91" s="27" t="s">
        <v>174</v>
      </c>
      <c r="E91" s="28">
        <v>10000</v>
      </c>
      <c r="G91" s="24" t="str">
        <f>_xlfn.IFNA(VLOOKUP($D91,مواد!$A$1:$A$150,1,FALSE),"")</f>
        <v>IPC-BOND30</v>
      </c>
    </row>
    <row r="92" spans="1:7" ht="20.100000000000001" customHeight="1" x14ac:dyDescent="0.2">
      <c r="A92" s="29">
        <v>45437</v>
      </c>
      <c r="B92" s="26">
        <v>144</v>
      </c>
      <c r="C92" s="26" t="s">
        <v>132</v>
      </c>
      <c r="D92" s="27" t="s">
        <v>17</v>
      </c>
      <c r="E92" s="28">
        <v>70</v>
      </c>
      <c r="G92" s="24" t="str">
        <f>_xlfn.IFNA(VLOOKUP($D92,مواد!$A$1:$A$150,1,FALSE),"")</f>
        <v>برميل امازون 30 كيلو</v>
      </c>
    </row>
    <row r="93" spans="1:7" ht="20.100000000000001" customHeight="1" x14ac:dyDescent="0.2">
      <c r="A93" s="29">
        <v>45437</v>
      </c>
      <c r="B93" s="26">
        <v>144</v>
      </c>
      <c r="C93" s="26" t="s">
        <v>132</v>
      </c>
      <c r="D93" s="27" t="s">
        <v>73</v>
      </c>
      <c r="E93" s="28">
        <v>20</v>
      </c>
      <c r="G93" s="24" t="str">
        <f>_xlfn.IFNA(VLOOKUP($D93,مواد!$A$1:$A$150,1,FALSE),"")</f>
        <v>كرتون سعودي 4 حبة</v>
      </c>
    </row>
    <row r="94" spans="1:7" ht="20.100000000000001" customHeight="1" x14ac:dyDescent="0.2">
      <c r="A94" s="29">
        <v>45454</v>
      </c>
      <c r="B94" s="26">
        <v>146</v>
      </c>
      <c r="C94" s="26" t="s">
        <v>132</v>
      </c>
      <c r="D94" s="27" t="s">
        <v>16</v>
      </c>
      <c r="E94" s="28">
        <v>30</v>
      </c>
      <c r="G94" s="24" t="str">
        <f>_xlfn.IFNA(VLOOKUP($D94,مواد!$A$1:$A$150,1,FALSE),"")</f>
        <v>سعودي بوند 30 كيلو</v>
      </c>
    </row>
    <row r="95" spans="1:7" ht="20.100000000000001" customHeight="1" x14ac:dyDescent="0.2">
      <c r="A95" s="29">
        <v>45454</v>
      </c>
      <c r="B95" s="26">
        <v>146</v>
      </c>
      <c r="C95" s="26" t="s">
        <v>132</v>
      </c>
      <c r="D95" s="27" t="s">
        <v>17</v>
      </c>
      <c r="E95" s="28">
        <v>60</v>
      </c>
      <c r="G95" s="24" t="str">
        <f>_xlfn.IFNA(VLOOKUP($D95,مواد!$A$1:$A$150,1,FALSE),"")</f>
        <v>برميل امازون 30 كيلو</v>
      </c>
    </row>
    <row r="96" spans="1:7" ht="20.100000000000001" customHeight="1" x14ac:dyDescent="0.2">
      <c r="A96" s="29">
        <v>45454</v>
      </c>
      <c r="B96" s="26">
        <v>146</v>
      </c>
      <c r="C96" s="26" t="s">
        <v>132</v>
      </c>
      <c r="D96" s="27" t="s">
        <v>73</v>
      </c>
      <c r="E96" s="28">
        <v>20</v>
      </c>
      <c r="G96" s="24" t="str">
        <f>_xlfn.IFNA(VLOOKUP($D96,مواد!$A$1:$A$150,1,FALSE),"")</f>
        <v>كرتون سعودي 4 حبة</v>
      </c>
    </row>
    <row r="97" spans="1:7" ht="20.100000000000001" customHeight="1" x14ac:dyDescent="0.2">
      <c r="A97" s="29">
        <v>45468</v>
      </c>
      <c r="B97" s="26">
        <v>2021000234</v>
      </c>
      <c r="C97" s="26" t="s">
        <v>132</v>
      </c>
      <c r="D97" s="27" t="s">
        <v>15</v>
      </c>
      <c r="E97" s="28">
        <v>26000</v>
      </c>
      <c r="G97" s="24" t="str">
        <f>_xlfn.IFNA(VLOOKUP($D97,مواد!$A$1:$A$150,1,FALSE),"")</f>
        <v>IPC-LAN CP 40</v>
      </c>
    </row>
    <row r="98" spans="1:7" ht="20.100000000000001" customHeight="1" x14ac:dyDescent="0.2">
      <c r="A98" s="29">
        <v>45467</v>
      </c>
      <c r="B98" s="26">
        <v>381</v>
      </c>
      <c r="C98" s="26" t="s">
        <v>132</v>
      </c>
      <c r="D98" s="27" t="s">
        <v>16</v>
      </c>
      <c r="E98" s="28">
        <v>216</v>
      </c>
      <c r="G98" s="24" t="str">
        <f>_xlfn.IFNA(VLOOKUP($D98,مواد!$A$1:$A$150,1,FALSE),"")</f>
        <v>سعودي بوند 30 كيلو</v>
      </c>
    </row>
    <row r="99" spans="1:7" ht="20.100000000000001" customHeight="1" x14ac:dyDescent="0.2">
      <c r="A99" s="29">
        <v>45469</v>
      </c>
      <c r="B99" s="26">
        <v>375</v>
      </c>
      <c r="C99" s="26" t="s">
        <v>132</v>
      </c>
      <c r="D99" s="27" t="s">
        <v>16</v>
      </c>
      <c r="E99" s="28">
        <v>414</v>
      </c>
      <c r="G99" s="24" t="str">
        <f>_xlfn.IFNA(VLOOKUP($D99,مواد!$A$1:$A$150,1,FALSE),"")</f>
        <v>سعودي بوند 30 كيلو</v>
      </c>
    </row>
    <row r="100" spans="1:7" ht="20.100000000000001" customHeight="1" x14ac:dyDescent="0.2">
      <c r="A100" s="29">
        <v>45469</v>
      </c>
      <c r="B100" s="26">
        <v>375</v>
      </c>
      <c r="C100" s="26" t="s">
        <v>132</v>
      </c>
      <c r="D100" s="27" t="s">
        <v>167</v>
      </c>
      <c r="E100" s="28">
        <v>1000</v>
      </c>
      <c r="G100" s="24" t="str">
        <f>_xlfn.IFNA(VLOOKUP($D100,مواد!$A$1:$A$150,1,FALSE),"")</f>
        <v>IPC-BOND30G</v>
      </c>
    </row>
    <row r="101" spans="1:7" ht="20.100000000000001" customHeight="1" x14ac:dyDescent="0.2">
      <c r="A101" s="29">
        <v>45469</v>
      </c>
      <c r="B101" s="26">
        <v>2021000420</v>
      </c>
      <c r="C101" s="26" t="s">
        <v>132</v>
      </c>
      <c r="D101" s="27" t="s">
        <v>20</v>
      </c>
      <c r="E101" s="28">
        <v>24000</v>
      </c>
      <c r="G101" s="24" t="str">
        <f>_xlfn.IFNA(VLOOKUP($D101,مواد!$A$1:$A$150,1,FALSE),"")</f>
        <v>IPC-BOND 51</v>
      </c>
    </row>
    <row r="102" spans="1:7" ht="20.100000000000001" customHeight="1" x14ac:dyDescent="0.2">
      <c r="A102" s="29">
        <v>45470</v>
      </c>
      <c r="B102" s="26">
        <v>148</v>
      </c>
      <c r="C102" s="26" t="s">
        <v>132</v>
      </c>
      <c r="D102" s="27" t="s">
        <v>16</v>
      </c>
      <c r="E102" s="28">
        <v>50</v>
      </c>
      <c r="G102" s="24" t="str">
        <f>_xlfn.IFNA(VLOOKUP($D102,مواد!$A$1:$A$150,1,FALSE),"")</f>
        <v>سعودي بوند 30 كيلو</v>
      </c>
    </row>
    <row r="103" spans="1:7" ht="20.100000000000001" customHeight="1" x14ac:dyDescent="0.2">
      <c r="A103" s="29">
        <v>45470</v>
      </c>
      <c r="B103" s="26">
        <v>148</v>
      </c>
      <c r="C103" s="26" t="s">
        <v>132</v>
      </c>
      <c r="D103" s="27" t="s">
        <v>17</v>
      </c>
      <c r="E103" s="28">
        <v>30</v>
      </c>
      <c r="G103" s="24" t="str">
        <f>_xlfn.IFNA(VLOOKUP($D103,مواد!$A$1:$A$150,1,FALSE),"")</f>
        <v>برميل امازون 30 كيلو</v>
      </c>
    </row>
    <row r="104" spans="1:7" ht="20.100000000000001" customHeight="1" x14ac:dyDescent="0.2">
      <c r="A104" s="29">
        <v>45470</v>
      </c>
      <c r="B104" s="26">
        <v>148</v>
      </c>
      <c r="C104" s="26" t="s">
        <v>132</v>
      </c>
      <c r="D104" s="27" t="s">
        <v>73</v>
      </c>
      <c r="E104" s="28">
        <v>14</v>
      </c>
      <c r="G104" s="24" t="str">
        <f>_xlfn.IFNA(VLOOKUP($D104,مواد!$A$1:$A$150,1,FALSE),"")</f>
        <v>كرتون سعودي 4 حبة</v>
      </c>
    </row>
    <row r="105" spans="1:7" ht="20.100000000000001" customHeight="1" x14ac:dyDescent="0.2">
      <c r="A105" s="29">
        <v>45473</v>
      </c>
      <c r="B105" s="26">
        <v>2021000235</v>
      </c>
      <c r="C105" s="26" t="s">
        <v>132</v>
      </c>
      <c r="D105" s="27" t="s">
        <v>15</v>
      </c>
      <c r="E105" s="28">
        <v>26000</v>
      </c>
      <c r="G105" s="24" t="str">
        <f>_xlfn.IFNA(VLOOKUP($D105,مواد!$A$1:$A$150,1,FALSE),"")</f>
        <v>IPC-LAN CP 40</v>
      </c>
    </row>
    <row r="106" spans="1:7" ht="20.100000000000001" customHeight="1" x14ac:dyDescent="0.2">
      <c r="A106" s="29">
        <v>45467</v>
      </c>
      <c r="B106" s="26">
        <v>382</v>
      </c>
      <c r="C106" s="26" t="s">
        <v>132</v>
      </c>
      <c r="D106" s="27" t="s">
        <v>16</v>
      </c>
      <c r="E106" s="28">
        <v>216</v>
      </c>
      <c r="G106" s="24" t="str">
        <f>_xlfn.IFNA(VLOOKUP($D106,مواد!$A$1:$A$150,1,FALSE),"")</f>
        <v>سعودي بوند 30 كيلو</v>
      </c>
    </row>
    <row r="107" spans="1:7" ht="20.100000000000001" customHeight="1" x14ac:dyDescent="0.2">
      <c r="A107" s="29">
        <v>45473</v>
      </c>
      <c r="B107" s="26">
        <v>2021000461</v>
      </c>
      <c r="C107" s="26" t="s">
        <v>132</v>
      </c>
      <c r="D107" s="27" t="s">
        <v>20</v>
      </c>
      <c r="E107" s="28">
        <v>10000</v>
      </c>
      <c r="G107" s="24" t="str">
        <f>_xlfn.IFNA(VLOOKUP($D107,مواد!$A$1:$A$150,1,FALSE),"")</f>
        <v>IPC-BOND 51</v>
      </c>
    </row>
    <row r="108" spans="1:7" ht="20.100000000000001" customHeight="1" x14ac:dyDescent="0.2">
      <c r="A108" s="29">
        <v>45474</v>
      </c>
      <c r="B108" s="26">
        <v>2021000236</v>
      </c>
      <c r="C108" s="26" t="s">
        <v>132</v>
      </c>
      <c r="D108" s="27" t="s">
        <v>15</v>
      </c>
      <c r="E108" s="28">
        <v>26000</v>
      </c>
      <c r="G108" s="24" t="str">
        <f>_xlfn.IFNA(VLOOKUP($D108,مواد!$A$1:$A$150,1,FALSE),"")</f>
        <v>IPC-LAN CP 40</v>
      </c>
    </row>
    <row r="109" spans="1:7" ht="20.100000000000001" customHeight="1" x14ac:dyDescent="0.2">
      <c r="A109" s="29">
        <v>45477</v>
      </c>
      <c r="B109" s="26"/>
      <c r="C109" s="26" t="s">
        <v>132</v>
      </c>
      <c r="D109" s="27" t="s">
        <v>16</v>
      </c>
      <c r="E109" s="28">
        <v>50</v>
      </c>
      <c r="G109" s="24" t="str">
        <f>_xlfn.IFNA(VLOOKUP($D109,مواد!$A$1:$A$150,1,FALSE),"")</f>
        <v>سعودي بوند 30 كيلو</v>
      </c>
    </row>
    <row r="110" spans="1:7" ht="20.100000000000001" customHeight="1" x14ac:dyDescent="0.2">
      <c r="A110" s="29">
        <v>45477</v>
      </c>
      <c r="B110" s="26"/>
      <c r="C110" s="26" t="s">
        <v>132</v>
      </c>
      <c r="D110" s="27" t="s">
        <v>17</v>
      </c>
      <c r="E110" s="28">
        <v>40</v>
      </c>
      <c r="G110" s="24" t="str">
        <f>_xlfn.IFNA(VLOOKUP($D110,مواد!$A$1:$A$150,1,FALSE),"")</f>
        <v>برميل امازون 30 كيلو</v>
      </c>
    </row>
    <row r="111" spans="1:7" ht="20.100000000000001" customHeight="1" x14ac:dyDescent="0.2">
      <c r="A111" s="29">
        <v>45477</v>
      </c>
      <c r="B111" s="26"/>
      <c r="C111" s="26" t="s">
        <v>132</v>
      </c>
      <c r="D111" s="27" t="s">
        <v>73</v>
      </c>
      <c r="E111" s="28">
        <v>25</v>
      </c>
      <c r="G111" s="24" t="str">
        <f>_xlfn.IFNA(VLOOKUP($D111,مواد!$A$1:$A$150,1,FALSE),"")</f>
        <v>كرتون سعودي 4 حبة</v>
      </c>
    </row>
    <row r="112" spans="1:7" ht="20.100000000000001" customHeight="1" x14ac:dyDescent="0.2">
      <c r="A112" s="29">
        <v>45477</v>
      </c>
      <c r="B112" s="26">
        <v>2021000237</v>
      </c>
      <c r="C112" s="26" t="s">
        <v>132</v>
      </c>
      <c r="D112" s="27" t="s">
        <v>15</v>
      </c>
      <c r="E112" s="28">
        <v>26000</v>
      </c>
      <c r="G112" s="24" t="str">
        <f>_xlfn.IFNA(VLOOKUP($D112,مواد!$A$1:$A$150,1,FALSE),"")</f>
        <v>IPC-LAN CP 40</v>
      </c>
    </row>
    <row r="113" spans="1:7" ht="20.100000000000001" customHeight="1" x14ac:dyDescent="0.2">
      <c r="A113" s="29">
        <v>45482</v>
      </c>
      <c r="B113" s="26">
        <v>2021000238</v>
      </c>
      <c r="C113" s="26" t="s">
        <v>132</v>
      </c>
      <c r="D113" s="27" t="s">
        <v>15</v>
      </c>
      <c r="E113" s="28">
        <v>26000</v>
      </c>
      <c r="G113" s="24" t="str">
        <f>_xlfn.IFNA(VLOOKUP($D113,مواد!$A$1:$A$150,1,FALSE),"")</f>
        <v>IPC-LAN CP 40</v>
      </c>
    </row>
    <row r="114" spans="1:7" ht="20.100000000000001" customHeight="1" x14ac:dyDescent="0.2">
      <c r="A114" s="29">
        <v>45483</v>
      </c>
      <c r="B114" s="26">
        <v>2021000496</v>
      </c>
      <c r="C114" s="26" t="s">
        <v>132</v>
      </c>
      <c r="D114" s="27" t="s">
        <v>19</v>
      </c>
      <c r="E114" s="28">
        <v>1600</v>
      </c>
      <c r="G114" s="24" t="str">
        <f>_xlfn.IFNA(VLOOKUP($D114,مواد!$A$1:$A$150,1,FALSE),"")</f>
        <v>IPC-CO 511</v>
      </c>
    </row>
    <row r="115" spans="1:7" ht="20.100000000000001" customHeight="1" x14ac:dyDescent="0.2">
      <c r="A115" s="29">
        <v>45483</v>
      </c>
      <c r="B115" s="26">
        <v>2021000496</v>
      </c>
      <c r="C115" s="26" t="s">
        <v>132</v>
      </c>
      <c r="D115" s="27" t="s">
        <v>13</v>
      </c>
      <c r="E115" s="28">
        <v>2160</v>
      </c>
      <c r="G115" s="24" t="str">
        <f>_xlfn.IFNA(VLOOKUP($D115,مواد!$A$1:$A$150,1,FALSE),"")</f>
        <v>IPC-BOND-35</v>
      </c>
    </row>
    <row r="116" spans="1:7" ht="20.100000000000001" customHeight="1" x14ac:dyDescent="0.2">
      <c r="A116" s="29">
        <v>45483</v>
      </c>
      <c r="B116" s="26">
        <v>2021000496</v>
      </c>
      <c r="C116" s="26" t="s">
        <v>132</v>
      </c>
      <c r="D116" s="27" t="s">
        <v>146</v>
      </c>
      <c r="E116" s="28">
        <v>1728</v>
      </c>
      <c r="G116" s="24" t="str">
        <f>_xlfn.IFNA(VLOOKUP($D116,مواد!$A$1:$A$150,1,FALSE),"")</f>
        <v>IPC-BOND40</v>
      </c>
    </row>
    <row r="117" spans="1:7" ht="20.100000000000001" customHeight="1" x14ac:dyDescent="0.2">
      <c r="A117" s="29">
        <v>45483</v>
      </c>
      <c r="B117" s="26">
        <v>388</v>
      </c>
      <c r="C117" s="26" t="s">
        <v>132</v>
      </c>
      <c r="D117" s="27" t="s">
        <v>16</v>
      </c>
      <c r="E117" s="28">
        <v>180</v>
      </c>
      <c r="G117" s="24" t="str">
        <f>_xlfn.IFNA(VLOOKUP($D117,مواد!$A$1:$A$150,1,FALSE),"")</f>
        <v>سعودي بوند 30 كيلو</v>
      </c>
    </row>
    <row r="118" spans="1:7" ht="20.100000000000001" customHeight="1" x14ac:dyDescent="0.2">
      <c r="A118" s="29">
        <v>45483</v>
      </c>
      <c r="B118" s="26">
        <v>388</v>
      </c>
      <c r="C118" s="26" t="s">
        <v>132</v>
      </c>
      <c r="D118" s="27" t="s">
        <v>17</v>
      </c>
      <c r="E118" s="28">
        <v>104</v>
      </c>
      <c r="G118" s="24" t="str">
        <f>_xlfn.IFNA(VLOOKUP($D118,مواد!$A$1:$A$150,1,FALSE),"")</f>
        <v>برميل امازون 30 كيلو</v>
      </c>
    </row>
    <row r="119" spans="1:7" ht="20.100000000000001" customHeight="1" x14ac:dyDescent="0.2">
      <c r="A119" s="29">
        <v>45483</v>
      </c>
      <c r="B119" s="26">
        <v>388</v>
      </c>
      <c r="C119" s="26" t="s">
        <v>132</v>
      </c>
      <c r="D119" s="27" t="s">
        <v>73</v>
      </c>
      <c r="E119" s="28">
        <v>40</v>
      </c>
      <c r="G119" s="24" t="str">
        <f>_xlfn.IFNA(VLOOKUP($D119,مواد!$A$1:$A$150,1,FALSE),"")</f>
        <v>كرتون سعودي 4 حبة</v>
      </c>
    </row>
    <row r="120" spans="1:7" ht="20.100000000000001" customHeight="1" x14ac:dyDescent="0.2">
      <c r="A120" s="29">
        <v>45484</v>
      </c>
      <c r="B120" s="26"/>
      <c r="C120" s="26" t="s">
        <v>132</v>
      </c>
      <c r="D120" s="27" t="s">
        <v>16</v>
      </c>
      <c r="E120" s="28">
        <v>40</v>
      </c>
      <c r="G120" s="24" t="str">
        <f>_xlfn.IFNA(VLOOKUP($D120,مواد!$A$1:$A$150,1,FALSE),"")</f>
        <v>سعودي بوند 30 كيلو</v>
      </c>
    </row>
    <row r="121" spans="1:7" ht="20.100000000000001" customHeight="1" x14ac:dyDescent="0.2">
      <c r="A121" s="29">
        <v>45484</v>
      </c>
      <c r="B121" s="26"/>
      <c r="C121" s="26" t="s">
        <v>132</v>
      </c>
      <c r="D121" s="27" t="s">
        <v>17</v>
      </c>
      <c r="E121" s="28">
        <v>30</v>
      </c>
      <c r="G121" s="24" t="str">
        <f>_xlfn.IFNA(VLOOKUP($D121,مواد!$A$1:$A$150,1,FALSE),"")</f>
        <v>برميل امازون 30 كيلو</v>
      </c>
    </row>
    <row r="122" spans="1:7" ht="20.100000000000001" customHeight="1" x14ac:dyDescent="0.2">
      <c r="A122" s="29">
        <v>45484</v>
      </c>
      <c r="B122" s="26"/>
      <c r="C122" s="26" t="s">
        <v>132</v>
      </c>
      <c r="D122" s="27" t="s">
        <v>73</v>
      </c>
      <c r="E122" s="28">
        <v>25</v>
      </c>
      <c r="G122" s="24" t="str">
        <f>_xlfn.IFNA(VLOOKUP($D122,مواد!$A$1:$A$150,1,FALSE),"")</f>
        <v>كرتون سعودي 4 حبة</v>
      </c>
    </row>
    <row r="123" spans="1:7" ht="20.100000000000001" customHeight="1" x14ac:dyDescent="0.2">
      <c r="A123" s="29">
        <v>45453</v>
      </c>
      <c r="B123" s="26">
        <v>2021000530</v>
      </c>
      <c r="C123" s="26" t="s">
        <v>135</v>
      </c>
      <c r="D123" s="27" t="s">
        <v>175</v>
      </c>
      <c r="E123" s="28">
        <v>6000</v>
      </c>
      <c r="G123" s="24" t="str">
        <f>_xlfn.IFNA(VLOOKUP($D123,مواد!$A$1:$A$150,1,FALSE),"")</f>
        <v>IPC-BOND20</v>
      </c>
    </row>
    <row r="124" spans="1:7" ht="20.100000000000001" customHeight="1" x14ac:dyDescent="0.2">
      <c r="A124" s="29">
        <v>44381</v>
      </c>
      <c r="B124" s="26">
        <v>2021000505</v>
      </c>
      <c r="C124" s="26" t="s">
        <v>135</v>
      </c>
      <c r="D124" s="27" t="s">
        <v>18</v>
      </c>
      <c r="E124" s="28">
        <v>22000</v>
      </c>
      <c r="G124" s="24" t="str">
        <f>_xlfn.IFNA(VLOOKUP($D124,مواد!$A$1:$A$150,1,FALSE),"")</f>
        <v>IPC-SA-509</v>
      </c>
    </row>
    <row r="125" spans="1:7" ht="20.100000000000001" customHeight="1" x14ac:dyDescent="0.2">
      <c r="A125" s="29">
        <v>45479</v>
      </c>
      <c r="B125" s="26">
        <v>2021000471</v>
      </c>
      <c r="C125" s="26" t="s">
        <v>135</v>
      </c>
      <c r="D125" s="27" t="s">
        <v>20</v>
      </c>
      <c r="E125" s="28">
        <v>1600</v>
      </c>
      <c r="G125" s="24" t="str">
        <f>_xlfn.IFNA(VLOOKUP($D125,مواد!$A$1:$A$150,1,FALSE),"")</f>
        <v>IPC-BOND 51</v>
      </c>
    </row>
    <row r="126" spans="1:7" ht="20.100000000000001" customHeight="1" x14ac:dyDescent="0.2">
      <c r="A126" s="29">
        <v>45479</v>
      </c>
      <c r="B126" s="26">
        <v>2021000470</v>
      </c>
      <c r="C126" s="26" t="s">
        <v>135</v>
      </c>
      <c r="D126" s="27" t="s">
        <v>18</v>
      </c>
      <c r="E126" s="28">
        <v>9000</v>
      </c>
      <c r="G126" s="24" t="str">
        <f>_xlfn.IFNA(VLOOKUP($D126,مواد!$A$1:$A$150,1,FALSE),"")</f>
        <v>IPC-SA-509</v>
      </c>
    </row>
    <row r="127" spans="1:7" ht="20.100000000000001" customHeight="1" x14ac:dyDescent="0.2">
      <c r="A127" s="29">
        <v>45480</v>
      </c>
      <c r="B127" s="26">
        <v>385</v>
      </c>
      <c r="C127" s="26" t="s">
        <v>135</v>
      </c>
      <c r="D127" s="27" t="s">
        <v>19</v>
      </c>
      <c r="E127" s="28">
        <v>1600</v>
      </c>
      <c r="G127" s="24" t="str">
        <f>_xlfn.IFNA(VLOOKUP($D127,مواد!$A$1:$A$150,1,FALSE),"")</f>
        <v>IPC-CO 511</v>
      </c>
    </row>
    <row r="128" spans="1:7" ht="20.100000000000001" customHeight="1" x14ac:dyDescent="0.2">
      <c r="A128" s="29">
        <v>45480</v>
      </c>
      <c r="B128" s="26">
        <v>385</v>
      </c>
      <c r="C128" s="26" t="s">
        <v>135</v>
      </c>
      <c r="D128" s="27" t="s">
        <v>18</v>
      </c>
      <c r="E128" s="28">
        <v>14400</v>
      </c>
      <c r="G128" s="24" t="str">
        <f>_xlfn.IFNA(VLOOKUP($D128,مواد!$A$1:$A$150,1,FALSE),"")</f>
        <v>IPC-SA-509</v>
      </c>
    </row>
    <row r="129" spans="1:7" ht="20.100000000000001" customHeight="1" x14ac:dyDescent="0.2">
      <c r="A129" s="29">
        <v>45482</v>
      </c>
      <c r="B129" s="26">
        <v>2021000470</v>
      </c>
      <c r="C129" s="26" t="s">
        <v>135</v>
      </c>
      <c r="D129" s="27" t="s">
        <v>18</v>
      </c>
      <c r="E129" s="28">
        <v>24000</v>
      </c>
      <c r="G129" s="24" t="str">
        <f>_xlfn.IFNA(VLOOKUP($D129,مواد!$A$1:$A$150,1,FALSE),"")</f>
        <v>IPC-SA-509</v>
      </c>
    </row>
    <row r="130" spans="1:7" ht="20.100000000000001" customHeight="1" x14ac:dyDescent="0.2">
      <c r="A130" s="29">
        <v>45486</v>
      </c>
      <c r="B130" s="26">
        <v>2021000471</v>
      </c>
      <c r="C130" s="26" t="s">
        <v>135</v>
      </c>
      <c r="D130" s="27" t="s">
        <v>18</v>
      </c>
      <c r="E130" s="28">
        <v>24000</v>
      </c>
      <c r="G130" s="24" t="str">
        <f>_xlfn.IFNA(VLOOKUP($D130,مواد!$A$1:$A$150,1,FALSE),"")</f>
        <v>IPC-SA-509</v>
      </c>
    </row>
    <row r="131" spans="1:7" ht="20.100000000000001" customHeight="1" x14ac:dyDescent="0.2">
      <c r="A131" s="29">
        <v>45487</v>
      </c>
      <c r="B131" s="26">
        <v>2021000533</v>
      </c>
      <c r="C131" s="26" t="s">
        <v>135</v>
      </c>
      <c r="D131" s="27" t="s">
        <v>18</v>
      </c>
      <c r="E131" s="28">
        <v>4000</v>
      </c>
      <c r="G131" s="24" t="str">
        <f>_xlfn.IFNA(VLOOKUP($D131,مواد!$A$1:$A$150,1,FALSE),"")</f>
        <v>IPC-SA-509</v>
      </c>
    </row>
    <row r="132" spans="1:7" ht="20.100000000000001" customHeight="1" x14ac:dyDescent="0.2">
      <c r="A132" s="29">
        <v>45487</v>
      </c>
      <c r="B132" s="26">
        <v>2021000416</v>
      </c>
      <c r="C132" s="26" t="s">
        <v>135</v>
      </c>
      <c r="D132" s="27" t="s">
        <v>18</v>
      </c>
      <c r="E132" s="28">
        <v>17600</v>
      </c>
      <c r="G132" s="24" t="str">
        <f>_xlfn.IFNA(VLOOKUP($D132,مواد!$A$1:$A$150,1,FALSE),"")</f>
        <v>IPC-SA-509</v>
      </c>
    </row>
    <row r="133" spans="1:7" ht="20.100000000000001" customHeight="1" x14ac:dyDescent="0.2">
      <c r="A133" s="29">
        <v>45487</v>
      </c>
      <c r="B133" s="26">
        <v>2021000416</v>
      </c>
      <c r="C133" s="26" t="s">
        <v>135</v>
      </c>
      <c r="D133" s="27" t="s">
        <v>19</v>
      </c>
      <c r="E133" s="28">
        <v>6400</v>
      </c>
      <c r="G133" s="24" t="str">
        <f>_xlfn.IFNA(VLOOKUP($D133,مواد!$A$1:$A$150,1,FALSE),"")</f>
        <v>IPC-CO 511</v>
      </c>
    </row>
    <row r="134" spans="1:7" ht="20.100000000000001" customHeight="1" x14ac:dyDescent="0.2">
      <c r="A134" s="29">
        <v>45489</v>
      </c>
      <c r="B134" s="26">
        <v>2021000465</v>
      </c>
      <c r="C134" s="26" t="s">
        <v>135</v>
      </c>
      <c r="D134" s="27" t="s">
        <v>79</v>
      </c>
      <c r="E134" s="28">
        <v>22000</v>
      </c>
      <c r="G134" s="24" t="str">
        <f>_xlfn.IFNA(VLOOKUP($D134,مواد!$A$1:$A$150,1,FALSE),"")</f>
        <v>IPC-WHITE-SPECKLES</v>
      </c>
    </row>
    <row r="135" spans="1:7" ht="20.100000000000001" customHeight="1" x14ac:dyDescent="0.2">
      <c r="A135" s="29">
        <v>45489</v>
      </c>
      <c r="B135" s="26">
        <v>2021000497</v>
      </c>
      <c r="C135" s="26" t="s">
        <v>135</v>
      </c>
      <c r="D135" s="27" t="s">
        <v>146</v>
      </c>
      <c r="E135" s="28">
        <v>2240</v>
      </c>
      <c r="G135" s="24" t="str">
        <f>_xlfn.IFNA(VLOOKUP($D135,مواد!$A$1:$A$150,1,FALSE),"")</f>
        <v>IPC-BOND40</v>
      </c>
    </row>
    <row r="136" spans="1:7" ht="20.100000000000001" customHeight="1" x14ac:dyDescent="0.2">
      <c r="A136" s="29">
        <v>45494</v>
      </c>
      <c r="B136" s="26">
        <v>2021000887</v>
      </c>
      <c r="C136" s="26" t="s">
        <v>135</v>
      </c>
      <c r="D136" s="27" t="s">
        <v>77</v>
      </c>
      <c r="E136" s="28">
        <v>22000</v>
      </c>
      <c r="G136" s="24" t="str">
        <f>_xlfn.IFNA(VLOOKUP($D136,مواد!$A$1:$A$150,1,FALSE),"")</f>
        <v>IPC-RED-SPECKLES</v>
      </c>
    </row>
    <row r="137" spans="1:7" ht="20.100000000000001" customHeight="1" x14ac:dyDescent="0.2">
      <c r="A137" s="29">
        <v>45467</v>
      </c>
      <c r="B137" s="26">
        <v>2021000462</v>
      </c>
      <c r="C137" s="26" t="s">
        <v>135</v>
      </c>
      <c r="D137" s="27" t="s">
        <v>79</v>
      </c>
      <c r="E137" s="28">
        <v>19000</v>
      </c>
      <c r="G137" s="24" t="str">
        <f>_xlfn.IFNA(VLOOKUP($D137,مواد!$A$1:$A$150,1,FALSE),"")</f>
        <v>IPC-WHITE-SPECKLES</v>
      </c>
    </row>
    <row r="138" spans="1:7" ht="20.100000000000001" customHeight="1" x14ac:dyDescent="0.2">
      <c r="A138" s="29">
        <v>45467</v>
      </c>
      <c r="B138" s="26">
        <v>2021000462</v>
      </c>
      <c r="C138" s="26" t="s">
        <v>135</v>
      </c>
      <c r="D138" s="27" t="s">
        <v>80</v>
      </c>
      <c r="E138" s="28">
        <v>1000</v>
      </c>
      <c r="G138" s="24" t="str">
        <f>_xlfn.IFNA(VLOOKUP($D138,مواد!$A$1:$A$150,1,FALSE),"")</f>
        <v>IPC-BLUE-SPECKLES</v>
      </c>
    </row>
    <row r="139" spans="1:7" ht="20.100000000000001" customHeight="1" x14ac:dyDescent="0.2">
      <c r="A139" s="29">
        <v>45493</v>
      </c>
      <c r="B139" s="26">
        <v>2021000466</v>
      </c>
      <c r="C139" s="26" t="s">
        <v>135</v>
      </c>
      <c r="D139" s="27" t="s">
        <v>79</v>
      </c>
      <c r="E139" s="28">
        <v>6000</v>
      </c>
      <c r="G139" s="24" t="str">
        <f>_xlfn.IFNA(VLOOKUP($D139,مواد!$A$1:$A$150,1,FALSE),"")</f>
        <v>IPC-WHITE-SPECKLES</v>
      </c>
    </row>
    <row r="140" spans="1:7" ht="20.100000000000001" customHeight="1" x14ac:dyDescent="0.2">
      <c r="A140" s="29">
        <v>45493</v>
      </c>
      <c r="B140" s="26">
        <v>2021000475</v>
      </c>
      <c r="C140" s="26" t="s">
        <v>135</v>
      </c>
      <c r="D140" s="27" t="s">
        <v>18</v>
      </c>
      <c r="E140" s="28">
        <v>24000</v>
      </c>
      <c r="G140" s="24" t="str">
        <f>_xlfn.IFNA(VLOOKUP($D140,مواد!$A$1:$A$150,1,FALSE),"")</f>
        <v>IPC-SA-509</v>
      </c>
    </row>
    <row r="141" spans="1:7" ht="20.100000000000001" customHeight="1" x14ac:dyDescent="0.2">
      <c r="A141" s="29">
        <v>45493</v>
      </c>
      <c r="B141" s="26">
        <v>2021000465</v>
      </c>
      <c r="C141" s="26" t="s">
        <v>135</v>
      </c>
      <c r="D141" s="27" t="s">
        <v>79</v>
      </c>
      <c r="E141" s="28">
        <v>6000</v>
      </c>
      <c r="G141" s="24" t="str">
        <f>_xlfn.IFNA(VLOOKUP($D141,مواد!$A$1:$A$150,1,FALSE),"")</f>
        <v>IPC-WHITE-SPECKLES</v>
      </c>
    </row>
    <row r="142" spans="1:7" ht="20.100000000000001" customHeight="1" x14ac:dyDescent="0.2">
      <c r="A142" s="29">
        <v>45493</v>
      </c>
      <c r="B142" s="26">
        <v>2021000465</v>
      </c>
      <c r="C142" s="26" t="s">
        <v>135</v>
      </c>
      <c r="D142" s="27" t="s">
        <v>80</v>
      </c>
      <c r="E142" s="28">
        <v>1000</v>
      </c>
      <c r="G142" s="24" t="str">
        <f>_xlfn.IFNA(VLOOKUP($D142,مواد!$A$1:$A$150,1,FALSE),"")</f>
        <v>IPC-BLUE-SPECKLES</v>
      </c>
    </row>
    <row r="143" spans="1:7" ht="20.100000000000001" customHeight="1" x14ac:dyDescent="0.2">
      <c r="A143" s="29">
        <v>45493</v>
      </c>
      <c r="B143" s="26">
        <v>2021000465</v>
      </c>
      <c r="C143" s="26" t="s">
        <v>135</v>
      </c>
      <c r="D143" s="27" t="s">
        <v>77</v>
      </c>
      <c r="E143" s="28">
        <v>1000</v>
      </c>
      <c r="G143" s="24" t="str">
        <f>_xlfn.IFNA(VLOOKUP($D143,مواد!$A$1:$A$150,1,FALSE),"")</f>
        <v>IPC-RED-SPECKLES</v>
      </c>
    </row>
    <row r="144" spans="1:7" ht="20.100000000000001" customHeight="1" x14ac:dyDescent="0.2">
      <c r="A144" s="29">
        <v>45493</v>
      </c>
      <c r="B144" s="26">
        <v>2021000465</v>
      </c>
      <c r="C144" s="26" t="s">
        <v>135</v>
      </c>
      <c r="D144" s="27" t="s">
        <v>78</v>
      </c>
      <c r="E144" s="28">
        <v>1000</v>
      </c>
      <c r="G144" s="24" t="str">
        <f>_xlfn.IFNA(VLOOKUP($D144,مواد!$A$1:$A$150,1,FALSE),"")</f>
        <v>IPC-GREEN-SPECKLES</v>
      </c>
    </row>
    <row r="145" spans="1:7" ht="20.100000000000001" customHeight="1" x14ac:dyDescent="0.2">
      <c r="A145" s="29">
        <v>45496</v>
      </c>
      <c r="B145" s="26">
        <v>2021000466</v>
      </c>
      <c r="C145" s="26" t="s">
        <v>135</v>
      </c>
      <c r="D145" s="27" t="s">
        <v>18</v>
      </c>
      <c r="E145" s="28">
        <v>800</v>
      </c>
      <c r="G145" s="24" t="str">
        <f>_xlfn.IFNA(VLOOKUP($D145,مواد!$A$1:$A$150,1,FALSE),"")</f>
        <v>IPC-SA-509</v>
      </c>
    </row>
    <row r="146" spans="1:7" ht="20.100000000000001" customHeight="1" x14ac:dyDescent="0.2">
      <c r="A146" s="29">
        <v>45497</v>
      </c>
      <c r="B146" s="26">
        <v>2021000467</v>
      </c>
      <c r="C146" s="26" t="s">
        <v>135</v>
      </c>
      <c r="D146" s="27" t="s">
        <v>18</v>
      </c>
      <c r="E146" s="28">
        <v>800</v>
      </c>
      <c r="G146" s="24" t="str">
        <f>_xlfn.IFNA(VLOOKUP($D146,مواد!$A$1:$A$150,1,FALSE),"")</f>
        <v>IPC-SA-509</v>
      </c>
    </row>
    <row r="147" spans="1:7" ht="20.100000000000001" customHeight="1" x14ac:dyDescent="0.2">
      <c r="A147" s="29">
        <v>45501</v>
      </c>
      <c r="B147" s="26">
        <v>2021000464</v>
      </c>
      <c r="C147" s="26" t="s">
        <v>135</v>
      </c>
      <c r="D147" s="27" t="s">
        <v>18</v>
      </c>
      <c r="E147" s="28">
        <v>800</v>
      </c>
      <c r="G147" s="24" t="str">
        <f>_xlfn.IFNA(VLOOKUP($D147,مواد!$A$1:$A$150,1,FALSE),"")</f>
        <v>IPC-SA-509</v>
      </c>
    </row>
    <row r="148" spans="1:7" ht="20.100000000000001" customHeight="1" x14ac:dyDescent="0.2">
      <c r="A148" s="29">
        <v>45503</v>
      </c>
      <c r="B148" s="26">
        <v>2021000647</v>
      </c>
      <c r="C148" s="26" t="s">
        <v>135</v>
      </c>
      <c r="D148" s="27" t="s">
        <v>18</v>
      </c>
      <c r="E148" s="28">
        <v>800</v>
      </c>
      <c r="G148" s="24" t="str">
        <f>_xlfn.IFNA(VLOOKUP($D148,مواد!$A$1:$A$150,1,FALSE),"")</f>
        <v>IPC-SA-509</v>
      </c>
    </row>
    <row r="149" spans="1:7" ht="20.100000000000001" customHeight="1" x14ac:dyDescent="0.2">
      <c r="A149" s="29">
        <v>45503</v>
      </c>
      <c r="B149" s="26">
        <v>2021000647</v>
      </c>
      <c r="C149" s="26" t="s">
        <v>135</v>
      </c>
      <c r="D149" s="27" t="s">
        <v>19</v>
      </c>
      <c r="E149" s="28">
        <v>200</v>
      </c>
      <c r="G149" s="24" t="str">
        <f>_xlfn.IFNA(VLOOKUP($D149,مواد!$A$1:$A$150,1,FALSE),"")</f>
        <v>IPC-CO 511</v>
      </c>
    </row>
    <row r="150" spans="1:7" ht="20.100000000000001" customHeight="1" x14ac:dyDescent="0.2">
      <c r="A150" s="29">
        <v>45502</v>
      </c>
      <c r="B150" s="26">
        <v>2021000535</v>
      </c>
      <c r="C150" s="26" t="s">
        <v>135</v>
      </c>
      <c r="D150" s="27" t="s">
        <v>18</v>
      </c>
      <c r="E150" s="28">
        <v>10400</v>
      </c>
      <c r="G150" s="24" t="str">
        <f>_xlfn.IFNA(VLOOKUP($D150,مواد!$A$1:$A$150,1,FALSE),"")</f>
        <v>IPC-SA-509</v>
      </c>
    </row>
    <row r="151" spans="1:7" ht="20.100000000000001" customHeight="1" x14ac:dyDescent="0.2">
      <c r="A151" s="29">
        <v>45502</v>
      </c>
      <c r="B151" s="26">
        <v>2021000535</v>
      </c>
      <c r="C151" s="26" t="s">
        <v>135</v>
      </c>
      <c r="D151" s="27" t="s">
        <v>19</v>
      </c>
      <c r="E151" s="28">
        <v>800</v>
      </c>
      <c r="G151" s="24" t="str">
        <f>_xlfn.IFNA(VLOOKUP($D151,مواد!$A$1:$A$150,1,FALSE),"")</f>
        <v>IPC-CO 511</v>
      </c>
    </row>
    <row r="152" spans="1:7" ht="20.100000000000001" customHeight="1" x14ac:dyDescent="0.2">
      <c r="A152" s="29">
        <v>45502</v>
      </c>
      <c r="B152" s="26">
        <v>2021000535</v>
      </c>
      <c r="C152" s="26" t="s">
        <v>135</v>
      </c>
      <c r="D152" s="27" t="s">
        <v>20</v>
      </c>
      <c r="E152" s="28">
        <v>800</v>
      </c>
      <c r="G152" s="24" t="str">
        <f>_xlfn.IFNA(VLOOKUP($D152,مواد!$A$1:$A$150,1,FALSE),"")</f>
        <v>IPC-BOND 51</v>
      </c>
    </row>
    <row r="153" spans="1:7" ht="20.100000000000001" customHeight="1" x14ac:dyDescent="0.2">
      <c r="A153" s="29">
        <v>45502</v>
      </c>
      <c r="B153" s="26">
        <v>2021000475</v>
      </c>
      <c r="C153" s="26" t="s">
        <v>135</v>
      </c>
      <c r="D153" s="27" t="s">
        <v>18</v>
      </c>
      <c r="E153" s="28">
        <v>24000</v>
      </c>
      <c r="G153" s="24" t="str">
        <f>_xlfn.IFNA(VLOOKUP($D153,مواد!$A$1:$A$150,1,FALSE),"")</f>
        <v>IPC-SA-509</v>
      </c>
    </row>
    <row r="154" spans="1:7" ht="20.100000000000001" customHeight="1" x14ac:dyDescent="0.2">
      <c r="A154" s="29">
        <v>45502</v>
      </c>
      <c r="B154" s="26">
        <v>2021000515</v>
      </c>
      <c r="C154" s="26" t="s">
        <v>135</v>
      </c>
      <c r="D154" s="27" t="s">
        <v>18</v>
      </c>
      <c r="E154" s="28">
        <v>11000</v>
      </c>
      <c r="G154" s="24" t="str">
        <f>_xlfn.IFNA(VLOOKUP($D154,مواد!$A$1:$A$150,1,FALSE),"")</f>
        <v>IPC-SA-509</v>
      </c>
    </row>
    <row r="155" spans="1:7" ht="20.100000000000001" customHeight="1" x14ac:dyDescent="0.2">
      <c r="A155" s="29">
        <v>45503</v>
      </c>
      <c r="B155" s="26">
        <v>2021000476</v>
      </c>
      <c r="C155" s="26" t="s">
        <v>135</v>
      </c>
      <c r="D155" s="27" t="s">
        <v>18</v>
      </c>
      <c r="E155" s="28">
        <v>24000</v>
      </c>
      <c r="G155" s="24" t="str">
        <f>_xlfn.IFNA(VLOOKUP($D155,مواد!$A$1:$A$150,1,FALSE),"")</f>
        <v>IPC-SA-509</v>
      </c>
    </row>
    <row r="156" spans="1:7" ht="20.100000000000001" customHeight="1" x14ac:dyDescent="0.2">
      <c r="A156" s="29">
        <v>45504</v>
      </c>
      <c r="B156" s="26">
        <v>2021000486</v>
      </c>
      <c r="C156" s="26" t="s">
        <v>135</v>
      </c>
      <c r="D156" s="27" t="s">
        <v>19</v>
      </c>
      <c r="E156" s="28">
        <v>1600</v>
      </c>
      <c r="G156" s="24" t="str">
        <f>_xlfn.IFNA(VLOOKUP($D156,مواد!$A$1:$A$150,1,FALSE),"")</f>
        <v>IPC-CO 511</v>
      </c>
    </row>
    <row r="157" spans="1:7" ht="20.100000000000001" customHeight="1" x14ac:dyDescent="0.2">
      <c r="A157" s="29">
        <v>45504</v>
      </c>
      <c r="B157" s="26">
        <v>2021000477</v>
      </c>
      <c r="C157" s="26" t="s">
        <v>135</v>
      </c>
      <c r="D157" s="27" t="s">
        <v>18</v>
      </c>
      <c r="E157" s="28">
        <v>24000</v>
      </c>
      <c r="G157" s="24" t="str">
        <f>_xlfn.IFNA(VLOOKUP($D157,مواد!$A$1:$A$150,1,FALSE),"")</f>
        <v>IPC-SA-509</v>
      </c>
    </row>
    <row r="158" spans="1:7" ht="20.100000000000001" customHeight="1" x14ac:dyDescent="0.2">
      <c r="A158" s="29">
        <v>45505</v>
      </c>
      <c r="B158" s="26">
        <v>2021000476</v>
      </c>
      <c r="C158" s="26" t="s">
        <v>135</v>
      </c>
      <c r="D158" s="27" t="s">
        <v>18</v>
      </c>
      <c r="E158" s="28">
        <v>24000</v>
      </c>
      <c r="G158" s="24" t="str">
        <f>_xlfn.IFNA(VLOOKUP($D158,مواد!$A$1:$A$150,1,FALSE),"")</f>
        <v>IPC-SA-509</v>
      </c>
    </row>
    <row r="159" spans="1:7" ht="20.100000000000001" customHeight="1" x14ac:dyDescent="0.2">
      <c r="A159" s="29">
        <v>45510</v>
      </c>
      <c r="B159" s="26">
        <v>2021000480</v>
      </c>
      <c r="C159" s="26" t="s">
        <v>135</v>
      </c>
      <c r="D159" s="27" t="s">
        <v>18</v>
      </c>
      <c r="E159" s="28">
        <v>24000</v>
      </c>
      <c r="G159" s="24" t="str">
        <f>_xlfn.IFNA(VLOOKUP($D159,مواد!$A$1:$A$150,1,FALSE),"")</f>
        <v>IPC-SA-509</v>
      </c>
    </row>
    <row r="160" spans="1:7" ht="20.100000000000001" customHeight="1" x14ac:dyDescent="0.2">
      <c r="A160" s="29">
        <v>45511</v>
      </c>
      <c r="B160" s="26">
        <v>2021000481</v>
      </c>
      <c r="C160" s="26" t="s">
        <v>135</v>
      </c>
      <c r="D160" s="27" t="s">
        <v>18</v>
      </c>
      <c r="E160" s="28">
        <v>24000</v>
      </c>
      <c r="G160" s="24" t="str">
        <f>_xlfn.IFNA(VLOOKUP($D160,مواد!$A$1:$A$150,1,FALSE),"")</f>
        <v>IPC-SA-509</v>
      </c>
    </row>
    <row r="161" spans="1:7" ht="20.100000000000001" customHeight="1" x14ac:dyDescent="0.2">
      <c r="A161" s="29">
        <v>45487</v>
      </c>
      <c r="B161" s="26">
        <v>2021000436</v>
      </c>
      <c r="C161" s="26" t="s">
        <v>135</v>
      </c>
      <c r="D161" s="27" t="s">
        <v>146</v>
      </c>
      <c r="E161" s="28">
        <v>8640</v>
      </c>
      <c r="G161" s="24" t="str">
        <f>_xlfn.IFNA(VLOOKUP($D161,مواد!$A$1:$A$150,1,FALSE),"")</f>
        <v>IPC-BOND40</v>
      </c>
    </row>
    <row r="162" spans="1:7" ht="20.100000000000001" customHeight="1" x14ac:dyDescent="0.2">
      <c r="A162" s="29">
        <v>45497</v>
      </c>
      <c r="B162" s="26">
        <v>384</v>
      </c>
      <c r="C162" s="26" t="s">
        <v>132</v>
      </c>
      <c r="D162" s="27" t="s">
        <v>16</v>
      </c>
      <c r="E162" s="28">
        <v>100</v>
      </c>
      <c r="G162" s="24" t="str">
        <f>_xlfn.IFNA(VLOOKUP($D162,مواد!$A$1:$A$150,1,FALSE),"")</f>
        <v>سعودي بوند 30 كيلو</v>
      </c>
    </row>
    <row r="163" spans="1:7" ht="20.100000000000001" customHeight="1" x14ac:dyDescent="0.2">
      <c r="A163" s="29">
        <v>45497</v>
      </c>
      <c r="B163" s="26">
        <v>384</v>
      </c>
      <c r="C163" s="26" t="s">
        <v>132</v>
      </c>
      <c r="D163" s="27" t="s">
        <v>17</v>
      </c>
      <c r="E163" s="28">
        <v>100</v>
      </c>
      <c r="G163" s="24" t="str">
        <f>_xlfn.IFNA(VLOOKUP($D163,مواد!$A$1:$A$150,1,FALSE),"")</f>
        <v>برميل امازون 30 كيلو</v>
      </c>
    </row>
    <row r="164" spans="1:7" ht="20.100000000000001" customHeight="1" x14ac:dyDescent="0.2">
      <c r="A164" s="29">
        <v>45497</v>
      </c>
      <c r="B164" s="26">
        <v>384</v>
      </c>
      <c r="C164" s="26" t="s">
        <v>132</v>
      </c>
      <c r="D164" s="27" t="s">
        <v>12</v>
      </c>
      <c r="E164" s="28">
        <v>50</v>
      </c>
      <c r="G164" s="24" t="str">
        <f>_xlfn.IFNA(VLOOKUP($D164,مواد!$A$1:$A$150,1,FALSE),"")</f>
        <v>اوكي 30 كيلو</v>
      </c>
    </row>
    <row r="165" spans="1:7" ht="20.100000000000001" customHeight="1" x14ac:dyDescent="0.2">
      <c r="A165" s="29">
        <v>45497</v>
      </c>
      <c r="B165" s="26">
        <v>384</v>
      </c>
      <c r="C165" s="26" t="s">
        <v>132</v>
      </c>
      <c r="D165" s="27" t="s">
        <v>14</v>
      </c>
      <c r="E165" s="28">
        <v>30</v>
      </c>
      <c r="G165" s="24" t="str">
        <f>_xlfn.IFNA(VLOOKUP($D165,مواد!$A$1:$A$150,1,FALSE),"")</f>
        <v>IPC-CARPET-755</v>
      </c>
    </row>
    <row r="166" spans="1:7" ht="20.100000000000001" customHeight="1" x14ac:dyDescent="0.2">
      <c r="A166" s="29">
        <v>45497</v>
      </c>
      <c r="B166" s="26">
        <v>384</v>
      </c>
      <c r="C166" s="26" t="s">
        <v>132</v>
      </c>
      <c r="D166" s="27" t="s">
        <v>184</v>
      </c>
      <c r="E166" s="28">
        <v>30</v>
      </c>
      <c r="G166" s="24" t="str">
        <f>_xlfn.IFNA(VLOOKUP($D166,مواد!$A$1:$A$150,1,FALSE),"")</f>
        <v>IPC-BOND22-GLUE</v>
      </c>
    </row>
    <row r="167" spans="1:7" ht="20.100000000000001" customHeight="1" x14ac:dyDescent="0.2">
      <c r="A167" s="29">
        <v>45497</v>
      </c>
      <c r="B167" s="26">
        <v>383</v>
      </c>
      <c r="C167" s="26" t="s">
        <v>132</v>
      </c>
      <c r="D167" s="27" t="s">
        <v>16</v>
      </c>
      <c r="E167" s="28">
        <v>396</v>
      </c>
      <c r="G167" s="24" t="str">
        <f>_xlfn.IFNA(VLOOKUP($D167,مواد!$A$1:$A$150,1,FALSE),"")</f>
        <v>سعودي بوند 30 كيلو</v>
      </c>
    </row>
    <row r="168" spans="1:7" ht="20.100000000000001" customHeight="1" x14ac:dyDescent="0.2">
      <c r="A168" s="29">
        <v>45497</v>
      </c>
      <c r="B168" s="26">
        <v>383</v>
      </c>
      <c r="C168" s="26" t="s">
        <v>132</v>
      </c>
      <c r="D168" s="27" t="s">
        <v>12</v>
      </c>
      <c r="E168" s="28">
        <v>18</v>
      </c>
      <c r="G168" s="24" t="str">
        <f>_xlfn.IFNA(VLOOKUP($D168,مواد!$A$1:$A$150,1,FALSE),"")</f>
        <v>اوكي 30 كيلو</v>
      </c>
    </row>
    <row r="169" spans="1:7" ht="20.100000000000001" customHeight="1" x14ac:dyDescent="0.2">
      <c r="A169" s="29">
        <v>45497</v>
      </c>
      <c r="B169" s="26">
        <v>383</v>
      </c>
      <c r="C169" s="26" t="s">
        <v>132</v>
      </c>
      <c r="D169" s="27" t="s">
        <v>17</v>
      </c>
      <c r="E169" s="28">
        <v>18</v>
      </c>
      <c r="G169" s="24" t="str">
        <f>_xlfn.IFNA(VLOOKUP($D169,مواد!$A$1:$A$150,1,FALSE),"")</f>
        <v>برميل امازون 30 كيلو</v>
      </c>
    </row>
    <row r="170" spans="1:7" ht="20.100000000000001" customHeight="1" x14ac:dyDescent="0.2">
      <c r="A170" s="29">
        <v>45488</v>
      </c>
      <c r="B170" s="26">
        <v>2021000886</v>
      </c>
      <c r="C170" s="26" t="s">
        <v>132</v>
      </c>
      <c r="D170" s="27" t="s">
        <v>78</v>
      </c>
      <c r="E170" s="28">
        <v>22000</v>
      </c>
      <c r="G170" s="24" t="str">
        <f>_xlfn.IFNA(VLOOKUP($D170,مواد!$A$1:$A$150,1,FALSE),"")</f>
        <v>IPC-GREEN-SPECKLES</v>
      </c>
    </row>
    <row r="171" spans="1:7" ht="20.100000000000001" customHeight="1" x14ac:dyDescent="0.2">
      <c r="A171" s="29">
        <v>45497</v>
      </c>
      <c r="B171" s="26">
        <v>390</v>
      </c>
      <c r="C171" s="26" t="s">
        <v>132</v>
      </c>
      <c r="D171" s="27" t="s">
        <v>16</v>
      </c>
      <c r="E171" s="28">
        <v>108</v>
      </c>
      <c r="G171" s="24" t="str">
        <f>_xlfn.IFNA(VLOOKUP($D171,مواد!$A$1:$A$150,1,FALSE),"")</f>
        <v>سعودي بوند 30 كيلو</v>
      </c>
    </row>
    <row r="172" spans="1:7" ht="20.100000000000001" customHeight="1" x14ac:dyDescent="0.2">
      <c r="A172" s="29">
        <v>45497</v>
      </c>
      <c r="B172" s="26">
        <v>390</v>
      </c>
      <c r="C172" s="26" t="s">
        <v>132</v>
      </c>
      <c r="D172" s="27" t="s">
        <v>73</v>
      </c>
      <c r="E172" s="28">
        <v>250</v>
      </c>
      <c r="G172" s="24" t="str">
        <f>_xlfn.IFNA(VLOOKUP($D172,مواد!$A$1:$A$150,1,FALSE),"")</f>
        <v>كرتون سعودي 4 حبة</v>
      </c>
    </row>
    <row r="173" spans="1:7" ht="20.100000000000001" customHeight="1" x14ac:dyDescent="0.2">
      <c r="A173" s="29">
        <v>45489</v>
      </c>
      <c r="B173" s="26">
        <v>2021000239</v>
      </c>
      <c r="C173" s="26" t="s">
        <v>132</v>
      </c>
      <c r="D173" s="27" t="s">
        <v>15</v>
      </c>
      <c r="E173" s="28">
        <v>26000</v>
      </c>
      <c r="G173" s="24" t="str">
        <f>_xlfn.IFNA(VLOOKUP($D173,مواد!$A$1:$A$150,1,FALSE),"")</f>
        <v>IPC-LAN CP 40</v>
      </c>
    </row>
    <row r="174" spans="1:7" ht="20.100000000000001" customHeight="1" x14ac:dyDescent="0.2">
      <c r="A174" s="29">
        <v>45491</v>
      </c>
      <c r="B174" s="26"/>
      <c r="C174" s="26" t="s">
        <v>132</v>
      </c>
      <c r="D174" s="27" t="s">
        <v>16</v>
      </c>
      <c r="E174" s="28">
        <v>30</v>
      </c>
      <c r="G174" s="24" t="str">
        <f>_xlfn.IFNA(VLOOKUP($D174,مواد!$A$1:$A$150,1,FALSE),"")</f>
        <v>سعودي بوند 30 كيلو</v>
      </c>
    </row>
    <row r="175" spans="1:7" ht="20.100000000000001" customHeight="1" x14ac:dyDescent="0.2">
      <c r="A175" s="29">
        <v>45491</v>
      </c>
      <c r="B175" s="26"/>
      <c r="C175" s="26" t="s">
        <v>132</v>
      </c>
      <c r="D175" s="27" t="s">
        <v>17</v>
      </c>
      <c r="E175" s="28">
        <v>30</v>
      </c>
      <c r="G175" s="24" t="str">
        <f>_xlfn.IFNA(VLOOKUP($D175,مواد!$A$1:$A$150,1,FALSE),"")</f>
        <v>برميل امازون 30 كيلو</v>
      </c>
    </row>
    <row r="176" spans="1:7" ht="20.100000000000001" customHeight="1" x14ac:dyDescent="0.2">
      <c r="A176" s="29">
        <v>45491</v>
      </c>
      <c r="B176" s="26"/>
      <c r="C176" s="26" t="s">
        <v>132</v>
      </c>
      <c r="D176" s="27" t="s">
        <v>73</v>
      </c>
      <c r="E176" s="28">
        <v>15</v>
      </c>
      <c r="G176" s="24" t="str">
        <f>_xlfn.IFNA(VLOOKUP($D176,مواد!$A$1:$A$150,1,FALSE),"")</f>
        <v>كرتون سعودي 4 حبة</v>
      </c>
    </row>
    <row r="177" spans="1:7" ht="20.100000000000001" customHeight="1" x14ac:dyDescent="0.2">
      <c r="A177" s="29">
        <v>45491</v>
      </c>
      <c r="B177" s="26">
        <v>2021000258</v>
      </c>
      <c r="C177" s="26" t="s">
        <v>132</v>
      </c>
      <c r="D177" s="27" t="s">
        <v>14</v>
      </c>
      <c r="E177" s="28">
        <v>26890</v>
      </c>
      <c r="G177" s="24" t="str">
        <f>_xlfn.IFNA(VLOOKUP($D177,مواد!$A$1:$A$150,1,FALSE),"")</f>
        <v>IPC-CARPET-755</v>
      </c>
    </row>
    <row r="178" spans="1:7" ht="20.100000000000001" customHeight="1" x14ac:dyDescent="0.2">
      <c r="A178" s="29">
        <v>45491</v>
      </c>
      <c r="B178" s="26">
        <v>2021000521</v>
      </c>
      <c r="C178" s="26" t="s">
        <v>132</v>
      </c>
      <c r="D178" s="27" t="s">
        <v>18</v>
      </c>
      <c r="E178" s="28">
        <v>10000</v>
      </c>
      <c r="G178" s="24" t="str">
        <f>_xlfn.IFNA(VLOOKUP($D178,مواد!$A$1:$A$150,1,FALSE),"")</f>
        <v>IPC-SA-509</v>
      </c>
    </row>
    <row r="179" spans="1:7" ht="20.100000000000001" customHeight="1" x14ac:dyDescent="0.2">
      <c r="A179" s="29">
        <v>45497</v>
      </c>
      <c r="B179" s="26">
        <v>392</v>
      </c>
      <c r="C179" s="26" t="s">
        <v>132</v>
      </c>
      <c r="D179" s="27" t="s">
        <v>18</v>
      </c>
      <c r="E179" s="28">
        <v>6470</v>
      </c>
      <c r="G179" s="24" t="str">
        <f>_xlfn.IFNA(VLOOKUP($D179,مواد!$A$1:$A$150,1,FALSE),"")</f>
        <v>IPC-SA-509</v>
      </c>
    </row>
    <row r="180" spans="1:7" ht="20.100000000000001" customHeight="1" x14ac:dyDescent="0.2">
      <c r="A180" s="29">
        <v>45491</v>
      </c>
      <c r="B180" s="26">
        <v>391</v>
      </c>
      <c r="C180" s="26" t="s">
        <v>132</v>
      </c>
      <c r="D180" s="27" t="s">
        <v>16</v>
      </c>
      <c r="E180" s="28">
        <v>234</v>
      </c>
      <c r="G180" s="24" t="str">
        <f>_xlfn.IFNA(VLOOKUP($D180,مواد!$A$1:$A$150,1,FALSE),"")</f>
        <v>سعودي بوند 30 كيلو</v>
      </c>
    </row>
    <row r="181" spans="1:7" ht="20.100000000000001" customHeight="1" x14ac:dyDescent="0.2">
      <c r="A181" s="29">
        <v>45491</v>
      </c>
      <c r="B181" s="26">
        <v>391</v>
      </c>
      <c r="C181" s="26" t="s">
        <v>132</v>
      </c>
      <c r="D181" s="27" t="s">
        <v>73</v>
      </c>
      <c r="E181" s="28">
        <v>175</v>
      </c>
      <c r="G181" s="24" t="str">
        <f>_xlfn.IFNA(VLOOKUP($D181,مواد!$A$1:$A$150,1,FALSE),"")</f>
        <v>كرتون سعودي 4 حبة</v>
      </c>
    </row>
    <row r="182" spans="1:7" ht="20.100000000000001" customHeight="1" x14ac:dyDescent="0.2">
      <c r="A182" s="29">
        <v>45495</v>
      </c>
      <c r="B182" s="26">
        <v>2021000371</v>
      </c>
      <c r="C182" s="26" t="s">
        <v>132</v>
      </c>
      <c r="D182" s="27" t="s">
        <v>20</v>
      </c>
      <c r="E182" s="28">
        <v>14400</v>
      </c>
      <c r="G182" s="24" t="str">
        <f>_xlfn.IFNA(VLOOKUP($D182,مواد!$A$1:$A$150,1,FALSE),"")</f>
        <v>IPC-BOND 51</v>
      </c>
    </row>
    <row r="183" spans="1:7" ht="20.100000000000001" customHeight="1" x14ac:dyDescent="0.2">
      <c r="A183" s="29">
        <v>45495</v>
      </c>
      <c r="B183" s="26">
        <v>2021000371</v>
      </c>
      <c r="C183" s="26" t="s">
        <v>132</v>
      </c>
      <c r="D183" s="27" t="s">
        <v>14</v>
      </c>
      <c r="E183" s="28">
        <v>11000</v>
      </c>
      <c r="G183" s="24" t="str">
        <f>_xlfn.IFNA(VLOOKUP($D183,مواد!$A$1:$A$150,1,FALSE),"")</f>
        <v>IPC-CARPET-755</v>
      </c>
    </row>
    <row r="184" spans="1:7" ht="20.100000000000001" customHeight="1" x14ac:dyDescent="0.2">
      <c r="A184" s="29">
        <v>45496</v>
      </c>
      <c r="B184" s="26">
        <v>2021000420</v>
      </c>
      <c r="C184" s="26"/>
      <c r="D184" s="27" t="s">
        <v>15</v>
      </c>
      <c r="E184" s="28">
        <v>26000</v>
      </c>
      <c r="G184" s="24" t="str">
        <f>_xlfn.IFNA(VLOOKUP($D184,مواد!$A$1:$A$150,1,FALSE),"")</f>
        <v>IPC-LAN CP 40</v>
      </c>
    </row>
    <row r="185" spans="1:7" ht="20.100000000000001" customHeight="1" x14ac:dyDescent="0.2">
      <c r="A185" s="29">
        <v>45473</v>
      </c>
      <c r="B185" s="26">
        <v>2021000432</v>
      </c>
      <c r="C185" s="26"/>
      <c r="D185" s="27" t="s">
        <v>191</v>
      </c>
      <c r="E185" s="28">
        <v>2000</v>
      </c>
      <c r="G185" s="24" t="str">
        <f>_xlfn.IFNA(VLOOKUP($D185,مواد!$A$1:$A$150,1,FALSE),"")</f>
        <v>IPC-CORE 3335</v>
      </c>
    </row>
    <row r="186" spans="1:7" ht="20.100000000000001" customHeight="1" x14ac:dyDescent="0.2">
      <c r="A186" s="29">
        <v>45497</v>
      </c>
      <c r="B186" s="26">
        <v>393</v>
      </c>
      <c r="C186" s="26"/>
      <c r="D186" s="27" t="s">
        <v>16</v>
      </c>
      <c r="E186" s="28">
        <v>216</v>
      </c>
      <c r="G186" s="24" t="str">
        <f>_xlfn.IFNA(VLOOKUP($D186,مواد!$A$1:$A$150,1,FALSE),"")</f>
        <v>سعودي بوند 30 كيلو</v>
      </c>
    </row>
    <row r="187" spans="1:7" ht="20.100000000000001" customHeight="1" x14ac:dyDescent="0.2">
      <c r="A187" s="29">
        <v>45497</v>
      </c>
      <c r="B187" s="26">
        <v>393</v>
      </c>
      <c r="C187" s="26"/>
      <c r="D187" s="27" t="s">
        <v>17</v>
      </c>
      <c r="E187" s="28">
        <v>216</v>
      </c>
      <c r="G187" s="24" t="str">
        <f>_xlfn.IFNA(VLOOKUP($D187,مواد!$A$1:$A$150,1,FALSE),"")</f>
        <v>برميل امازون 30 كيلو</v>
      </c>
    </row>
    <row r="188" spans="1:7" ht="20.100000000000001" customHeight="1" x14ac:dyDescent="0.2">
      <c r="A188" s="29">
        <v>45480</v>
      </c>
      <c r="B188" s="26">
        <v>2021000257</v>
      </c>
      <c r="C188" s="26"/>
      <c r="D188" s="27" t="s">
        <v>14</v>
      </c>
      <c r="E188" s="28">
        <v>26950</v>
      </c>
      <c r="G188" s="24" t="str">
        <f>_xlfn.IFNA(VLOOKUP($D188,مواد!$A$1:$A$150,1,FALSE),"")</f>
        <v>IPC-CARPET-755</v>
      </c>
    </row>
    <row r="189" spans="1:7" ht="20.100000000000001" customHeight="1" x14ac:dyDescent="0.2">
      <c r="A189" s="29">
        <v>45497</v>
      </c>
      <c r="B189" s="26">
        <v>396</v>
      </c>
      <c r="C189" s="26"/>
      <c r="D189" s="27" t="s">
        <v>16</v>
      </c>
      <c r="E189" s="28">
        <v>400</v>
      </c>
      <c r="G189" s="24" t="str">
        <f>_xlfn.IFNA(VLOOKUP($D189,مواد!$A$1:$A$150,1,FALSE),"")</f>
        <v>سعودي بوند 30 كيلو</v>
      </c>
    </row>
    <row r="190" spans="1:7" ht="20.100000000000001" customHeight="1" x14ac:dyDescent="0.2">
      <c r="A190" s="29">
        <v>45507</v>
      </c>
      <c r="B190" s="26">
        <v>2021000533</v>
      </c>
      <c r="C190" s="26"/>
      <c r="D190" s="27" t="s">
        <v>18</v>
      </c>
      <c r="E190" s="28">
        <v>4000</v>
      </c>
      <c r="G190" s="24" t="str">
        <f>_xlfn.IFNA(VLOOKUP($D190,مواد!$A$1:$A$150,1,FALSE),"")</f>
        <v>IPC-SA-509</v>
      </c>
    </row>
    <row r="191" spans="1:7" ht="20.100000000000001" customHeight="1" x14ac:dyDescent="0.2">
      <c r="A191" s="29">
        <v>45507</v>
      </c>
      <c r="B191" s="26">
        <v>2021000533</v>
      </c>
      <c r="C191" s="26"/>
      <c r="D191" s="27" t="s">
        <v>19</v>
      </c>
      <c r="E191" s="28">
        <v>20000</v>
      </c>
      <c r="G191" s="24" t="str">
        <f>_xlfn.IFNA(VLOOKUP($D191,مواد!$A$1:$A$150,1,FALSE),"")</f>
        <v>IPC-CO 511</v>
      </c>
    </row>
    <row r="192" spans="1:7" ht="20.100000000000001" customHeight="1" x14ac:dyDescent="0.2">
      <c r="A192" s="29">
        <v>45497</v>
      </c>
      <c r="B192" s="26">
        <v>389</v>
      </c>
      <c r="C192" s="26"/>
      <c r="D192" s="27" t="s">
        <v>190</v>
      </c>
      <c r="E192" s="28">
        <v>518</v>
      </c>
      <c r="G192" s="24" t="str">
        <f>_xlfn.IFNA(VLOOKUP($D192,مواد!$A$1:$A$150,1,FALSE),"")</f>
        <v>اتوفكس 30ك</v>
      </c>
    </row>
    <row r="193" spans="1:7" ht="20.100000000000001" customHeight="1" x14ac:dyDescent="0.2">
      <c r="A193" s="29">
        <v>45477</v>
      </c>
      <c r="B193" s="26">
        <v>2021000421</v>
      </c>
      <c r="C193" s="26"/>
      <c r="D193" s="27" t="s">
        <v>181</v>
      </c>
      <c r="E193" s="28">
        <v>24000</v>
      </c>
      <c r="G193" s="24" t="str">
        <f>_xlfn.IFNA(VLOOKUP($D193,مواد!$A$1:$A$150,1,FALSE),"")</f>
        <v>IPC-CARPET735</v>
      </c>
    </row>
    <row r="194" spans="1:7" ht="20.100000000000001" customHeight="1" x14ac:dyDescent="0.2">
      <c r="A194" s="29">
        <v>45500</v>
      </c>
      <c r="B194" s="26"/>
      <c r="C194" s="26"/>
      <c r="D194" s="27" t="s">
        <v>73</v>
      </c>
      <c r="E194" s="28">
        <v>20</v>
      </c>
      <c r="G194" s="24" t="str">
        <f>_xlfn.IFNA(VLOOKUP($D194,مواد!$A$1:$A$150,1,FALSE),"")</f>
        <v>كرتون سعودي 4 حبة</v>
      </c>
    </row>
    <row r="195" spans="1:7" ht="20.100000000000001" customHeight="1" x14ac:dyDescent="0.2">
      <c r="A195" s="29">
        <v>45505</v>
      </c>
      <c r="B195" s="26"/>
      <c r="C195" s="26"/>
      <c r="D195" s="27" t="s">
        <v>73</v>
      </c>
      <c r="E195" s="28">
        <v>25</v>
      </c>
      <c r="G195" s="24" t="str">
        <f>_xlfn.IFNA(VLOOKUP($D195,مواد!$A$1:$A$150,1,FALSE),"")</f>
        <v>كرتون سعودي 4 حبة</v>
      </c>
    </row>
    <row r="196" spans="1:7" ht="20.100000000000001" customHeight="1" x14ac:dyDescent="0.2">
      <c r="A196" s="29">
        <v>45512</v>
      </c>
      <c r="B196" s="26"/>
      <c r="C196" s="26"/>
      <c r="D196" s="27" t="s">
        <v>16</v>
      </c>
      <c r="E196" s="28">
        <v>50</v>
      </c>
      <c r="G196" s="24" t="str">
        <f>_xlfn.IFNA(VLOOKUP($D196,مواد!$A$1:$A$150,1,FALSE),"")</f>
        <v>سعودي بوند 30 كيلو</v>
      </c>
    </row>
    <row r="197" spans="1:7" ht="20.100000000000001" customHeight="1" x14ac:dyDescent="0.2">
      <c r="A197" s="29">
        <v>45512</v>
      </c>
      <c r="B197" s="26"/>
      <c r="C197" s="26"/>
      <c r="D197" s="27" t="s">
        <v>17</v>
      </c>
      <c r="E197" s="28">
        <v>50</v>
      </c>
      <c r="G197" s="24" t="str">
        <f>_xlfn.IFNA(VLOOKUP($D197,مواد!$A$1:$A$150,1,FALSE),"")</f>
        <v>برميل امازون 30 كيلو</v>
      </c>
    </row>
    <row r="198" spans="1:7" ht="20.100000000000001" customHeight="1" x14ac:dyDescent="0.2">
      <c r="A198" s="29">
        <v>45512</v>
      </c>
      <c r="B198" s="26"/>
      <c r="C198" s="26"/>
      <c r="D198" s="27" t="s">
        <v>73</v>
      </c>
      <c r="E198" s="28">
        <v>25</v>
      </c>
      <c r="G198" s="24" t="str">
        <f>_xlfn.IFNA(VLOOKUP($D198,مواد!$A$1:$A$150,1,FALSE),"")</f>
        <v>كرتون سعودي 4 حبة</v>
      </c>
    </row>
    <row r="199" spans="1:7" ht="20.100000000000001" customHeight="1" x14ac:dyDescent="0.2">
      <c r="A199" s="26"/>
      <c r="B199" s="26"/>
      <c r="C199" s="26"/>
      <c r="D199" s="27"/>
      <c r="E199" s="28"/>
      <c r="G199" s="24" t="str">
        <f>_xlfn.IFNA(VLOOKUP($D199,مواد!$A$1:$A$150,1,FALSE),"")</f>
        <v/>
      </c>
    </row>
    <row r="200" spans="1:7" ht="20.100000000000001" customHeight="1" x14ac:dyDescent="0.2">
      <c r="A200" s="26"/>
      <c r="B200" s="26"/>
      <c r="C200" s="26"/>
      <c r="D200" s="27"/>
      <c r="E200" s="28"/>
      <c r="G200" s="24" t="str">
        <f>_xlfn.IFNA(VLOOKUP($D200,مواد!$A$1:$A$150,1,FALSE),"")</f>
        <v/>
      </c>
    </row>
    <row r="201" spans="1:7" ht="20.100000000000001" customHeight="1" x14ac:dyDescent="0.2">
      <c r="A201" s="26"/>
      <c r="B201" s="26"/>
      <c r="C201" s="26"/>
      <c r="D201" s="27"/>
      <c r="E201" s="28"/>
      <c r="G201" s="24" t="str">
        <f>_xlfn.IFNA(VLOOKUP($D201,مواد!$A$1:$A$150,1,FALSE),"")</f>
        <v/>
      </c>
    </row>
    <row r="202" spans="1:7" ht="20.100000000000001" customHeight="1" x14ac:dyDescent="0.2">
      <c r="A202" s="26"/>
      <c r="B202" s="26"/>
      <c r="C202" s="26"/>
      <c r="D202" s="27"/>
      <c r="E202" s="28"/>
      <c r="G202" s="24" t="str">
        <f>_xlfn.IFNA(VLOOKUP($D202,مواد!$A$1:$A$150,1,FALSE),"")</f>
        <v/>
      </c>
    </row>
    <row r="203" spans="1:7" ht="20.100000000000001" customHeight="1" x14ac:dyDescent="0.2">
      <c r="A203" s="26"/>
      <c r="B203" s="26"/>
      <c r="C203" s="26"/>
      <c r="D203" s="27"/>
      <c r="E203" s="28"/>
      <c r="G203" s="24" t="str">
        <f>_xlfn.IFNA(VLOOKUP($D203,مواد!$A$1:$A$150,1,FALSE),"")</f>
        <v/>
      </c>
    </row>
    <row r="204" spans="1:7" ht="20.100000000000001" customHeight="1" x14ac:dyDescent="0.2">
      <c r="A204" s="26"/>
      <c r="B204" s="26"/>
      <c r="C204" s="26"/>
      <c r="D204" s="27"/>
      <c r="E204" s="28"/>
      <c r="G204" s="24" t="str">
        <f>_xlfn.IFNA(VLOOKUP($D204,مواد!$A$1:$A$150,1,FALSE),"")</f>
        <v/>
      </c>
    </row>
    <row r="205" spans="1:7" ht="20.100000000000001" customHeight="1" x14ac:dyDescent="0.2">
      <c r="A205" s="26"/>
      <c r="B205" s="26"/>
      <c r="C205" s="26"/>
      <c r="D205" s="27"/>
      <c r="E205" s="28"/>
      <c r="G205" s="24" t="str">
        <f>_xlfn.IFNA(VLOOKUP($D205,مواد!$A$1:$A$150,1,FALSE),"")</f>
        <v/>
      </c>
    </row>
    <row r="206" spans="1:7" ht="20.100000000000001" customHeight="1" x14ac:dyDescent="0.2">
      <c r="A206" s="26"/>
      <c r="B206" s="26"/>
      <c r="C206" s="26"/>
      <c r="D206" s="27"/>
      <c r="E206" s="28"/>
      <c r="G206" s="24" t="str">
        <f>_xlfn.IFNA(VLOOKUP($D206,مواد!$A$1:$A$150,1,FALSE),"")</f>
        <v/>
      </c>
    </row>
    <row r="207" spans="1:7" ht="20.100000000000001" customHeight="1" x14ac:dyDescent="0.2">
      <c r="A207" s="26"/>
      <c r="B207" s="26"/>
      <c r="C207" s="26"/>
      <c r="D207" s="27"/>
      <c r="E207" s="28"/>
      <c r="G207" s="24" t="str">
        <f>_xlfn.IFNA(VLOOKUP($D207,مواد!$A$1:$A$150,1,FALSE),"")</f>
        <v/>
      </c>
    </row>
    <row r="208" spans="1:7" ht="20.100000000000001" customHeight="1" x14ac:dyDescent="0.2">
      <c r="A208" s="26"/>
      <c r="B208" s="26"/>
      <c r="C208" s="26"/>
      <c r="D208" s="27"/>
      <c r="E208" s="28"/>
      <c r="G208" s="24" t="str">
        <f>_xlfn.IFNA(VLOOKUP($D208,مواد!$A$1:$A$150,1,FALSE),"")</f>
        <v/>
      </c>
    </row>
    <row r="209" spans="1:7" ht="20.100000000000001" customHeight="1" x14ac:dyDescent="0.2">
      <c r="A209" s="26"/>
      <c r="B209" s="26"/>
      <c r="C209" s="26"/>
      <c r="D209" s="27"/>
      <c r="E209" s="28"/>
      <c r="G209" s="24" t="str">
        <f>_xlfn.IFNA(VLOOKUP($D209,مواد!$A$1:$A$150,1,FALSE),"")</f>
        <v/>
      </c>
    </row>
    <row r="210" spans="1:7" ht="20.100000000000001" customHeight="1" x14ac:dyDescent="0.2">
      <c r="A210" s="26"/>
      <c r="B210" s="26"/>
      <c r="C210" s="26"/>
      <c r="D210" s="27"/>
      <c r="E210" s="28"/>
      <c r="G210" s="24" t="str">
        <f>_xlfn.IFNA(VLOOKUP($D210,مواد!$A$1:$A$150,1,FALSE),"")</f>
        <v/>
      </c>
    </row>
    <row r="211" spans="1:7" ht="20.100000000000001" customHeight="1" x14ac:dyDescent="0.2">
      <c r="A211" s="26"/>
      <c r="B211" s="26"/>
      <c r="C211" s="26"/>
      <c r="D211" s="27"/>
      <c r="E211" s="28"/>
      <c r="G211" s="24" t="str">
        <f>_xlfn.IFNA(VLOOKUP($D211,مواد!$A$1:$A$150,1,FALSE),"")</f>
        <v/>
      </c>
    </row>
    <row r="212" spans="1:7" ht="20.100000000000001" customHeight="1" x14ac:dyDescent="0.2">
      <c r="A212" s="26"/>
      <c r="B212" s="26"/>
      <c r="C212" s="26"/>
      <c r="D212" s="27"/>
      <c r="E212" s="28"/>
      <c r="G212" s="24" t="str">
        <f>_xlfn.IFNA(VLOOKUP($D212,مواد!$A$1:$A$150,1,FALSE),"")</f>
        <v/>
      </c>
    </row>
    <row r="213" spans="1:7" ht="20.100000000000001" customHeight="1" x14ac:dyDescent="0.2">
      <c r="A213" s="26"/>
      <c r="B213" s="26"/>
      <c r="C213" s="26"/>
      <c r="D213" s="27"/>
      <c r="E213" s="28"/>
      <c r="G213" s="24" t="str">
        <f>_xlfn.IFNA(VLOOKUP($D213,مواد!$A$1:$A$150,1,FALSE),"")</f>
        <v/>
      </c>
    </row>
    <row r="214" spans="1:7" ht="20.100000000000001" customHeight="1" x14ac:dyDescent="0.2">
      <c r="A214" s="26"/>
      <c r="B214" s="26"/>
      <c r="C214" s="26"/>
      <c r="D214" s="27"/>
      <c r="E214" s="28"/>
      <c r="G214" s="24" t="str">
        <f>_xlfn.IFNA(VLOOKUP($D214,مواد!$A$1:$A$150,1,FALSE),"")</f>
        <v/>
      </c>
    </row>
    <row r="215" spans="1:7" ht="20.100000000000001" customHeight="1" x14ac:dyDescent="0.2">
      <c r="A215" s="26"/>
      <c r="B215" s="26"/>
      <c r="C215" s="26"/>
      <c r="D215" s="27"/>
      <c r="E215" s="28"/>
      <c r="G215" s="24" t="str">
        <f>_xlfn.IFNA(VLOOKUP($D215,مواد!$A$1:$A$150,1,FALSE),"")</f>
        <v/>
      </c>
    </row>
    <row r="216" spans="1:7" ht="20.100000000000001" customHeight="1" x14ac:dyDescent="0.2">
      <c r="A216" s="26"/>
      <c r="B216" s="26"/>
      <c r="C216" s="26"/>
      <c r="D216" s="27"/>
      <c r="E216" s="28"/>
      <c r="G216" s="24" t="str">
        <f>_xlfn.IFNA(VLOOKUP($D216,مواد!$A$1:$A$150,1,FALSE),"")</f>
        <v/>
      </c>
    </row>
    <row r="217" spans="1:7" ht="20.100000000000001" customHeight="1" x14ac:dyDescent="0.2">
      <c r="A217" s="26"/>
      <c r="B217" s="26"/>
      <c r="C217" s="26"/>
      <c r="D217" s="27"/>
      <c r="E217" s="28"/>
      <c r="G217" s="24" t="str">
        <f>_xlfn.IFNA(VLOOKUP($D217,مواد!$A$1:$A$150,1,FALSE),"")</f>
        <v/>
      </c>
    </row>
    <row r="218" spans="1:7" ht="20.100000000000001" customHeight="1" x14ac:dyDescent="0.2">
      <c r="A218" s="26"/>
      <c r="B218" s="26"/>
      <c r="C218" s="26"/>
      <c r="D218" s="27"/>
      <c r="E218" s="28"/>
      <c r="G218" s="24" t="str">
        <f>_xlfn.IFNA(VLOOKUP($D218,مواد!$A$1:$A$150,1,FALSE),"")</f>
        <v/>
      </c>
    </row>
    <row r="219" spans="1:7" ht="20.100000000000001" customHeight="1" x14ac:dyDescent="0.2">
      <c r="A219" s="26"/>
      <c r="B219" s="26"/>
      <c r="C219" s="26"/>
      <c r="D219" s="27"/>
      <c r="E219" s="28"/>
      <c r="G219" s="24" t="str">
        <f>_xlfn.IFNA(VLOOKUP($D219,مواد!$A$1:$A$150,1,FALSE),"")</f>
        <v/>
      </c>
    </row>
    <row r="220" spans="1:7" ht="20.100000000000001" customHeight="1" x14ac:dyDescent="0.2">
      <c r="A220" s="26"/>
      <c r="B220" s="26"/>
      <c r="C220" s="26"/>
      <c r="D220" s="27"/>
      <c r="E220" s="28"/>
      <c r="G220" s="24" t="str">
        <f>_xlfn.IFNA(VLOOKUP($D220,مواد!$A$1:$A$150,1,FALSE),"")</f>
        <v/>
      </c>
    </row>
    <row r="221" spans="1:7" ht="20.100000000000001" customHeight="1" x14ac:dyDescent="0.2">
      <c r="A221" s="26"/>
      <c r="B221" s="26"/>
      <c r="C221" s="26"/>
      <c r="D221" s="27"/>
      <c r="E221" s="28"/>
      <c r="G221" s="24" t="str">
        <f>_xlfn.IFNA(VLOOKUP($D221,مواد!$A$1:$A$150,1,FALSE),"")</f>
        <v/>
      </c>
    </row>
    <row r="222" spans="1:7" ht="20.100000000000001" customHeight="1" x14ac:dyDescent="0.2">
      <c r="A222" s="26"/>
      <c r="B222" s="26"/>
      <c r="C222" s="26"/>
      <c r="D222" s="27"/>
      <c r="E222" s="28"/>
      <c r="G222" s="24" t="str">
        <f>_xlfn.IFNA(VLOOKUP($D222,مواد!$A$1:$A$150,1,FALSE),"")</f>
        <v/>
      </c>
    </row>
    <row r="223" spans="1:7" ht="20.100000000000001" customHeight="1" x14ac:dyDescent="0.2">
      <c r="A223" s="26"/>
      <c r="B223" s="26"/>
      <c r="C223" s="26"/>
      <c r="D223" s="27"/>
      <c r="E223" s="28"/>
      <c r="G223" s="24" t="str">
        <f>_xlfn.IFNA(VLOOKUP($D223,مواد!$A$1:$A$150,1,FALSE),"")</f>
        <v/>
      </c>
    </row>
    <row r="224" spans="1:7" ht="20.100000000000001" customHeight="1" x14ac:dyDescent="0.2">
      <c r="A224" s="26"/>
      <c r="B224" s="26"/>
      <c r="C224" s="26"/>
      <c r="D224" s="27"/>
      <c r="E224" s="28"/>
      <c r="G224" s="24" t="str">
        <f>_xlfn.IFNA(VLOOKUP($D224,مواد!$A$1:$A$150,1,FALSE),"")</f>
        <v/>
      </c>
    </row>
    <row r="225" spans="1:7" ht="20.100000000000001" customHeight="1" x14ac:dyDescent="0.2">
      <c r="A225" s="26"/>
      <c r="B225" s="26"/>
      <c r="C225" s="26"/>
      <c r="D225" s="27"/>
      <c r="E225" s="28"/>
      <c r="G225" s="24" t="str">
        <f>_xlfn.IFNA(VLOOKUP($D225,مواد!$A$1:$A$150,1,FALSE),"")</f>
        <v/>
      </c>
    </row>
    <row r="226" spans="1:7" ht="20.100000000000001" customHeight="1" x14ac:dyDescent="0.2">
      <c r="A226" s="26"/>
      <c r="B226" s="26"/>
      <c r="C226" s="26"/>
      <c r="D226" s="27"/>
      <c r="E226" s="28"/>
      <c r="G226" s="24" t="str">
        <f>_xlfn.IFNA(VLOOKUP($D226,مواد!$A$1:$A$150,1,FALSE),"")</f>
        <v/>
      </c>
    </row>
    <row r="227" spans="1:7" ht="20.100000000000001" customHeight="1" x14ac:dyDescent="0.2">
      <c r="A227" s="26"/>
      <c r="B227" s="26"/>
      <c r="C227" s="26"/>
      <c r="D227" s="27"/>
      <c r="E227" s="28"/>
      <c r="G227" s="24" t="str">
        <f>_xlfn.IFNA(VLOOKUP($D227,مواد!$A$1:$A$150,1,FALSE),"")</f>
        <v/>
      </c>
    </row>
    <row r="228" spans="1:7" ht="20.100000000000001" customHeight="1" x14ac:dyDescent="0.2">
      <c r="A228" s="26"/>
      <c r="B228" s="26"/>
      <c r="C228" s="26"/>
      <c r="D228" s="27"/>
      <c r="E228" s="28"/>
      <c r="G228" s="24" t="str">
        <f>_xlfn.IFNA(VLOOKUP($D228,مواد!$A$1:$A$150,1,FALSE),"")</f>
        <v/>
      </c>
    </row>
    <row r="229" spans="1:7" ht="20.100000000000001" customHeight="1" x14ac:dyDescent="0.2">
      <c r="A229" s="26"/>
      <c r="B229" s="26"/>
      <c r="C229" s="26"/>
      <c r="D229" s="27"/>
      <c r="E229" s="28"/>
      <c r="G229" s="24" t="str">
        <f>_xlfn.IFNA(VLOOKUP($D229,مواد!$A$1:$A$150,1,FALSE),"")</f>
        <v/>
      </c>
    </row>
    <row r="230" spans="1:7" ht="20.100000000000001" customHeight="1" x14ac:dyDescent="0.2">
      <c r="A230" s="26"/>
      <c r="B230" s="26"/>
      <c r="C230" s="26"/>
      <c r="D230" s="27"/>
      <c r="E230" s="28"/>
      <c r="G230" s="24" t="str">
        <f>_xlfn.IFNA(VLOOKUP($D230,مواد!$A$1:$A$150,1,FALSE),"")</f>
        <v/>
      </c>
    </row>
    <row r="231" spans="1:7" ht="20.100000000000001" customHeight="1" x14ac:dyDescent="0.2">
      <c r="A231" s="26"/>
      <c r="B231" s="26"/>
      <c r="C231" s="26"/>
      <c r="D231" s="27"/>
      <c r="E231" s="28"/>
      <c r="G231" s="24" t="str">
        <f>_xlfn.IFNA(VLOOKUP($D231,مواد!$A$1:$A$150,1,FALSE),"")</f>
        <v/>
      </c>
    </row>
    <row r="232" spans="1:7" ht="20.100000000000001" customHeight="1" x14ac:dyDescent="0.2">
      <c r="A232" s="26"/>
      <c r="B232" s="26"/>
      <c r="C232" s="26"/>
      <c r="D232" s="27"/>
      <c r="E232" s="28"/>
      <c r="G232" s="24" t="str">
        <f>_xlfn.IFNA(VLOOKUP($D232,مواد!$A$1:$A$150,1,FALSE),"")</f>
        <v/>
      </c>
    </row>
    <row r="233" spans="1:7" ht="20.100000000000001" customHeight="1" x14ac:dyDescent="0.2">
      <c r="A233" s="26"/>
      <c r="B233" s="26"/>
      <c r="C233" s="26"/>
      <c r="D233" s="27"/>
      <c r="E233" s="28"/>
      <c r="G233" s="24" t="str">
        <f>_xlfn.IFNA(VLOOKUP($D233,مواد!$A$1:$A$150,1,FALSE),"")</f>
        <v/>
      </c>
    </row>
    <row r="234" spans="1:7" ht="20.100000000000001" customHeight="1" x14ac:dyDescent="0.2">
      <c r="A234" s="26"/>
      <c r="B234" s="26"/>
      <c r="C234" s="26"/>
      <c r="D234" s="27"/>
      <c r="E234" s="28"/>
      <c r="G234" s="24" t="str">
        <f>_xlfn.IFNA(VLOOKUP($D234,مواد!$A$1:$A$150,1,FALSE),"")</f>
        <v/>
      </c>
    </row>
    <row r="235" spans="1:7" ht="20.100000000000001" customHeight="1" x14ac:dyDescent="0.2">
      <c r="A235" s="26"/>
      <c r="B235" s="26"/>
      <c r="C235" s="26"/>
      <c r="D235" s="27"/>
      <c r="E235" s="28"/>
      <c r="G235" s="24" t="str">
        <f>_xlfn.IFNA(VLOOKUP($D235,مواد!$A$1:$A$150,1,FALSE),"")</f>
        <v/>
      </c>
    </row>
    <row r="236" spans="1:7" ht="20.100000000000001" customHeight="1" x14ac:dyDescent="0.2">
      <c r="A236" s="26"/>
      <c r="B236" s="26"/>
      <c r="C236" s="26"/>
      <c r="D236" s="27"/>
      <c r="E236" s="28"/>
      <c r="G236" s="24" t="str">
        <f>_xlfn.IFNA(VLOOKUP($D236,مواد!$A$1:$A$150,1,FALSE),"")</f>
        <v/>
      </c>
    </row>
    <row r="237" spans="1:7" ht="20.100000000000001" customHeight="1" x14ac:dyDescent="0.2">
      <c r="A237" s="26"/>
      <c r="B237" s="26"/>
      <c r="C237" s="26"/>
      <c r="D237" s="27"/>
      <c r="E237" s="28"/>
      <c r="G237" s="24" t="str">
        <f>_xlfn.IFNA(VLOOKUP($D237,مواد!$A$1:$A$150,1,FALSE),"")</f>
        <v/>
      </c>
    </row>
    <row r="238" spans="1:7" ht="20.100000000000001" customHeight="1" x14ac:dyDescent="0.2">
      <c r="A238" s="26"/>
      <c r="B238" s="26"/>
      <c r="C238" s="26"/>
      <c r="D238" s="27"/>
      <c r="E238" s="28"/>
      <c r="G238" s="24" t="str">
        <f>_xlfn.IFNA(VLOOKUP($D238,مواد!$A$1:$A$150,1,FALSE),"")</f>
        <v/>
      </c>
    </row>
    <row r="239" spans="1:7" ht="20.100000000000001" customHeight="1" x14ac:dyDescent="0.2">
      <c r="A239" s="26"/>
      <c r="B239" s="26"/>
      <c r="C239" s="26"/>
      <c r="D239" s="27"/>
      <c r="E239" s="28"/>
      <c r="G239" s="24" t="str">
        <f>_xlfn.IFNA(VLOOKUP($D239,مواد!$A$1:$A$150,1,FALSE),"")</f>
        <v/>
      </c>
    </row>
    <row r="240" spans="1:7" ht="20.100000000000001" customHeight="1" x14ac:dyDescent="0.2">
      <c r="A240" s="26"/>
      <c r="B240" s="26"/>
      <c r="C240" s="26"/>
      <c r="D240" s="27"/>
      <c r="E240" s="28"/>
      <c r="G240" s="24" t="str">
        <f>_xlfn.IFNA(VLOOKUP($D240,مواد!$A$1:$A$150,1,FALSE),"")</f>
        <v/>
      </c>
    </row>
    <row r="241" spans="1:7" ht="20.100000000000001" customHeight="1" x14ac:dyDescent="0.2">
      <c r="A241" s="26"/>
      <c r="B241" s="26"/>
      <c r="C241" s="26"/>
      <c r="D241" s="27"/>
      <c r="E241" s="28"/>
      <c r="G241" s="24" t="str">
        <f>_xlfn.IFNA(VLOOKUP($D241,مواد!$A$1:$A$150,1,FALSE),"")</f>
        <v/>
      </c>
    </row>
    <row r="242" spans="1:7" ht="20.100000000000001" customHeight="1" x14ac:dyDescent="0.2">
      <c r="A242" s="26"/>
      <c r="B242" s="26"/>
      <c r="C242" s="26"/>
      <c r="D242" s="27"/>
      <c r="E242" s="28"/>
      <c r="G242" s="24" t="str">
        <f>_xlfn.IFNA(VLOOKUP($D242,مواد!$A$1:$A$150,1,FALSE),"")</f>
        <v/>
      </c>
    </row>
    <row r="243" spans="1:7" ht="20.100000000000001" customHeight="1" x14ac:dyDescent="0.2">
      <c r="A243" s="26"/>
      <c r="B243" s="26"/>
      <c r="C243" s="26"/>
      <c r="D243" s="27"/>
      <c r="E243" s="28"/>
      <c r="G243" s="24" t="str">
        <f>_xlfn.IFNA(VLOOKUP($D243,مواد!$A$1:$A$150,1,FALSE),"")</f>
        <v/>
      </c>
    </row>
    <row r="244" spans="1:7" ht="20.100000000000001" customHeight="1" x14ac:dyDescent="0.2">
      <c r="A244" s="26"/>
      <c r="B244" s="26"/>
      <c r="C244" s="26"/>
      <c r="D244" s="27"/>
      <c r="E244" s="28"/>
      <c r="G244" s="24" t="str">
        <f>_xlfn.IFNA(VLOOKUP($D244,مواد!$A$1:$A$150,1,FALSE),"")</f>
        <v/>
      </c>
    </row>
    <row r="245" spans="1:7" ht="20.100000000000001" customHeight="1" x14ac:dyDescent="0.2">
      <c r="A245" s="26"/>
      <c r="B245" s="26"/>
      <c r="C245" s="26"/>
      <c r="D245" s="27"/>
      <c r="E245" s="28"/>
      <c r="G245" s="24" t="str">
        <f>_xlfn.IFNA(VLOOKUP($D245,مواد!$A$1:$A$150,1,FALSE),"")</f>
        <v/>
      </c>
    </row>
    <row r="246" spans="1:7" ht="20.100000000000001" customHeight="1" x14ac:dyDescent="0.2">
      <c r="A246" s="26"/>
      <c r="B246" s="26"/>
      <c r="C246" s="26"/>
      <c r="D246" s="27"/>
      <c r="E246" s="28"/>
      <c r="G246" s="24" t="str">
        <f>_xlfn.IFNA(VLOOKUP($D246,مواد!$A$1:$A$150,1,FALSE),"")</f>
        <v/>
      </c>
    </row>
    <row r="247" spans="1:7" ht="20.100000000000001" customHeight="1" x14ac:dyDescent="0.2">
      <c r="A247" s="26"/>
      <c r="B247" s="26"/>
      <c r="C247" s="26"/>
      <c r="D247" s="27"/>
      <c r="E247" s="28"/>
      <c r="G247" s="24" t="str">
        <f>_xlfn.IFNA(VLOOKUP($D247,مواد!$A$1:$A$150,1,FALSE),"")</f>
        <v/>
      </c>
    </row>
    <row r="248" spans="1:7" ht="20.100000000000001" customHeight="1" x14ac:dyDescent="0.2">
      <c r="A248" s="26"/>
      <c r="B248" s="26"/>
      <c r="C248" s="26"/>
      <c r="D248" s="27"/>
      <c r="E248" s="28"/>
      <c r="G248" s="24" t="str">
        <f>_xlfn.IFNA(VLOOKUP($D248,مواد!$A$1:$A$150,1,FALSE),"")</f>
        <v/>
      </c>
    </row>
    <row r="249" spans="1:7" ht="20.100000000000001" customHeight="1" x14ac:dyDescent="0.2">
      <c r="A249" s="26"/>
      <c r="B249" s="26"/>
      <c r="C249" s="26"/>
      <c r="D249" s="27"/>
      <c r="E249" s="28"/>
      <c r="G249" s="24" t="str">
        <f>_xlfn.IFNA(VLOOKUP($D249,مواد!$A$1:$A$150,1,FALSE),"")</f>
        <v/>
      </c>
    </row>
    <row r="250" spans="1:7" ht="20.100000000000001" customHeight="1" x14ac:dyDescent="0.2">
      <c r="A250" s="26"/>
      <c r="B250" s="26"/>
      <c r="C250" s="26"/>
      <c r="D250" s="27"/>
      <c r="E250" s="28"/>
      <c r="G250" s="24" t="str">
        <f>_xlfn.IFNA(VLOOKUP($D250,مواد!$A$1:$A$150,1,FALSE),"")</f>
        <v/>
      </c>
    </row>
    <row r="251" spans="1:7" ht="20.100000000000001" customHeight="1" x14ac:dyDescent="0.2">
      <c r="A251" s="26"/>
      <c r="B251" s="26"/>
      <c r="C251" s="26"/>
      <c r="D251" s="27"/>
      <c r="E251" s="28"/>
      <c r="G251" s="24" t="str">
        <f>_xlfn.IFNA(VLOOKUP($D251,مواد!$A$1:$A$150,1,FALSE),"")</f>
        <v/>
      </c>
    </row>
    <row r="252" spans="1:7" ht="20.100000000000001" customHeight="1" x14ac:dyDescent="0.2">
      <c r="A252" s="26"/>
      <c r="B252" s="26"/>
      <c r="C252" s="26"/>
      <c r="D252" s="27"/>
      <c r="E252" s="28"/>
      <c r="G252" s="24" t="str">
        <f>_xlfn.IFNA(VLOOKUP($D252,مواد!$A$1:$A$150,1,FALSE),"")</f>
        <v/>
      </c>
    </row>
    <row r="253" spans="1:7" ht="20.100000000000001" customHeight="1" x14ac:dyDescent="0.2">
      <c r="A253" s="26"/>
      <c r="B253" s="26"/>
      <c r="C253" s="26"/>
      <c r="D253" s="27"/>
      <c r="E253" s="28"/>
      <c r="G253" s="24" t="str">
        <f>_xlfn.IFNA(VLOOKUP($D253,مواد!$A$1:$A$150,1,FALSE),"")</f>
        <v/>
      </c>
    </row>
    <row r="254" spans="1:7" ht="20.100000000000001" customHeight="1" x14ac:dyDescent="0.2">
      <c r="A254" s="26"/>
      <c r="B254" s="26"/>
      <c r="C254" s="26"/>
      <c r="D254" s="27"/>
      <c r="E254" s="28"/>
      <c r="G254" s="24" t="str">
        <f>_xlfn.IFNA(VLOOKUP($D254,مواد!$A$1:$A$150,1,FALSE),"")</f>
        <v/>
      </c>
    </row>
    <row r="255" spans="1:7" ht="20.100000000000001" customHeight="1" x14ac:dyDescent="0.2">
      <c r="A255" s="26"/>
      <c r="B255" s="26"/>
      <c r="C255" s="26"/>
      <c r="D255" s="27"/>
      <c r="E255" s="28"/>
      <c r="G255" s="24" t="str">
        <f>_xlfn.IFNA(VLOOKUP($D255,مواد!$A$1:$A$150,1,FALSE),"")</f>
        <v/>
      </c>
    </row>
    <row r="256" spans="1:7" ht="20.100000000000001" customHeight="1" x14ac:dyDescent="0.2">
      <c r="A256" s="26"/>
      <c r="B256" s="26"/>
      <c r="C256" s="26"/>
      <c r="D256" s="27"/>
      <c r="E256" s="28"/>
      <c r="G256" s="24" t="str">
        <f>_xlfn.IFNA(VLOOKUP($D256,مواد!$A$1:$A$150,1,FALSE),"")</f>
        <v/>
      </c>
    </row>
    <row r="257" spans="1:7" ht="20.100000000000001" customHeight="1" x14ac:dyDescent="0.2">
      <c r="A257" s="26"/>
      <c r="B257" s="26"/>
      <c r="C257" s="26"/>
      <c r="D257" s="27"/>
      <c r="E257" s="28"/>
      <c r="G257" s="24" t="str">
        <f>_xlfn.IFNA(VLOOKUP($D257,مواد!$A$1:$A$150,1,FALSE),"")</f>
        <v/>
      </c>
    </row>
    <row r="258" spans="1:7" ht="20.100000000000001" customHeight="1" x14ac:dyDescent="0.2">
      <c r="A258" s="26"/>
      <c r="B258" s="26"/>
      <c r="C258" s="26"/>
      <c r="D258" s="27"/>
      <c r="E258" s="28"/>
      <c r="G258" s="24" t="str">
        <f>_xlfn.IFNA(VLOOKUP($D258,مواد!$A$1:$A$150,1,FALSE),"")</f>
        <v/>
      </c>
    </row>
    <row r="259" spans="1:7" ht="20.100000000000001" customHeight="1" x14ac:dyDescent="0.2">
      <c r="A259" s="26"/>
      <c r="B259" s="26"/>
      <c r="C259" s="26"/>
      <c r="D259" s="27"/>
      <c r="E259" s="28"/>
      <c r="G259" s="24" t="str">
        <f>_xlfn.IFNA(VLOOKUP($D259,مواد!$A$1:$A$150,1,FALSE),"")</f>
        <v/>
      </c>
    </row>
    <row r="260" spans="1:7" ht="20.100000000000001" customHeight="1" x14ac:dyDescent="0.2">
      <c r="A260" s="26"/>
      <c r="B260" s="26"/>
      <c r="C260" s="26"/>
      <c r="D260" s="27"/>
      <c r="E260" s="28"/>
      <c r="G260" s="24" t="str">
        <f>_xlfn.IFNA(VLOOKUP($D260,مواد!$A$1:$A$150,1,FALSE),"")</f>
        <v/>
      </c>
    </row>
    <row r="261" spans="1:7" ht="20.100000000000001" customHeight="1" x14ac:dyDescent="0.2">
      <c r="A261" s="26"/>
      <c r="B261" s="26"/>
      <c r="C261" s="26"/>
      <c r="D261" s="27"/>
      <c r="E261" s="28"/>
      <c r="G261" s="24" t="str">
        <f>_xlfn.IFNA(VLOOKUP($D261,مواد!$A$1:$A$150,1,FALSE),"")</f>
        <v/>
      </c>
    </row>
    <row r="262" spans="1:7" ht="20.100000000000001" customHeight="1" x14ac:dyDescent="0.2">
      <c r="A262" s="26"/>
      <c r="B262" s="26"/>
      <c r="C262" s="26"/>
      <c r="D262" s="27"/>
      <c r="E262" s="28"/>
      <c r="G262" s="24" t="str">
        <f>_xlfn.IFNA(VLOOKUP($D262,مواد!$A$1:$A$150,1,FALSE),"")</f>
        <v/>
      </c>
    </row>
    <row r="263" spans="1:7" ht="20.100000000000001" customHeight="1" x14ac:dyDescent="0.2">
      <c r="A263" s="26"/>
      <c r="B263" s="26"/>
      <c r="C263" s="26"/>
      <c r="D263" s="27"/>
      <c r="E263" s="28"/>
      <c r="G263" s="24" t="str">
        <f>_xlfn.IFNA(VLOOKUP($D263,مواد!$A$1:$A$150,1,FALSE),"")</f>
        <v/>
      </c>
    </row>
    <row r="264" spans="1:7" ht="20.100000000000001" customHeight="1" x14ac:dyDescent="0.2">
      <c r="A264" s="26"/>
      <c r="B264" s="26"/>
      <c r="C264" s="26"/>
      <c r="D264" s="27"/>
      <c r="E264" s="28"/>
      <c r="G264" s="24" t="str">
        <f>_xlfn.IFNA(VLOOKUP($D264,مواد!$A$1:$A$150,1,FALSE),"")</f>
        <v/>
      </c>
    </row>
    <row r="265" spans="1:7" ht="20.100000000000001" customHeight="1" x14ac:dyDescent="0.2">
      <c r="A265" s="26"/>
      <c r="B265" s="26"/>
      <c r="C265" s="26"/>
      <c r="D265" s="27"/>
      <c r="E265" s="28"/>
      <c r="G265" s="24" t="str">
        <f>_xlfn.IFNA(VLOOKUP($D265,مواد!$A$1:$A$150,1,FALSE),"")</f>
        <v/>
      </c>
    </row>
    <row r="266" spans="1:7" ht="20.100000000000001" customHeight="1" x14ac:dyDescent="0.2">
      <c r="A266" s="26"/>
      <c r="B266" s="26"/>
      <c r="C266" s="26"/>
      <c r="D266" s="27"/>
      <c r="E266" s="28"/>
      <c r="G266" s="24" t="str">
        <f>_xlfn.IFNA(VLOOKUP($D266,مواد!$A$1:$A$150,1,FALSE),"")</f>
        <v/>
      </c>
    </row>
    <row r="267" spans="1:7" ht="20.100000000000001" customHeight="1" x14ac:dyDescent="0.2">
      <c r="A267" s="26"/>
      <c r="B267" s="26"/>
      <c r="C267" s="26"/>
      <c r="D267" s="27"/>
      <c r="E267" s="28"/>
      <c r="G267" s="24" t="str">
        <f>_xlfn.IFNA(VLOOKUP($D267,مواد!$A$1:$A$150,1,FALSE),"")</f>
        <v/>
      </c>
    </row>
    <row r="268" spans="1:7" ht="20.100000000000001" customHeight="1" x14ac:dyDescent="0.2">
      <c r="A268" s="26"/>
      <c r="B268" s="26"/>
      <c r="C268" s="26"/>
      <c r="D268" s="27"/>
      <c r="E268" s="28"/>
      <c r="G268" s="24" t="str">
        <f>_xlfn.IFNA(VLOOKUP($D268,مواد!$A$1:$A$150,1,FALSE),"")</f>
        <v/>
      </c>
    </row>
    <row r="269" spans="1:7" ht="20.100000000000001" customHeight="1" x14ac:dyDescent="0.2">
      <c r="A269" s="26"/>
      <c r="B269" s="26"/>
      <c r="C269" s="26"/>
      <c r="D269" s="27"/>
      <c r="E269" s="28"/>
      <c r="G269" s="24" t="str">
        <f>_xlfn.IFNA(VLOOKUP($D269,مواد!$A$1:$A$150,1,FALSE),"")</f>
        <v/>
      </c>
    </row>
    <row r="270" spans="1:7" ht="20.100000000000001" customHeight="1" x14ac:dyDescent="0.2">
      <c r="A270" s="26"/>
      <c r="B270" s="26"/>
      <c r="C270" s="26"/>
      <c r="D270" s="27"/>
      <c r="E270" s="28"/>
      <c r="G270" s="24" t="str">
        <f>_xlfn.IFNA(VLOOKUP($D270,مواد!$A$1:$A$150,1,FALSE),"")</f>
        <v/>
      </c>
    </row>
    <row r="271" spans="1:7" ht="20.100000000000001" customHeight="1" x14ac:dyDescent="0.2">
      <c r="A271" s="26"/>
      <c r="B271" s="26"/>
      <c r="C271" s="26"/>
      <c r="D271" s="27"/>
      <c r="E271" s="28"/>
      <c r="G271" s="24" t="str">
        <f>_xlfn.IFNA(VLOOKUP($D271,مواد!$A$1:$A$150,1,FALSE),"")</f>
        <v/>
      </c>
    </row>
    <row r="272" spans="1:7" ht="20.100000000000001" customHeight="1" x14ac:dyDescent="0.2">
      <c r="A272" s="26"/>
      <c r="B272" s="26"/>
      <c r="C272" s="26"/>
      <c r="D272" s="27"/>
      <c r="E272" s="28"/>
      <c r="G272" s="24" t="str">
        <f>_xlfn.IFNA(VLOOKUP($D272,مواد!$A$1:$A$150,1,FALSE),"")</f>
        <v/>
      </c>
    </row>
    <row r="273" spans="1:7" ht="20.100000000000001" customHeight="1" x14ac:dyDescent="0.2">
      <c r="A273" s="26"/>
      <c r="B273" s="26"/>
      <c r="C273" s="26"/>
      <c r="D273" s="27"/>
      <c r="E273" s="28"/>
      <c r="G273" s="24" t="str">
        <f>_xlfn.IFNA(VLOOKUP($D273,مواد!$A$1:$A$150,1,FALSE),"")</f>
        <v/>
      </c>
    </row>
    <row r="274" spans="1:7" ht="20.100000000000001" customHeight="1" x14ac:dyDescent="0.2">
      <c r="A274" s="26"/>
      <c r="B274" s="26"/>
      <c r="C274" s="26"/>
      <c r="D274" s="27"/>
      <c r="E274" s="28"/>
      <c r="G274" s="24" t="str">
        <f>_xlfn.IFNA(VLOOKUP($D274,مواد!$A$1:$A$150,1,FALSE),"")</f>
        <v/>
      </c>
    </row>
    <row r="275" spans="1:7" ht="20.100000000000001" customHeight="1" x14ac:dyDescent="0.2">
      <c r="A275" s="26"/>
      <c r="B275" s="26"/>
      <c r="C275" s="26"/>
      <c r="D275" s="27"/>
      <c r="E275" s="28"/>
      <c r="G275" s="24" t="str">
        <f>_xlfn.IFNA(VLOOKUP($D275,مواد!$A$1:$A$150,1,FALSE),"")</f>
        <v/>
      </c>
    </row>
    <row r="276" spans="1:7" ht="20.100000000000001" customHeight="1" x14ac:dyDescent="0.2">
      <c r="A276" s="26"/>
      <c r="B276" s="26"/>
      <c r="C276" s="26"/>
      <c r="D276" s="27"/>
      <c r="E276" s="28"/>
      <c r="G276" s="24" t="str">
        <f>_xlfn.IFNA(VLOOKUP($D276,مواد!$A$1:$A$150,1,FALSE),"")</f>
        <v/>
      </c>
    </row>
    <row r="277" spans="1:7" ht="20.100000000000001" customHeight="1" x14ac:dyDescent="0.2">
      <c r="A277" s="26"/>
      <c r="B277" s="26"/>
      <c r="C277" s="26"/>
      <c r="D277" s="27"/>
      <c r="E277" s="28"/>
      <c r="G277" s="24" t="str">
        <f>_xlfn.IFNA(VLOOKUP($D277,مواد!$A$1:$A$150,1,FALSE),"")</f>
        <v/>
      </c>
    </row>
    <row r="278" spans="1:7" ht="20.100000000000001" customHeight="1" x14ac:dyDescent="0.2">
      <c r="A278" s="26"/>
      <c r="B278" s="26"/>
      <c r="C278" s="26"/>
      <c r="D278" s="27"/>
      <c r="E278" s="28"/>
      <c r="G278" s="24" t="str">
        <f>_xlfn.IFNA(VLOOKUP($D278,مواد!$A$1:$A$150,1,FALSE),"")</f>
        <v/>
      </c>
    </row>
    <row r="279" spans="1:7" ht="20.100000000000001" customHeight="1" x14ac:dyDescent="0.2">
      <c r="A279" s="26"/>
      <c r="B279" s="26"/>
      <c r="C279" s="26"/>
      <c r="D279" s="27"/>
      <c r="E279" s="28"/>
      <c r="G279" s="24" t="str">
        <f>_xlfn.IFNA(VLOOKUP($D279,مواد!$A$1:$A$150,1,FALSE),"")</f>
        <v/>
      </c>
    </row>
    <row r="280" spans="1:7" ht="20.100000000000001" customHeight="1" x14ac:dyDescent="0.2">
      <c r="A280" s="26"/>
      <c r="B280" s="26"/>
      <c r="C280" s="26"/>
      <c r="D280" s="27"/>
      <c r="E280" s="28"/>
      <c r="G280" s="24" t="str">
        <f>_xlfn.IFNA(VLOOKUP($D280,مواد!$A$1:$A$150,1,FALSE),"")</f>
        <v/>
      </c>
    </row>
    <row r="281" spans="1:7" ht="20.100000000000001" customHeight="1" x14ac:dyDescent="0.2">
      <c r="A281" s="26"/>
      <c r="B281" s="26"/>
      <c r="C281" s="26"/>
      <c r="D281" s="27"/>
      <c r="E281" s="28"/>
      <c r="G281" s="24" t="str">
        <f>_xlfn.IFNA(VLOOKUP($D281,مواد!$A$1:$A$150,1,FALSE),"")</f>
        <v/>
      </c>
    </row>
    <row r="282" spans="1:7" ht="20.100000000000001" customHeight="1" x14ac:dyDescent="0.2">
      <c r="A282" s="26"/>
      <c r="B282" s="26"/>
      <c r="C282" s="26"/>
      <c r="D282" s="27"/>
      <c r="E282" s="28"/>
      <c r="G282" s="24" t="str">
        <f>_xlfn.IFNA(VLOOKUP($D282,مواد!$A$1:$A$150,1,FALSE),"")</f>
        <v/>
      </c>
    </row>
    <row r="283" spans="1:7" ht="20.100000000000001" customHeight="1" x14ac:dyDescent="0.2">
      <c r="A283" s="26"/>
      <c r="B283" s="26"/>
      <c r="C283" s="26"/>
      <c r="D283" s="27"/>
      <c r="E283" s="28"/>
      <c r="G283" s="24" t="str">
        <f>_xlfn.IFNA(VLOOKUP($D283,مواد!$A$1:$A$150,1,FALSE),"")</f>
        <v/>
      </c>
    </row>
    <row r="284" spans="1:7" ht="20.100000000000001" customHeight="1" x14ac:dyDescent="0.2">
      <c r="A284" s="26"/>
      <c r="B284" s="26"/>
      <c r="C284" s="26"/>
      <c r="D284" s="27"/>
      <c r="E284" s="28"/>
      <c r="G284" s="24" t="str">
        <f>_xlfn.IFNA(VLOOKUP($D284,مواد!$A$1:$A$150,1,FALSE),"")</f>
        <v/>
      </c>
    </row>
    <row r="285" spans="1:7" ht="20.100000000000001" customHeight="1" x14ac:dyDescent="0.2">
      <c r="A285" s="26"/>
      <c r="B285" s="26"/>
      <c r="C285" s="26"/>
      <c r="D285" s="27"/>
      <c r="E285" s="28"/>
      <c r="G285" s="24" t="str">
        <f>_xlfn.IFNA(VLOOKUP($D285,مواد!$A$1:$A$150,1,FALSE),"")</f>
        <v/>
      </c>
    </row>
    <row r="286" spans="1:7" ht="20.100000000000001" customHeight="1" x14ac:dyDescent="0.2">
      <c r="A286" s="26"/>
      <c r="B286" s="26"/>
      <c r="C286" s="26"/>
      <c r="D286" s="27"/>
      <c r="E286" s="28"/>
      <c r="G286" s="24" t="str">
        <f>_xlfn.IFNA(VLOOKUP($D286,مواد!$A$1:$A$150,1,FALSE),"")</f>
        <v/>
      </c>
    </row>
    <row r="287" spans="1:7" ht="20.100000000000001" customHeight="1" x14ac:dyDescent="0.2">
      <c r="A287" s="26"/>
      <c r="B287" s="26"/>
      <c r="C287" s="26"/>
      <c r="D287" s="27"/>
      <c r="E287" s="28"/>
      <c r="G287" s="24" t="str">
        <f>_xlfn.IFNA(VLOOKUP($D287,مواد!$A$1:$A$150,1,FALSE),"")</f>
        <v/>
      </c>
    </row>
    <row r="288" spans="1:7" ht="20.100000000000001" customHeight="1" x14ac:dyDescent="0.2">
      <c r="A288" s="26"/>
      <c r="B288" s="26"/>
      <c r="C288" s="26"/>
      <c r="D288" s="27"/>
      <c r="E288" s="28"/>
      <c r="G288" s="24" t="str">
        <f>_xlfn.IFNA(VLOOKUP($D288,مواد!$A$1:$A$150,1,FALSE),"")</f>
        <v/>
      </c>
    </row>
    <row r="289" spans="1:7" ht="20.100000000000001" customHeight="1" x14ac:dyDescent="0.2">
      <c r="A289" s="26"/>
      <c r="B289" s="26"/>
      <c r="C289" s="26"/>
      <c r="D289" s="27"/>
      <c r="E289" s="28"/>
      <c r="G289" s="24" t="str">
        <f>_xlfn.IFNA(VLOOKUP($D289,مواد!$A$1:$A$150,1,FALSE),"")</f>
        <v/>
      </c>
    </row>
    <row r="290" spans="1:7" ht="20.100000000000001" customHeight="1" x14ac:dyDescent="0.2">
      <c r="A290" s="26"/>
      <c r="B290" s="26"/>
      <c r="C290" s="26"/>
      <c r="D290" s="27"/>
      <c r="E290" s="28"/>
      <c r="G290" s="24" t="str">
        <f>_xlfn.IFNA(VLOOKUP($D290,مواد!$A$1:$A$150,1,FALSE),"")</f>
        <v/>
      </c>
    </row>
    <row r="291" spans="1:7" ht="20.100000000000001" customHeight="1" x14ac:dyDescent="0.2">
      <c r="A291" s="26"/>
      <c r="B291" s="26"/>
      <c r="C291" s="26"/>
      <c r="D291" s="27"/>
      <c r="E291" s="28"/>
      <c r="G291" s="24" t="str">
        <f>_xlfn.IFNA(VLOOKUP($D291,مواد!$A$1:$A$150,1,FALSE),"")</f>
        <v/>
      </c>
    </row>
    <row r="292" spans="1:7" ht="20.100000000000001" customHeight="1" x14ac:dyDescent="0.2">
      <c r="A292" s="26"/>
      <c r="B292" s="26"/>
      <c r="C292" s="26"/>
      <c r="D292" s="27"/>
      <c r="E292" s="28"/>
      <c r="G292" s="24" t="str">
        <f>_xlfn.IFNA(VLOOKUP($D292,مواد!$A$1:$A$150,1,FALSE),"")</f>
        <v/>
      </c>
    </row>
    <row r="293" spans="1:7" ht="20.100000000000001" customHeight="1" x14ac:dyDescent="0.2">
      <c r="A293" s="26"/>
      <c r="B293" s="26"/>
      <c r="C293" s="26"/>
      <c r="D293" s="27"/>
      <c r="E293" s="28"/>
      <c r="G293" s="24" t="str">
        <f>_xlfn.IFNA(VLOOKUP($D293,مواد!$A$1:$A$150,1,FALSE),"")</f>
        <v/>
      </c>
    </row>
    <row r="294" spans="1:7" ht="20.100000000000001" customHeight="1" x14ac:dyDescent="0.2">
      <c r="A294" s="26"/>
      <c r="B294" s="26"/>
      <c r="C294" s="26"/>
      <c r="D294" s="27"/>
      <c r="E294" s="28"/>
      <c r="G294" s="24" t="str">
        <f>_xlfn.IFNA(VLOOKUP($D294,مواد!$A$1:$A$150,1,FALSE),"")</f>
        <v/>
      </c>
    </row>
    <row r="295" spans="1:7" ht="20.100000000000001" customHeight="1" x14ac:dyDescent="0.2">
      <c r="A295" s="26"/>
      <c r="B295" s="26"/>
      <c r="C295" s="26"/>
      <c r="D295" s="27"/>
      <c r="E295" s="28"/>
      <c r="G295" s="24" t="str">
        <f>_xlfn.IFNA(VLOOKUP($D295,مواد!$A$1:$A$150,1,FALSE),"")</f>
        <v/>
      </c>
    </row>
    <row r="296" spans="1:7" ht="20.100000000000001" customHeight="1" x14ac:dyDescent="0.2">
      <c r="A296" s="26"/>
      <c r="B296" s="26"/>
      <c r="C296" s="26"/>
      <c r="D296" s="27"/>
      <c r="E296" s="28"/>
      <c r="G296" s="24" t="str">
        <f>_xlfn.IFNA(VLOOKUP($D296,مواد!$A$1:$A$150,1,FALSE),"")</f>
        <v/>
      </c>
    </row>
    <row r="297" spans="1:7" ht="20.100000000000001" customHeight="1" x14ac:dyDescent="0.2">
      <c r="A297" s="26"/>
      <c r="B297" s="26"/>
      <c r="C297" s="26"/>
      <c r="D297" s="27"/>
      <c r="E297" s="28"/>
      <c r="G297" s="24" t="str">
        <f>_xlfn.IFNA(VLOOKUP($D297,مواد!$A$1:$A$150,1,FALSE),"")</f>
        <v/>
      </c>
    </row>
    <row r="298" spans="1:7" ht="20.100000000000001" customHeight="1" x14ac:dyDescent="0.2">
      <c r="A298" s="26"/>
      <c r="B298" s="26"/>
      <c r="C298" s="26"/>
      <c r="D298" s="27"/>
      <c r="E298" s="28"/>
      <c r="G298" s="24" t="str">
        <f>_xlfn.IFNA(VLOOKUP($D298,مواد!$A$1:$A$150,1,FALSE),"")</f>
        <v/>
      </c>
    </row>
    <row r="299" spans="1:7" ht="20.100000000000001" customHeight="1" x14ac:dyDescent="0.2">
      <c r="A299" s="26"/>
      <c r="B299" s="26"/>
      <c r="C299" s="26"/>
      <c r="D299" s="27"/>
      <c r="E299" s="28"/>
      <c r="G299" s="24" t="str">
        <f>_xlfn.IFNA(VLOOKUP($D299,مواد!$A$1:$A$150,1,FALSE),"")</f>
        <v/>
      </c>
    </row>
    <row r="300" spans="1:7" ht="20.100000000000001" customHeight="1" x14ac:dyDescent="0.2">
      <c r="A300" s="26"/>
      <c r="B300" s="26"/>
      <c r="C300" s="26"/>
      <c r="D300" s="27"/>
      <c r="E300" s="28"/>
      <c r="G300" s="24" t="str">
        <f>_xlfn.IFNA(VLOOKUP($D300,مواد!$A$1:$A$150,1,FALSE),"")</f>
        <v/>
      </c>
    </row>
    <row r="301" spans="1:7" ht="20.100000000000001" customHeight="1" x14ac:dyDescent="0.2">
      <c r="A301" s="26"/>
      <c r="B301" s="26"/>
      <c r="C301" s="26"/>
      <c r="D301" s="27"/>
      <c r="E301" s="28"/>
      <c r="G301" s="24" t="str">
        <f>_xlfn.IFNA(VLOOKUP($D301,مواد!$A$1:$A$150,1,FALSE),"")</f>
        <v/>
      </c>
    </row>
    <row r="302" spans="1:7" ht="20.100000000000001" customHeight="1" x14ac:dyDescent="0.2">
      <c r="A302" s="26"/>
      <c r="B302" s="26"/>
      <c r="C302" s="26"/>
      <c r="D302" s="27"/>
      <c r="E302" s="28"/>
      <c r="G302" s="24" t="str">
        <f>_xlfn.IFNA(VLOOKUP($D302,مواد!$A$1:$A$150,1,FALSE),"")</f>
        <v/>
      </c>
    </row>
    <row r="303" spans="1:7" ht="20.100000000000001" customHeight="1" x14ac:dyDescent="0.2">
      <c r="A303" s="26"/>
      <c r="B303" s="26"/>
      <c r="C303" s="26"/>
      <c r="D303" s="27"/>
      <c r="E303" s="28"/>
      <c r="G303" s="24" t="str">
        <f>_xlfn.IFNA(VLOOKUP($D303,مواد!$A$1:$A$150,1,FALSE),"")</f>
        <v/>
      </c>
    </row>
    <row r="304" spans="1:7" ht="20.100000000000001" customHeight="1" x14ac:dyDescent="0.2">
      <c r="A304" s="26"/>
      <c r="B304" s="26"/>
      <c r="C304" s="26"/>
      <c r="D304" s="27"/>
      <c r="E304" s="28"/>
      <c r="G304" s="24" t="str">
        <f>_xlfn.IFNA(VLOOKUP($D304,مواد!$A$1:$A$150,1,FALSE),"")</f>
        <v/>
      </c>
    </row>
    <row r="305" spans="1:7" ht="20.100000000000001" customHeight="1" x14ac:dyDescent="0.2">
      <c r="A305" s="26"/>
      <c r="B305" s="26"/>
      <c r="C305" s="26"/>
      <c r="D305" s="27"/>
      <c r="E305" s="28"/>
      <c r="G305" s="24" t="str">
        <f>_xlfn.IFNA(VLOOKUP($D305,مواد!$A$1:$A$150,1,FALSE),"")</f>
        <v/>
      </c>
    </row>
    <row r="306" spans="1:7" ht="20.100000000000001" customHeight="1" x14ac:dyDescent="0.2">
      <c r="A306" s="26"/>
      <c r="B306" s="26"/>
      <c r="C306" s="26"/>
      <c r="D306" s="27"/>
      <c r="E306" s="28"/>
      <c r="G306" s="24" t="str">
        <f>_xlfn.IFNA(VLOOKUP($D306,مواد!$A$1:$A$150,1,FALSE),"")</f>
        <v/>
      </c>
    </row>
    <row r="307" spans="1:7" ht="20.100000000000001" customHeight="1" x14ac:dyDescent="0.2">
      <c r="A307" s="26"/>
      <c r="B307" s="26"/>
      <c r="C307" s="26"/>
      <c r="D307" s="27"/>
      <c r="E307" s="28"/>
      <c r="G307" s="24" t="str">
        <f>_xlfn.IFNA(VLOOKUP($D307,مواد!$A$1:$A$150,1,FALSE),"")</f>
        <v/>
      </c>
    </row>
    <row r="308" spans="1:7" ht="20.100000000000001" customHeight="1" x14ac:dyDescent="0.2">
      <c r="A308" s="26"/>
      <c r="B308" s="26"/>
      <c r="C308" s="26"/>
      <c r="D308" s="27"/>
      <c r="E308" s="28"/>
      <c r="G308" s="24" t="str">
        <f>_xlfn.IFNA(VLOOKUP($D308,مواد!$A$1:$A$150,1,FALSE),"")</f>
        <v/>
      </c>
    </row>
    <row r="309" spans="1:7" ht="20.100000000000001" customHeight="1" x14ac:dyDescent="0.2">
      <c r="A309" s="26"/>
      <c r="B309" s="26"/>
      <c r="C309" s="26"/>
      <c r="D309" s="27"/>
      <c r="E309" s="28"/>
      <c r="G309" s="24" t="str">
        <f>_xlfn.IFNA(VLOOKUP($D309,مواد!$A$1:$A$150,1,FALSE),"")</f>
        <v/>
      </c>
    </row>
    <row r="310" spans="1:7" ht="20.100000000000001" customHeight="1" x14ac:dyDescent="0.2">
      <c r="A310" s="26"/>
      <c r="B310" s="26"/>
      <c r="C310" s="26"/>
      <c r="D310" s="27"/>
      <c r="E310" s="28"/>
      <c r="G310" s="24" t="str">
        <f>_xlfn.IFNA(VLOOKUP($D310,مواد!$A$1:$A$150,1,FALSE),"")</f>
        <v/>
      </c>
    </row>
    <row r="311" spans="1:7" ht="20.100000000000001" customHeight="1" x14ac:dyDescent="0.2">
      <c r="A311" s="26"/>
      <c r="B311" s="26"/>
      <c r="C311" s="26"/>
      <c r="D311" s="27"/>
      <c r="E311" s="28"/>
      <c r="G311" s="24" t="str">
        <f>_xlfn.IFNA(VLOOKUP($D311,مواد!$A$1:$A$150,1,FALSE),"")</f>
        <v/>
      </c>
    </row>
    <row r="312" spans="1:7" ht="20.100000000000001" customHeight="1" x14ac:dyDescent="0.2">
      <c r="A312" s="26"/>
      <c r="B312" s="26"/>
      <c r="C312" s="26"/>
      <c r="D312" s="27"/>
      <c r="E312" s="28"/>
      <c r="G312" s="24" t="str">
        <f>_xlfn.IFNA(VLOOKUP($D312,مواد!$A$1:$A$150,1,FALSE),"")</f>
        <v/>
      </c>
    </row>
    <row r="313" spans="1:7" ht="20.100000000000001" customHeight="1" x14ac:dyDescent="0.2">
      <c r="A313" s="26"/>
      <c r="B313" s="26"/>
      <c r="C313" s="26"/>
      <c r="D313" s="27"/>
      <c r="E313" s="28"/>
      <c r="G313" s="24" t="str">
        <f>_xlfn.IFNA(VLOOKUP($D313,مواد!$A$1:$A$150,1,FALSE),"")</f>
        <v/>
      </c>
    </row>
    <row r="314" spans="1:7" ht="20.100000000000001" customHeight="1" x14ac:dyDescent="0.2">
      <c r="A314" s="26"/>
      <c r="B314" s="26"/>
      <c r="C314" s="26"/>
      <c r="D314" s="27"/>
      <c r="E314" s="28"/>
      <c r="G314" s="24" t="str">
        <f>_xlfn.IFNA(VLOOKUP($D314,مواد!$A$1:$A$150,1,FALSE),"")</f>
        <v/>
      </c>
    </row>
    <row r="315" spans="1:7" ht="20.100000000000001" customHeight="1" x14ac:dyDescent="0.2">
      <c r="A315" s="26"/>
      <c r="B315" s="26"/>
      <c r="C315" s="26"/>
      <c r="D315" s="27"/>
      <c r="E315" s="28"/>
      <c r="G315" s="24" t="str">
        <f>_xlfn.IFNA(VLOOKUP($D315,مواد!$A$1:$A$150,1,FALSE),"")</f>
        <v/>
      </c>
    </row>
    <row r="316" spans="1:7" ht="20.100000000000001" customHeight="1" x14ac:dyDescent="0.2">
      <c r="A316" s="26"/>
      <c r="B316" s="26"/>
      <c r="C316" s="26"/>
      <c r="D316" s="27"/>
      <c r="E316" s="28"/>
      <c r="G316" s="24" t="str">
        <f>_xlfn.IFNA(VLOOKUP($D316,مواد!$A$1:$A$150,1,FALSE),"")</f>
        <v/>
      </c>
    </row>
    <row r="317" spans="1:7" ht="20.100000000000001" customHeight="1" x14ac:dyDescent="0.2">
      <c r="A317" s="26"/>
      <c r="B317" s="26"/>
      <c r="C317" s="26"/>
      <c r="D317" s="27"/>
      <c r="E317" s="28"/>
      <c r="G317" s="24" t="str">
        <f>_xlfn.IFNA(VLOOKUP($D317,مواد!$A$1:$A$150,1,FALSE),"")</f>
        <v/>
      </c>
    </row>
    <row r="318" spans="1:7" ht="20.100000000000001" customHeight="1" x14ac:dyDescent="0.2">
      <c r="A318" s="26"/>
      <c r="B318" s="26"/>
      <c r="C318" s="26"/>
      <c r="D318" s="27"/>
      <c r="E318" s="28"/>
      <c r="G318" s="24" t="str">
        <f>_xlfn.IFNA(VLOOKUP($D318,مواد!$A$1:$A$150,1,FALSE),"")</f>
        <v/>
      </c>
    </row>
    <row r="319" spans="1:7" ht="20.100000000000001" customHeight="1" x14ac:dyDescent="0.2">
      <c r="A319" s="26"/>
      <c r="B319" s="26"/>
      <c r="C319" s="26"/>
      <c r="D319" s="27"/>
      <c r="E319" s="28"/>
      <c r="G319" s="24" t="str">
        <f>_xlfn.IFNA(VLOOKUP($D319,مواد!$A$1:$A$150,1,FALSE),"")</f>
        <v/>
      </c>
    </row>
    <row r="320" spans="1:7" ht="20.100000000000001" customHeight="1" x14ac:dyDescent="0.2">
      <c r="A320" s="26"/>
      <c r="B320" s="26"/>
      <c r="C320" s="26"/>
      <c r="D320" s="27"/>
      <c r="E320" s="28"/>
      <c r="G320" s="24" t="str">
        <f>_xlfn.IFNA(VLOOKUP($D320,مواد!$A$1:$A$150,1,FALSE),"")</f>
        <v/>
      </c>
    </row>
    <row r="321" spans="1:7" ht="20.100000000000001" customHeight="1" x14ac:dyDescent="0.2">
      <c r="A321" s="26"/>
      <c r="B321" s="26"/>
      <c r="C321" s="26"/>
      <c r="D321" s="27"/>
      <c r="E321" s="28"/>
      <c r="G321" s="24" t="str">
        <f>_xlfn.IFNA(VLOOKUP($D321,مواد!$A$1:$A$150,1,FALSE),"")</f>
        <v/>
      </c>
    </row>
    <row r="322" spans="1:7" ht="20.100000000000001" customHeight="1" x14ac:dyDescent="0.2">
      <c r="A322" s="26"/>
      <c r="B322" s="26"/>
      <c r="C322" s="26"/>
      <c r="D322" s="27"/>
      <c r="E322" s="28"/>
      <c r="G322" s="24" t="str">
        <f>_xlfn.IFNA(VLOOKUP($D322,مواد!$A$1:$A$150,1,FALSE),"")</f>
        <v/>
      </c>
    </row>
    <row r="323" spans="1:7" ht="20.100000000000001" customHeight="1" x14ac:dyDescent="0.2">
      <c r="A323" s="26"/>
      <c r="B323" s="26"/>
      <c r="C323" s="26"/>
      <c r="D323" s="27"/>
      <c r="E323" s="28"/>
      <c r="G323" s="24" t="str">
        <f>_xlfn.IFNA(VLOOKUP($D323,مواد!$A$1:$A$150,1,FALSE),"")</f>
        <v/>
      </c>
    </row>
    <row r="324" spans="1:7" ht="20.100000000000001" customHeight="1" x14ac:dyDescent="0.2">
      <c r="A324" s="26"/>
      <c r="B324" s="26"/>
      <c r="C324" s="26"/>
      <c r="D324" s="27"/>
      <c r="E324" s="28"/>
      <c r="G324" s="24" t="str">
        <f>_xlfn.IFNA(VLOOKUP($D324,مواد!$A$1:$A$150,1,FALSE),"")</f>
        <v/>
      </c>
    </row>
    <row r="325" spans="1:7" ht="20.100000000000001" customHeight="1" x14ac:dyDescent="0.2">
      <c r="A325" s="26"/>
      <c r="B325" s="26"/>
      <c r="C325" s="26"/>
      <c r="D325" s="27"/>
      <c r="E325" s="28"/>
      <c r="G325" s="24" t="str">
        <f>_xlfn.IFNA(VLOOKUP($D325,مواد!$A$1:$A$150,1,FALSE),"")</f>
        <v/>
      </c>
    </row>
    <row r="326" spans="1:7" ht="20.100000000000001" customHeight="1" x14ac:dyDescent="0.2">
      <c r="A326" s="26"/>
      <c r="B326" s="26"/>
      <c r="C326" s="26"/>
      <c r="D326" s="27"/>
      <c r="E326" s="28"/>
      <c r="G326" s="24" t="str">
        <f>_xlfn.IFNA(VLOOKUP($D326,مواد!$A$1:$A$150,1,FALSE),"")</f>
        <v/>
      </c>
    </row>
    <row r="327" spans="1:7" ht="20.100000000000001" customHeight="1" x14ac:dyDescent="0.2">
      <c r="A327" s="26"/>
      <c r="B327" s="26"/>
      <c r="C327" s="26"/>
      <c r="D327" s="27"/>
      <c r="E327" s="28"/>
      <c r="G327" s="24" t="str">
        <f>_xlfn.IFNA(VLOOKUP($D327,مواد!$A$1:$A$150,1,FALSE),"")</f>
        <v/>
      </c>
    </row>
    <row r="328" spans="1:7" ht="20.100000000000001" customHeight="1" x14ac:dyDescent="0.2">
      <c r="A328" s="26"/>
      <c r="B328" s="26"/>
      <c r="C328" s="26"/>
      <c r="D328" s="27"/>
      <c r="E328" s="28"/>
      <c r="G328" s="24" t="str">
        <f>_xlfn.IFNA(VLOOKUP($D328,مواد!$A$1:$A$150,1,FALSE),"")</f>
        <v/>
      </c>
    </row>
    <row r="329" spans="1:7" ht="20.100000000000001" customHeight="1" x14ac:dyDescent="0.2">
      <c r="A329" s="26"/>
      <c r="B329" s="26"/>
      <c r="C329" s="26"/>
      <c r="D329" s="27"/>
      <c r="E329" s="28"/>
      <c r="G329" s="24" t="str">
        <f>_xlfn.IFNA(VLOOKUP($D329,مواد!$A$1:$A$150,1,FALSE),"")</f>
        <v/>
      </c>
    </row>
    <row r="330" spans="1:7" ht="20.100000000000001" customHeight="1" x14ac:dyDescent="0.2">
      <c r="A330" s="26"/>
      <c r="B330" s="26"/>
      <c r="C330" s="26"/>
      <c r="D330" s="27"/>
      <c r="E330" s="28"/>
      <c r="G330" s="24" t="str">
        <f>_xlfn.IFNA(VLOOKUP($D330,مواد!$A$1:$A$150,1,FALSE),"")</f>
        <v/>
      </c>
    </row>
    <row r="331" spans="1:7" ht="20.100000000000001" customHeight="1" x14ac:dyDescent="0.2">
      <c r="A331" s="26"/>
      <c r="B331" s="26"/>
      <c r="C331" s="26"/>
      <c r="D331" s="27"/>
      <c r="E331" s="28"/>
      <c r="G331" s="24" t="str">
        <f>_xlfn.IFNA(VLOOKUP($D331,مواد!$A$1:$A$150,1,FALSE),"")</f>
        <v/>
      </c>
    </row>
    <row r="332" spans="1:7" ht="20.100000000000001" customHeight="1" x14ac:dyDescent="0.2">
      <c r="A332" s="26"/>
      <c r="B332" s="26"/>
      <c r="C332" s="26"/>
      <c r="D332" s="27"/>
      <c r="E332" s="28"/>
      <c r="G332" s="24" t="str">
        <f>_xlfn.IFNA(VLOOKUP($D332,مواد!$A$1:$A$150,1,FALSE),"")</f>
        <v/>
      </c>
    </row>
    <row r="333" spans="1:7" ht="20.100000000000001" customHeight="1" x14ac:dyDescent="0.2">
      <c r="A333" s="26"/>
      <c r="B333" s="26"/>
      <c r="C333" s="26"/>
      <c r="D333" s="27"/>
      <c r="E333" s="28"/>
      <c r="G333" s="24" t="str">
        <f>_xlfn.IFNA(VLOOKUP($D333,مواد!$A$1:$A$150,1,FALSE),"")</f>
        <v/>
      </c>
    </row>
    <row r="334" spans="1:7" ht="20.100000000000001" customHeight="1" x14ac:dyDescent="0.2">
      <c r="A334" s="26"/>
      <c r="B334" s="26"/>
      <c r="C334" s="26"/>
      <c r="D334" s="27"/>
      <c r="E334" s="28"/>
      <c r="G334" s="24" t="str">
        <f>_xlfn.IFNA(VLOOKUP($D334,مواد!$A$1:$A$150,1,FALSE),"")</f>
        <v/>
      </c>
    </row>
    <row r="335" spans="1:7" ht="20.100000000000001" customHeight="1" x14ac:dyDescent="0.2">
      <c r="A335" s="26"/>
      <c r="B335" s="26"/>
      <c r="C335" s="26"/>
      <c r="D335" s="27"/>
      <c r="E335" s="28"/>
      <c r="G335" s="24" t="str">
        <f>_xlfn.IFNA(VLOOKUP($D335,مواد!$A$1:$A$150,1,FALSE),"")</f>
        <v/>
      </c>
    </row>
    <row r="336" spans="1:7" ht="20.100000000000001" customHeight="1" x14ac:dyDescent="0.2">
      <c r="A336" s="26"/>
      <c r="B336" s="26"/>
      <c r="C336" s="26"/>
      <c r="D336" s="27"/>
      <c r="E336" s="28"/>
      <c r="G336" s="24" t="str">
        <f>_xlfn.IFNA(VLOOKUP($D336,مواد!$A$1:$A$150,1,FALSE),"")</f>
        <v/>
      </c>
    </row>
    <row r="337" spans="1:7" ht="20.100000000000001" customHeight="1" x14ac:dyDescent="0.2">
      <c r="A337" s="26"/>
      <c r="B337" s="26"/>
      <c r="C337" s="26"/>
      <c r="D337" s="27"/>
      <c r="E337" s="28"/>
      <c r="G337" s="24" t="str">
        <f>_xlfn.IFNA(VLOOKUP($D337,مواد!$A$1:$A$150,1,FALSE),"")</f>
        <v/>
      </c>
    </row>
    <row r="338" spans="1:7" ht="20.100000000000001" customHeight="1" x14ac:dyDescent="0.2">
      <c r="A338" s="26"/>
      <c r="B338" s="26"/>
      <c r="C338" s="26"/>
      <c r="D338" s="27"/>
      <c r="E338" s="28"/>
      <c r="G338" s="24" t="str">
        <f>_xlfn.IFNA(VLOOKUP($D338,مواد!$A$1:$A$150,1,FALSE),"")</f>
        <v/>
      </c>
    </row>
    <row r="339" spans="1:7" ht="20.100000000000001" customHeight="1" x14ac:dyDescent="0.2">
      <c r="A339" s="26"/>
      <c r="B339" s="26"/>
      <c r="C339" s="26"/>
      <c r="D339" s="27"/>
      <c r="E339" s="28"/>
      <c r="G339" s="24" t="str">
        <f>_xlfn.IFNA(VLOOKUP($D339,مواد!$A$1:$A$150,1,FALSE),"")</f>
        <v/>
      </c>
    </row>
    <row r="340" spans="1:7" ht="20.100000000000001" customHeight="1" x14ac:dyDescent="0.2">
      <c r="A340" s="26"/>
      <c r="B340" s="26"/>
      <c r="C340" s="26"/>
      <c r="D340" s="27"/>
      <c r="E340" s="28"/>
      <c r="G340" s="24" t="str">
        <f>_xlfn.IFNA(VLOOKUP($D340,مواد!$A$1:$A$150,1,FALSE),"")</f>
        <v/>
      </c>
    </row>
    <row r="341" spans="1:7" ht="20.100000000000001" customHeight="1" x14ac:dyDescent="0.2">
      <c r="A341" s="26"/>
      <c r="B341" s="26"/>
      <c r="C341" s="26"/>
      <c r="D341" s="27"/>
      <c r="E341" s="28"/>
      <c r="G341" s="24" t="str">
        <f>_xlfn.IFNA(VLOOKUP($D341,مواد!$A$1:$A$150,1,FALSE),"")</f>
        <v/>
      </c>
    </row>
    <row r="342" spans="1:7" ht="20.100000000000001" customHeight="1" x14ac:dyDescent="0.2">
      <c r="A342" s="26"/>
      <c r="B342" s="26"/>
      <c r="C342" s="26"/>
      <c r="D342" s="27"/>
      <c r="E342" s="28"/>
      <c r="G342" s="24" t="str">
        <f>_xlfn.IFNA(VLOOKUP($D342,مواد!$A$1:$A$150,1,FALSE),"")</f>
        <v/>
      </c>
    </row>
    <row r="343" spans="1:7" ht="20.100000000000001" customHeight="1" x14ac:dyDescent="0.2">
      <c r="A343" s="26"/>
      <c r="B343" s="26"/>
      <c r="C343" s="26"/>
      <c r="D343" s="27"/>
      <c r="E343" s="28"/>
      <c r="G343" s="24" t="str">
        <f>_xlfn.IFNA(VLOOKUP($D343,مواد!$A$1:$A$150,1,FALSE),"")</f>
        <v/>
      </c>
    </row>
    <row r="344" spans="1:7" ht="20.100000000000001" customHeight="1" x14ac:dyDescent="0.2">
      <c r="A344" s="26"/>
      <c r="B344" s="26"/>
      <c r="C344" s="26"/>
      <c r="D344" s="27"/>
      <c r="E344" s="28"/>
      <c r="G344" s="24" t="str">
        <f>_xlfn.IFNA(VLOOKUP($D344,مواد!$A$1:$A$150,1,FALSE),"")</f>
        <v/>
      </c>
    </row>
    <row r="345" spans="1:7" ht="20.100000000000001" customHeight="1" x14ac:dyDescent="0.2">
      <c r="A345" s="26"/>
      <c r="B345" s="26"/>
      <c r="C345" s="26"/>
      <c r="D345" s="27"/>
      <c r="E345" s="28"/>
      <c r="G345" s="24" t="str">
        <f>_xlfn.IFNA(VLOOKUP($D345,مواد!$A$1:$A$150,1,FALSE),"")</f>
        <v/>
      </c>
    </row>
    <row r="346" spans="1:7" ht="20.100000000000001" customHeight="1" x14ac:dyDescent="0.2">
      <c r="A346" s="26"/>
      <c r="B346" s="26"/>
      <c r="C346" s="26"/>
      <c r="D346" s="27"/>
      <c r="E346" s="28"/>
      <c r="G346" s="24" t="str">
        <f>_xlfn.IFNA(VLOOKUP($D346,مواد!$A$1:$A$150,1,FALSE),"")</f>
        <v/>
      </c>
    </row>
    <row r="347" spans="1:7" ht="20.100000000000001" customHeight="1" x14ac:dyDescent="0.2">
      <c r="A347" s="26"/>
      <c r="B347" s="26"/>
      <c r="C347" s="26"/>
      <c r="D347" s="27"/>
      <c r="E347" s="28"/>
      <c r="G347" s="24" t="str">
        <f>_xlfn.IFNA(VLOOKUP($D347,مواد!$A$1:$A$150,1,FALSE),"")</f>
        <v/>
      </c>
    </row>
    <row r="348" spans="1:7" ht="20.100000000000001" customHeight="1" x14ac:dyDescent="0.2">
      <c r="A348" s="26"/>
      <c r="B348" s="26"/>
      <c r="C348" s="26"/>
      <c r="D348" s="27"/>
      <c r="E348" s="28"/>
      <c r="G348" s="24" t="str">
        <f>_xlfn.IFNA(VLOOKUP($D348,مواد!$A$1:$A$150,1,FALSE),"")</f>
        <v/>
      </c>
    </row>
    <row r="349" spans="1:7" ht="20.100000000000001" customHeight="1" x14ac:dyDescent="0.2">
      <c r="A349" s="26"/>
      <c r="B349" s="26"/>
      <c r="C349" s="26"/>
      <c r="D349" s="27"/>
      <c r="E349" s="28"/>
      <c r="G349" s="24" t="str">
        <f>_xlfn.IFNA(VLOOKUP($D349,مواد!$A$1:$A$150,1,FALSE),"")</f>
        <v/>
      </c>
    </row>
    <row r="350" spans="1:7" ht="20.100000000000001" customHeight="1" x14ac:dyDescent="0.2">
      <c r="A350" s="26"/>
      <c r="B350" s="26"/>
      <c r="C350" s="26"/>
      <c r="D350" s="27"/>
      <c r="E350" s="28"/>
      <c r="G350" s="24" t="str">
        <f>_xlfn.IFNA(VLOOKUP($D350,مواد!$A$1:$A$150,1,FALSE),"")</f>
        <v/>
      </c>
    </row>
    <row r="351" spans="1:7" ht="20.100000000000001" customHeight="1" x14ac:dyDescent="0.2">
      <c r="A351" s="26"/>
      <c r="B351" s="26"/>
      <c r="C351" s="26"/>
      <c r="D351" s="27"/>
      <c r="E351" s="28"/>
      <c r="G351" s="24" t="str">
        <f>_xlfn.IFNA(VLOOKUP($D351,مواد!$A$1:$A$150,1,FALSE),"")</f>
        <v/>
      </c>
    </row>
    <row r="352" spans="1:7" ht="20.100000000000001" customHeight="1" x14ac:dyDescent="0.2">
      <c r="A352" s="26"/>
      <c r="B352" s="26"/>
      <c r="C352" s="26"/>
      <c r="D352" s="27"/>
      <c r="E352" s="28"/>
      <c r="G352" s="24" t="str">
        <f>_xlfn.IFNA(VLOOKUP($D352,مواد!$A$1:$A$150,1,FALSE),"")</f>
        <v/>
      </c>
    </row>
    <row r="353" spans="1:7" ht="20.100000000000001" customHeight="1" x14ac:dyDescent="0.2">
      <c r="A353" s="26"/>
      <c r="B353" s="26"/>
      <c r="C353" s="26"/>
      <c r="D353" s="27"/>
      <c r="E353" s="28"/>
      <c r="G353" s="24" t="str">
        <f>_xlfn.IFNA(VLOOKUP($D353,مواد!$A$1:$A$150,1,FALSE),"")</f>
        <v/>
      </c>
    </row>
    <row r="354" spans="1:7" ht="20.100000000000001" customHeight="1" x14ac:dyDescent="0.2">
      <c r="A354" s="26"/>
      <c r="B354" s="26"/>
      <c r="C354" s="26"/>
      <c r="D354" s="27"/>
      <c r="E354" s="28"/>
      <c r="G354" s="24" t="str">
        <f>_xlfn.IFNA(VLOOKUP($D354,مواد!$A$1:$A$150,1,FALSE),"")</f>
        <v/>
      </c>
    </row>
    <row r="355" spans="1:7" ht="20.100000000000001" customHeight="1" x14ac:dyDescent="0.2">
      <c r="A355" s="26"/>
      <c r="B355" s="26"/>
      <c r="C355" s="26"/>
      <c r="D355" s="27"/>
      <c r="E355" s="28"/>
      <c r="G355" s="24" t="str">
        <f>_xlfn.IFNA(VLOOKUP($D355,مواد!$A$1:$A$150,1,FALSE),"")</f>
        <v/>
      </c>
    </row>
    <row r="356" spans="1:7" ht="20.100000000000001" customHeight="1" x14ac:dyDescent="0.2">
      <c r="A356" s="26"/>
      <c r="B356" s="26"/>
      <c r="C356" s="26"/>
      <c r="D356" s="27"/>
      <c r="E356" s="28"/>
      <c r="G356" s="24" t="str">
        <f>_xlfn.IFNA(VLOOKUP($D356,مواد!$A$1:$A$150,1,FALSE),"")</f>
        <v/>
      </c>
    </row>
    <row r="357" spans="1:7" ht="20.100000000000001" customHeight="1" x14ac:dyDescent="0.2">
      <c r="A357" s="26"/>
      <c r="B357" s="26"/>
      <c r="C357" s="26"/>
      <c r="D357" s="27"/>
      <c r="E357" s="28"/>
      <c r="G357" s="24" t="str">
        <f>_xlfn.IFNA(VLOOKUP($D357,مواد!$A$1:$A$150,1,FALSE),"")</f>
        <v/>
      </c>
    </row>
    <row r="358" spans="1:7" ht="20.100000000000001" customHeight="1" x14ac:dyDescent="0.2">
      <c r="A358" s="26"/>
      <c r="B358" s="26"/>
      <c r="C358" s="26"/>
      <c r="D358" s="27"/>
      <c r="E358" s="28"/>
      <c r="G358" s="24" t="str">
        <f>_xlfn.IFNA(VLOOKUP($D358,مواد!$A$1:$A$150,1,FALSE),"")</f>
        <v/>
      </c>
    </row>
    <row r="359" spans="1:7" ht="20.100000000000001" customHeight="1" x14ac:dyDescent="0.2">
      <c r="A359" s="26"/>
      <c r="B359" s="26"/>
      <c r="C359" s="26"/>
      <c r="D359" s="27"/>
      <c r="E359" s="28"/>
      <c r="G359" s="24" t="str">
        <f>_xlfn.IFNA(VLOOKUP($D359,مواد!$A$1:$A$150,1,FALSE),"")</f>
        <v/>
      </c>
    </row>
    <row r="360" spans="1:7" ht="20.100000000000001" customHeight="1" x14ac:dyDescent="0.2">
      <c r="A360" s="26"/>
      <c r="B360" s="26"/>
      <c r="C360" s="26"/>
      <c r="D360" s="27"/>
      <c r="E360" s="28"/>
      <c r="G360" s="24" t="str">
        <f>_xlfn.IFNA(VLOOKUP($D360,مواد!$A$1:$A$150,1,FALSE),"")</f>
        <v/>
      </c>
    </row>
    <row r="361" spans="1:7" ht="20.100000000000001" customHeight="1" x14ac:dyDescent="0.2">
      <c r="A361" s="26"/>
      <c r="B361" s="26"/>
      <c r="C361" s="26"/>
      <c r="D361" s="27"/>
      <c r="E361" s="28"/>
      <c r="G361" s="24" t="str">
        <f>_xlfn.IFNA(VLOOKUP($D361,مواد!$A$1:$A$150,1,FALSE),"")</f>
        <v/>
      </c>
    </row>
    <row r="362" spans="1:7" ht="20.100000000000001" customHeight="1" x14ac:dyDescent="0.2">
      <c r="A362" s="26"/>
      <c r="B362" s="26"/>
      <c r="C362" s="26"/>
      <c r="D362" s="27"/>
      <c r="E362" s="28"/>
      <c r="G362" s="24" t="str">
        <f>_xlfn.IFNA(VLOOKUP($D362,مواد!$A$1:$A$150,1,FALSE),"")</f>
        <v/>
      </c>
    </row>
    <row r="363" spans="1:7" ht="20.100000000000001" customHeight="1" x14ac:dyDescent="0.2">
      <c r="A363" s="26"/>
      <c r="B363" s="26"/>
      <c r="C363" s="26"/>
      <c r="D363" s="27"/>
      <c r="E363" s="28"/>
      <c r="G363" s="24" t="str">
        <f>_xlfn.IFNA(VLOOKUP($D363,مواد!$A$1:$A$150,1,FALSE),"")</f>
        <v/>
      </c>
    </row>
    <row r="364" spans="1:7" ht="20.100000000000001" customHeight="1" x14ac:dyDescent="0.2">
      <c r="A364" s="26"/>
      <c r="B364" s="26"/>
      <c r="C364" s="26"/>
      <c r="D364" s="27"/>
      <c r="E364" s="28"/>
      <c r="G364" s="24" t="str">
        <f>_xlfn.IFNA(VLOOKUP($D364,مواد!$A$1:$A$150,1,FALSE),"")</f>
        <v/>
      </c>
    </row>
    <row r="365" spans="1:7" ht="20.100000000000001" customHeight="1" x14ac:dyDescent="0.2">
      <c r="A365" s="26"/>
      <c r="B365" s="26"/>
      <c r="C365" s="26"/>
      <c r="D365" s="27"/>
      <c r="E365" s="28"/>
      <c r="G365" s="24" t="str">
        <f>_xlfn.IFNA(VLOOKUP($D365,مواد!$A$1:$A$150,1,FALSE),"")</f>
        <v/>
      </c>
    </row>
    <row r="366" spans="1:7" ht="20.100000000000001" customHeight="1" x14ac:dyDescent="0.2">
      <c r="A366" s="26"/>
      <c r="B366" s="26"/>
      <c r="C366" s="26"/>
      <c r="D366" s="27"/>
      <c r="E366" s="28"/>
      <c r="G366" s="24" t="str">
        <f>_xlfn.IFNA(VLOOKUP($D366,مواد!$A$1:$A$150,1,FALSE),"")</f>
        <v/>
      </c>
    </row>
    <row r="367" spans="1:7" ht="20.100000000000001" customHeight="1" x14ac:dyDescent="0.2">
      <c r="A367" s="26"/>
      <c r="B367" s="26"/>
      <c r="C367" s="26"/>
      <c r="D367" s="27"/>
      <c r="E367" s="28"/>
      <c r="G367" s="24" t="str">
        <f>_xlfn.IFNA(VLOOKUP($D367,مواد!$A$1:$A$150,1,FALSE),"")</f>
        <v/>
      </c>
    </row>
    <row r="368" spans="1:7" ht="20.100000000000001" customHeight="1" x14ac:dyDescent="0.2">
      <c r="A368" s="26"/>
      <c r="B368" s="26"/>
      <c r="C368" s="26"/>
      <c r="D368" s="27"/>
      <c r="E368" s="28"/>
      <c r="G368" s="24" t="str">
        <f>_xlfn.IFNA(VLOOKUP($D368,مواد!$A$1:$A$150,1,FALSE),"")</f>
        <v/>
      </c>
    </row>
    <row r="369" spans="1:7" ht="20.100000000000001" customHeight="1" x14ac:dyDescent="0.2">
      <c r="A369" s="26"/>
      <c r="B369" s="26"/>
      <c r="C369" s="26"/>
      <c r="D369" s="27"/>
      <c r="E369" s="28"/>
      <c r="G369" s="24" t="str">
        <f>_xlfn.IFNA(VLOOKUP($D369,مواد!$A$1:$A$150,1,FALSE),"")</f>
        <v/>
      </c>
    </row>
    <row r="370" spans="1:7" ht="20.100000000000001" customHeight="1" x14ac:dyDescent="0.2">
      <c r="A370" s="26"/>
      <c r="B370" s="26"/>
      <c r="C370" s="26"/>
      <c r="D370" s="27"/>
      <c r="E370" s="28"/>
      <c r="G370" s="24" t="str">
        <f>_xlfn.IFNA(VLOOKUP($D370,مواد!$A$1:$A$150,1,FALSE),"")</f>
        <v/>
      </c>
    </row>
    <row r="371" spans="1:7" ht="20.100000000000001" customHeight="1" x14ac:dyDescent="0.2">
      <c r="A371" s="26"/>
      <c r="B371" s="26"/>
      <c r="C371" s="26"/>
      <c r="D371" s="27"/>
      <c r="E371" s="28"/>
      <c r="G371" s="24" t="str">
        <f>_xlfn.IFNA(VLOOKUP($D371,مواد!$A$1:$A$150,1,FALSE),"")</f>
        <v/>
      </c>
    </row>
    <row r="372" spans="1:7" ht="20.100000000000001" customHeight="1" x14ac:dyDescent="0.2">
      <c r="A372" s="26"/>
      <c r="B372" s="26"/>
      <c r="C372" s="26"/>
      <c r="D372" s="27"/>
      <c r="E372" s="28"/>
      <c r="G372" s="24" t="str">
        <f>_xlfn.IFNA(VLOOKUP($D372,مواد!$A$1:$A$150,1,FALSE),"")</f>
        <v/>
      </c>
    </row>
    <row r="373" spans="1:7" ht="20.100000000000001" customHeight="1" x14ac:dyDescent="0.2">
      <c r="A373" s="26"/>
      <c r="B373" s="26"/>
      <c r="C373" s="26"/>
      <c r="D373" s="27"/>
      <c r="E373" s="28"/>
      <c r="G373" s="24" t="str">
        <f>_xlfn.IFNA(VLOOKUP($D373,مواد!$A$1:$A$150,1,FALSE),"")</f>
        <v/>
      </c>
    </row>
    <row r="374" spans="1:7" ht="20.100000000000001" customHeight="1" x14ac:dyDescent="0.2">
      <c r="A374" s="26"/>
      <c r="B374" s="26"/>
      <c r="C374" s="26"/>
      <c r="D374" s="27"/>
      <c r="E374" s="28"/>
      <c r="G374" s="24" t="str">
        <f>_xlfn.IFNA(VLOOKUP($D374,مواد!$A$1:$A$150,1,FALSE),"")</f>
        <v/>
      </c>
    </row>
    <row r="375" spans="1:7" ht="20.100000000000001" customHeight="1" x14ac:dyDescent="0.2">
      <c r="A375" s="26"/>
      <c r="B375" s="26"/>
      <c r="C375" s="26"/>
      <c r="D375" s="27"/>
      <c r="E375" s="28"/>
      <c r="G375" s="24" t="str">
        <f>_xlfn.IFNA(VLOOKUP($D375,مواد!$A$1:$A$150,1,FALSE),"")</f>
        <v/>
      </c>
    </row>
    <row r="376" spans="1:7" ht="20.100000000000001" customHeight="1" x14ac:dyDescent="0.2">
      <c r="A376" s="26"/>
      <c r="B376" s="26"/>
      <c r="C376" s="26"/>
      <c r="D376" s="27"/>
      <c r="E376" s="28"/>
      <c r="G376" s="24" t="str">
        <f>_xlfn.IFNA(VLOOKUP($D376,مواد!$A$1:$A$150,1,FALSE),"")</f>
        <v/>
      </c>
    </row>
    <row r="377" spans="1:7" ht="20.100000000000001" customHeight="1" x14ac:dyDescent="0.2">
      <c r="A377" s="26"/>
      <c r="B377" s="26"/>
      <c r="C377" s="26"/>
      <c r="D377" s="27"/>
      <c r="E377" s="28"/>
      <c r="G377" s="24" t="str">
        <f>_xlfn.IFNA(VLOOKUP($D377,مواد!$A$1:$A$150,1,FALSE),"")</f>
        <v/>
      </c>
    </row>
    <row r="378" spans="1:7" ht="20.100000000000001" customHeight="1" x14ac:dyDescent="0.2">
      <c r="A378" s="26"/>
      <c r="B378" s="26"/>
      <c r="C378" s="26"/>
      <c r="D378" s="27"/>
      <c r="E378" s="28"/>
      <c r="G378" s="24" t="str">
        <f>_xlfn.IFNA(VLOOKUP($D378,مواد!$A$1:$A$150,1,FALSE),"")</f>
        <v/>
      </c>
    </row>
    <row r="379" spans="1:7" ht="20.100000000000001" customHeight="1" x14ac:dyDescent="0.2">
      <c r="A379" s="26"/>
      <c r="B379" s="26"/>
      <c r="C379" s="26"/>
      <c r="D379" s="27"/>
      <c r="E379" s="28"/>
      <c r="G379" s="24" t="str">
        <f>_xlfn.IFNA(VLOOKUP($D379,مواد!$A$1:$A$150,1,FALSE),"")</f>
        <v/>
      </c>
    </row>
    <row r="380" spans="1:7" ht="20.100000000000001" customHeight="1" x14ac:dyDescent="0.2">
      <c r="A380" s="26"/>
      <c r="B380" s="26"/>
      <c r="C380" s="26"/>
      <c r="D380" s="27"/>
      <c r="E380" s="28"/>
      <c r="G380" s="24" t="str">
        <f>_xlfn.IFNA(VLOOKUP($D380,مواد!$A$1:$A$150,1,FALSE),"")</f>
        <v/>
      </c>
    </row>
    <row r="381" spans="1:7" ht="20.100000000000001" customHeight="1" x14ac:dyDescent="0.2">
      <c r="A381" s="26"/>
      <c r="B381" s="26"/>
      <c r="C381" s="26"/>
      <c r="D381" s="27"/>
      <c r="E381" s="28"/>
      <c r="G381" s="24" t="str">
        <f>_xlfn.IFNA(VLOOKUP($D381,مواد!$A$1:$A$150,1,FALSE),"")</f>
        <v/>
      </c>
    </row>
    <row r="382" spans="1:7" ht="20.100000000000001" customHeight="1" x14ac:dyDescent="0.2">
      <c r="A382" s="26"/>
      <c r="B382" s="26"/>
      <c r="C382" s="26"/>
      <c r="D382" s="27"/>
      <c r="E382" s="28"/>
      <c r="G382" s="24" t="str">
        <f>_xlfn.IFNA(VLOOKUP($D382,مواد!$A$1:$A$150,1,FALSE),"")</f>
        <v/>
      </c>
    </row>
    <row r="383" spans="1:7" ht="20.100000000000001" customHeight="1" x14ac:dyDescent="0.2">
      <c r="A383" s="26"/>
      <c r="B383" s="26"/>
      <c r="C383" s="26"/>
      <c r="D383" s="27"/>
      <c r="E383" s="28"/>
      <c r="G383" s="24" t="str">
        <f>_xlfn.IFNA(VLOOKUP($D383,مواد!$A$1:$A$150,1,FALSE),"")</f>
        <v/>
      </c>
    </row>
    <row r="384" spans="1:7" ht="20.100000000000001" customHeight="1" x14ac:dyDescent="0.2">
      <c r="A384" s="26"/>
      <c r="B384" s="26"/>
      <c r="C384" s="26"/>
      <c r="D384" s="27"/>
      <c r="E384" s="28"/>
      <c r="G384" s="24" t="str">
        <f>_xlfn.IFNA(VLOOKUP($D384,مواد!$A$1:$A$150,1,FALSE),"")</f>
        <v/>
      </c>
    </row>
    <row r="385" spans="1:7" ht="20.100000000000001" customHeight="1" x14ac:dyDescent="0.2">
      <c r="A385" s="26"/>
      <c r="B385" s="26"/>
      <c r="C385" s="26"/>
      <c r="D385" s="27"/>
      <c r="E385" s="28"/>
      <c r="G385" s="24" t="str">
        <f>_xlfn.IFNA(VLOOKUP($D385,مواد!$A$1:$A$150,1,FALSE),"")</f>
        <v/>
      </c>
    </row>
    <row r="386" spans="1:7" ht="20.100000000000001" customHeight="1" x14ac:dyDescent="0.2">
      <c r="A386" s="26"/>
      <c r="B386" s="26"/>
      <c r="C386" s="26"/>
      <c r="D386" s="27"/>
      <c r="E386" s="28"/>
      <c r="G386" s="24" t="str">
        <f>_xlfn.IFNA(VLOOKUP($D386,مواد!$A$1:$A$150,1,FALSE),"")</f>
        <v/>
      </c>
    </row>
    <row r="387" spans="1:7" ht="20.100000000000001" customHeight="1" x14ac:dyDescent="0.2">
      <c r="A387" s="26"/>
      <c r="B387" s="26"/>
      <c r="C387" s="26"/>
      <c r="D387" s="27"/>
      <c r="E387" s="28"/>
      <c r="G387" s="24" t="str">
        <f>_xlfn.IFNA(VLOOKUP($D387,مواد!$A$1:$A$150,1,FALSE),"")</f>
        <v/>
      </c>
    </row>
    <row r="388" spans="1:7" ht="20.100000000000001" customHeight="1" x14ac:dyDescent="0.2">
      <c r="A388" s="26"/>
      <c r="B388" s="26"/>
      <c r="C388" s="26"/>
      <c r="D388" s="27"/>
      <c r="E388" s="28"/>
      <c r="G388" s="24" t="str">
        <f>_xlfn.IFNA(VLOOKUP($D388,مواد!$A$1:$A$150,1,FALSE),"")</f>
        <v/>
      </c>
    </row>
    <row r="389" spans="1:7" ht="20.100000000000001" customHeight="1" x14ac:dyDescent="0.2">
      <c r="A389" s="26"/>
      <c r="B389" s="26"/>
      <c r="C389" s="26"/>
      <c r="D389" s="27"/>
      <c r="E389" s="28"/>
      <c r="G389" s="24" t="str">
        <f>_xlfn.IFNA(VLOOKUP($D389,مواد!$A$1:$A$150,1,FALSE),"")</f>
        <v/>
      </c>
    </row>
    <row r="390" spans="1:7" ht="20.100000000000001" customHeight="1" x14ac:dyDescent="0.2">
      <c r="A390" s="26"/>
      <c r="B390" s="26"/>
      <c r="C390" s="26"/>
      <c r="D390" s="27"/>
      <c r="E390" s="28"/>
      <c r="G390" s="24" t="str">
        <f>_xlfn.IFNA(VLOOKUP($D390,مواد!$A$1:$A$150,1,FALSE),"")</f>
        <v/>
      </c>
    </row>
    <row r="391" spans="1:7" ht="20.100000000000001" customHeight="1" x14ac:dyDescent="0.2">
      <c r="A391" s="26"/>
      <c r="B391" s="26"/>
      <c r="C391" s="26"/>
      <c r="D391" s="27"/>
      <c r="E391" s="28"/>
      <c r="G391" s="24" t="str">
        <f>_xlfn.IFNA(VLOOKUP($D391,مواد!$A$1:$A$150,1,FALSE),"")</f>
        <v/>
      </c>
    </row>
    <row r="392" spans="1:7" ht="20.100000000000001" customHeight="1" x14ac:dyDescent="0.2">
      <c r="A392" s="26"/>
      <c r="B392" s="26"/>
      <c r="C392" s="26"/>
      <c r="D392" s="27"/>
      <c r="E392" s="28"/>
      <c r="G392" s="24" t="str">
        <f>_xlfn.IFNA(VLOOKUP($D392,مواد!$A$1:$A$150,1,FALSE),"")</f>
        <v/>
      </c>
    </row>
    <row r="393" spans="1:7" ht="20.100000000000001" customHeight="1" x14ac:dyDescent="0.2">
      <c r="A393" s="26"/>
      <c r="B393" s="26"/>
      <c r="C393" s="26"/>
      <c r="D393" s="27"/>
      <c r="E393" s="28"/>
      <c r="G393" s="24" t="str">
        <f>_xlfn.IFNA(VLOOKUP($D393,مواد!$A$1:$A$150,1,FALSE),"")</f>
        <v/>
      </c>
    </row>
    <row r="394" spans="1:7" ht="20.100000000000001" customHeight="1" x14ac:dyDescent="0.2">
      <c r="A394" s="26"/>
      <c r="B394" s="26"/>
      <c r="C394" s="26"/>
      <c r="D394" s="27"/>
      <c r="E394" s="28"/>
      <c r="G394" s="24" t="str">
        <f>_xlfn.IFNA(VLOOKUP($D394,مواد!$A$1:$A$150,1,FALSE),"")</f>
        <v/>
      </c>
    </row>
    <row r="395" spans="1:7" ht="20.100000000000001" customHeight="1" x14ac:dyDescent="0.2">
      <c r="A395" s="26"/>
      <c r="B395" s="26"/>
      <c r="C395" s="26"/>
      <c r="D395" s="27"/>
      <c r="E395" s="28"/>
      <c r="G395" s="24" t="str">
        <f>_xlfn.IFNA(VLOOKUP($D395,مواد!$A$1:$A$150,1,FALSE),"")</f>
        <v/>
      </c>
    </row>
    <row r="396" spans="1:7" ht="20.100000000000001" customHeight="1" x14ac:dyDescent="0.2">
      <c r="A396" s="26"/>
      <c r="B396" s="26"/>
      <c r="C396" s="26"/>
      <c r="D396" s="27"/>
      <c r="E396" s="28"/>
      <c r="G396" s="24" t="str">
        <f>_xlfn.IFNA(VLOOKUP($D396,مواد!$A$1:$A$150,1,FALSE),"")</f>
        <v/>
      </c>
    </row>
    <row r="397" spans="1:7" ht="20.100000000000001" customHeight="1" x14ac:dyDescent="0.2">
      <c r="A397" s="26"/>
      <c r="B397" s="26"/>
      <c r="C397" s="26"/>
      <c r="D397" s="27"/>
      <c r="E397" s="28"/>
      <c r="G397" s="24" t="str">
        <f>_xlfn.IFNA(VLOOKUP($D397,مواد!$A$1:$A$150,1,FALSE),"")</f>
        <v/>
      </c>
    </row>
    <row r="398" spans="1:7" ht="20.100000000000001" customHeight="1" x14ac:dyDescent="0.2">
      <c r="A398" s="26"/>
      <c r="B398" s="26"/>
      <c r="C398" s="26"/>
      <c r="D398" s="27"/>
      <c r="E398" s="28"/>
      <c r="G398" s="24" t="str">
        <f>_xlfn.IFNA(VLOOKUP($D398,مواد!$A$1:$A$150,1,FALSE),"")</f>
        <v/>
      </c>
    </row>
    <row r="399" spans="1:7" ht="20.100000000000001" customHeight="1" x14ac:dyDescent="0.2">
      <c r="A399" s="26"/>
      <c r="B399" s="26"/>
      <c r="C399" s="26"/>
      <c r="D399" s="27"/>
      <c r="E399" s="28"/>
      <c r="G399" s="24" t="str">
        <f>_xlfn.IFNA(VLOOKUP($D399,مواد!$A$1:$A$150,1,FALSE),"")</f>
        <v/>
      </c>
    </row>
    <row r="400" spans="1:7" ht="20.100000000000001" customHeight="1" x14ac:dyDescent="0.2">
      <c r="A400" s="26"/>
      <c r="B400" s="26"/>
      <c r="C400" s="26"/>
      <c r="D400" s="27"/>
      <c r="E400" s="28"/>
      <c r="G400" s="24" t="str">
        <f>_xlfn.IFNA(VLOOKUP($D400,مواد!$A$1:$A$150,1,FALSE),"")</f>
        <v/>
      </c>
    </row>
    <row r="401" spans="1:7" ht="20.100000000000001" customHeight="1" x14ac:dyDescent="0.2">
      <c r="A401" s="26"/>
      <c r="B401" s="26"/>
      <c r="C401" s="26"/>
      <c r="D401" s="27"/>
      <c r="E401" s="28"/>
      <c r="G401" s="24" t="str">
        <f>_xlfn.IFNA(VLOOKUP($D401,مواد!$A$1:$A$150,1,FALSE),"")</f>
        <v/>
      </c>
    </row>
    <row r="402" spans="1:7" ht="20.100000000000001" customHeight="1" x14ac:dyDescent="0.2">
      <c r="A402" s="26"/>
      <c r="B402" s="26"/>
      <c r="C402" s="26"/>
      <c r="D402" s="27"/>
      <c r="E402" s="28"/>
      <c r="G402" s="24" t="str">
        <f>_xlfn.IFNA(VLOOKUP($D402,مواد!$A$1:$A$150,1,FALSE),"")</f>
        <v/>
      </c>
    </row>
    <row r="403" spans="1:7" ht="20.100000000000001" customHeight="1" x14ac:dyDescent="0.2">
      <c r="A403" s="26"/>
      <c r="B403" s="26"/>
      <c r="C403" s="26"/>
      <c r="D403" s="27"/>
      <c r="E403" s="28"/>
      <c r="G403" s="24" t="str">
        <f>_xlfn.IFNA(VLOOKUP($D403,مواد!$A$1:$A$150,1,FALSE),"")</f>
        <v/>
      </c>
    </row>
    <row r="404" spans="1:7" ht="20.100000000000001" customHeight="1" x14ac:dyDescent="0.2">
      <c r="A404" s="26"/>
      <c r="B404" s="26"/>
      <c r="C404" s="26"/>
      <c r="D404" s="27"/>
      <c r="E404" s="28"/>
      <c r="G404" s="24" t="str">
        <f>_xlfn.IFNA(VLOOKUP($D404,مواد!$A$1:$A$150,1,FALSE),"")</f>
        <v/>
      </c>
    </row>
    <row r="405" spans="1:7" ht="20.100000000000001" customHeight="1" x14ac:dyDescent="0.2">
      <c r="A405" s="26"/>
      <c r="B405" s="26"/>
      <c r="C405" s="26"/>
      <c r="D405" s="27"/>
      <c r="E405" s="28"/>
      <c r="G405" s="24" t="str">
        <f>_xlfn.IFNA(VLOOKUP($D405,مواد!$A$1:$A$150,1,FALSE),"")</f>
        <v/>
      </c>
    </row>
    <row r="406" spans="1:7" ht="20.100000000000001" customHeight="1" x14ac:dyDescent="0.2">
      <c r="A406" s="26"/>
      <c r="B406" s="26"/>
      <c r="C406" s="26"/>
      <c r="D406" s="27"/>
      <c r="E406" s="28"/>
      <c r="G406" s="24" t="str">
        <f>_xlfn.IFNA(VLOOKUP($D406,مواد!$A$1:$A$150,1,FALSE),"")</f>
        <v/>
      </c>
    </row>
    <row r="407" spans="1:7" ht="20.100000000000001" customHeight="1" x14ac:dyDescent="0.2">
      <c r="A407" s="26"/>
      <c r="B407" s="26"/>
      <c r="C407" s="26"/>
      <c r="D407" s="27"/>
      <c r="E407" s="28"/>
      <c r="G407" s="24" t="str">
        <f>_xlfn.IFNA(VLOOKUP($D407,مواد!$A$1:$A$150,1,FALSE),"")</f>
        <v/>
      </c>
    </row>
    <row r="408" spans="1:7" ht="20.100000000000001" customHeight="1" x14ac:dyDescent="0.2">
      <c r="A408" s="26"/>
      <c r="B408" s="26"/>
      <c r="C408" s="26"/>
      <c r="D408" s="27"/>
      <c r="E408" s="28"/>
      <c r="G408" s="24" t="str">
        <f>_xlfn.IFNA(VLOOKUP($D408,مواد!$A$1:$A$150,1,FALSE),"")</f>
        <v/>
      </c>
    </row>
    <row r="409" spans="1:7" ht="20.100000000000001" customHeight="1" x14ac:dyDescent="0.2">
      <c r="A409" s="26"/>
      <c r="B409" s="26"/>
      <c r="C409" s="26"/>
      <c r="D409" s="27"/>
      <c r="E409" s="28"/>
      <c r="G409" s="24" t="str">
        <f>_xlfn.IFNA(VLOOKUP($D409,مواد!$A$1:$A$150,1,FALSE),"")</f>
        <v/>
      </c>
    </row>
    <row r="410" spans="1:7" ht="20.100000000000001" customHeight="1" x14ac:dyDescent="0.2">
      <c r="A410" s="26"/>
      <c r="B410" s="26"/>
      <c r="C410" s="26"/>
      <c r="D410" s="27"/>
      <c r="E410" s="28"/>
      <c r="G410" s="24" t="str">
        <f>_xlfn.IFNA(VLOOKUP($D410,مواد!$A$1:$A$150,1,FALSE),"")</f>
        <v/>
      </c>
    </row>
    <row r="411" spans="1:7" ht="20.100000000000001" customHeight="1" x14ac:dyDescent="0.2">
      <c r="A411" s="26"/>
      <c r="B411" s="26"/>
      <c r="C411" s="26"/>
      <c r="D411" s="27"/>
      <c r="E411" s="28"/>
      <c r="G411" s="24" t="str">
        <f>_xlfn.IFNA(VLOOKUP($D411,مواد!$A$1:$A$150,1,FALSE),"")</f>
        <v/>
      </c>
    </row>
    <row r="412" spans="1:7" ht="20.100000000000001" customHeight="1" x14ac:dyDescent="0.2">
      <c r="A412" s="26"/>
      <c r="B412" s="26"/>
      <c r="C412" s="26"/>
      <c r="D412" s="27"/>
      <c r="E412" s="28"/>
      <c r="G412" s="24" t="str">
        <f>_xlfn.IFNA(VLOOKUP($D412,مواد!$A$1:$A$150,1,FALSE),"")</f>
        <v/>
      </c>
    </row>
    <row r="413" spans="1:7" ht="20.100000000000001" customHeight="1" x14ac:dyDescent="0.2">
      <c r="A413" s="26"/>
      <c r="B413" s="26"/>
      <c r="C413" s="26"/>
      <c r="D413" s="27"/>
      <c r="E413" s="28"/>
      <c r="G413" s="24" t="str">
        <f>_xlfn.IFNA(VLOOKUP($D413,مواد!$A$1:$A$150,1,FALSE),"")</f>
        <v/>
      </c>
    </row>
    <row r="414" spans="1:7" ht="20.100000000000001" customHeight="1" x14ac:dyDescent="0.2">
      <c r="A414" s="26"/>
      <c r="B414" s="26"/>
      <c r="C414" s="26"/>
      <c r="D414" s="27"/>
      <c r="E414" s="28"/>
      <c r="G414" s="24" t="str">
        <f>_xlfn.IFNA(VLOOKUP($D414,مواد!$A$1:$A$150,1,FALSE),"")</f>
        <v/>
      </c>
    </row>
    <row r="415" spans="1:7" ht="20.100000000000001" customHeight="1" x14ac:dyDescent="0.2">
      <c r="A415" s="26"/>
      <c r="B415" s="26"/>
      <c r="C415" s="26"/>
      <c r="D415" s="27"/>
      <c r="E415" s="28"/>
      <c r="G415" s="24" t="str">
        <f>_xlfn.IFNA(VLOOKUP($D415,مواد!$A$1:$A$150,1,FALSE),"")</f>
        <v/>
      </c>
    </row>
    <row r="416" spans="1:7" ht="20.100000000000001" customHeight="1" x14ac:dyDescent="0.2">
      <c r="A416" s="26"/>
      <c r="B416" s="26"/>
      <c r="C416" s="26"/>
      <c r="D416" s="27"/>
      <c r="E416" s="28"/>
      <c r="G416" s="24" t="str">
        <f>_xlfn.IFNA(VLOOKUP($D416,مواد!$A$1:$A$150,1,FALSE),"")</f>
        <v/>
      </c>
    </row>
    <row r="417" spans="1:7" ht="20.100000000000001" customHeight="1" x14ac:dyDescent="0.2">
      <c r="A417" s="26"/>
      <c r="B417" s="26"/>
      <c r="C417" s="26"/>
      <c r="D417" s="27"/>
      <c r="E417" s="28"/>
      <c r="G417" s="24" t="str">
        <f>_xlfn.IFNA(VLOOKUP($D417,مواد!$A$1:$A$150,1,FALSE),"")</f>
        <v/>
      </c>
    </row>
    <row r="418" spans="1:7" ht="20.100000000000001" customHeight="1" x14ac:dyDescent="0.2">
      <c r="A418" s="26"/>
      <c r="B418" s="26"/>
      <c r="C418" s="26"/>
      <c r="D418" s="27"/>
      <c r="E418" s="28"/>
      <c r="G418" s="24" t="str">
        <f>_xlfn.IFNA(VLOOKUP($D418,مواد!$A$1:$A$150,1,FALSE),"")</f>
        <v/>
      </c>
    </row>
    <row r="419" spans="1:7" ht="20.100000000000001" customHeight="1" x14ac:dyDescent="0.2">
      <c r="A419" s="26"/>
      <c r="B419" s="26"/>
      <c r="C419" s="26"/>
      <c r="D419" s="27"/>
      <c r="E419" s="28"/>
      <c r="G419" s="24" t="str">
        <f>_xlfn.IFNA(VLOOKUP($D419,مواد!$A$1:$A$150,1,FALSE),"")</f>
        <v/>
      </c>
    </row>
    <row r="420" spans="1:7" ht="20.100000000000001" customHeight="1" x14ac:dyDescent="0.2">
      <c r="A420" s="26"/>
      <c r="B420" s="26"/>
      <c r="C420" s="26"/>
      <c r="D420" s="27"/>
      <c r="E420" s="28"/>
      <c r="G420" s="24" t="str">
        <f>_xlfn.IFNA(VLOOKUP($D420,مواد!$A$1:$A$150,1,FALSE),"")</f>
        <v/>
      </c>
    </row>
    <row r="421" spans="1:7" ht="20.100000000000001" customHeight="1" x14ac:dyDescent="0.2">
      <c r="A421" s="26"/>
      <c r="B421" s="26"/>
      <c r="C421" s="26"/>
      <c r="D421" s="27"/>
      <c r="E421" s="28"/>
      <c r="G421" s="24" t="str">
        <f>_xlfn.IFNA(VLOOKUP($D421,مواد!$A$1:$A$150,1,FALSE),"")</f>
        <v/>
      </c>
    </row>
    <row r="422" spans="1:7" ht="20.100000000000001" customHeight="1" x14ac:dyDescent="0.2">
      <c r="A422" s="26"/>
      <c r="B422" s="26"/>
      <c r="C422" s="26"/>
      <c r="D422" s="27"/>
      <c r="E422" s="28"/>
      <c r="G422" s="24" t="str">
        <f>_xlfn.IFNA(VLOOKUP($D422,مواد!$A$1:$A$150,1,FALSE),"")</f>
        <v/>
      </c>
    </row>
    <row r="423" spans="1:7" ht="20.100000000000001" customHeight="1" x14ac:dyDescent="0.2">
      <c r="A423" s="26"/>
      <c r="B423" s="26"/>
      <c r="C423" s="26"/>
      <c r="D423" s="27"/>
      <c r="E423" s="28"/>
      <c r="G423" s="24" t="str">
        <f>_xlfn.IFNA(VLOOKUP($D423,مواد!$A$1:$A$150,1,FALSE),"")</f>
        <v/>
      </c>
    </row>
    <row r="424" spans="1:7" ht="20.100000000000001" customHeight="1" x14ac:dyDescent="0.2">
      <c r="A424" s="26"/>
      <c r="B424" s="26"/>
      <c r="C424" s="26"/>
      <c r="D424" s="27"/>
      <c r="E424" s="28"/>
      <c r="G424" s="24" t="str">
        <f>_xlfn.IFNA(VLOOKUP($D424,مواد!$A$1:$A$150,1,FALSE),"")</f>
        <v/>
      </c>
    </row>
    <row r="425" spans="1:7" ht="20.100000000000001" customHeight="1" x14ac:dyDescent="0.2">
      <c r="A425" s="26"/>
      <c r="B425" s="26"/>
      <c r="C425" s="26"/>
      <c r="D425" s="27"/>
      <c r="E425" s="28"/>
      <c r="G425" s="24" t="str">
        <f>_xlfn.IFNA(VLOOKUP($D425,مواد!$A$1:$A$150,1,FALSE),"")</f>
        <v/>
      </c>
    </row>
    <row r="426" spans="1:7" ht="20.100000000000001" customHeight="1" x14ac:dyDescent="0.2">
      <c r="A426" s="26"/>
      <c r="B426" s="26"/>
      <c r="C426" s="26"/>
      <c r="D426" s="27"/>
      <c r="E426" s="28"/>
      <c r="G426" s="24" t="str">
        <f>_xlfn.IFNA(VLOOKUP($D426,مواد!$A$1:$A$150,1,FALSE),"")</f>
        <v/>
      </c>
    </row>
    <row r="427" spans="1:7" ht="20.100000000000001" customHeight="1" x14ac:dyDescent="0.2">
      <c r="A427" s="26"/>
      <c r="B427" s="26"/>
      <c r="C427" s="26"/>
      <c r="D427" s="27"/>
      <c r="E427" s="28"/>
      <c r="G427" s="24" t="str">
        <f>_xlfn.IFNA(VLOOKUP($D427,مواد!$A$1:$A$150,1,FALSE),"")</f>
        <v/>
      </c>
    </row>
    <row r="428" spans="1:7" ht="20.100000000000001" customHeight="1" x14ac:dyDescent="0.2">
      <c r="A428" s="26"/>
      <c r="B428" s="26"/>
      <c r="C428" s="26"/>
      <c r="D428" s="27"/>
      <c r="E428" s="28"/>
      <c r="G428" s="24" t="str">
        <f>_xlfn.IFNA(VLOOKUP($D428,مواد!$A$1:$A$150,1,FALSE),"")</f>
        <v/>
      </c>
    </row>
    <row r="429" spans="1:7" ht="20.100000000000001" customHeight="1" x14ac:dyDescent="0.2">
      <c r="A429" s="26"/>
      <c r="B429" s="26"/>
      <c r="C429" s="26"/>
      <c r="D429" s="27"/>
      <c r="E429" s="28"/>
      <c r="G429" s="24" t="str">
        <f>_xlfn.IFNA(VLOOKUP($D429,مواد!$A$1:$A$150,1,FALSE),"")</f>
        <v/>
      </c>
    </row>
    <row r="430" spans="1:7" ht="20.100000000000001" customHeight="1" x14ac:dyDescent="0.2">
      <c r="A430" s="26"/>
      <c r="B430" s="26"/>
      <c r="C430" s="26"/>
      <c r="D430" s="27"/>
      <c r="E430" s="28"/>
      <c r="G430" s="24" t="str">
        <f>_xlfn.IFNA(VLOOKUP($D430,مواد!$A$1:$A$150,1,FALSE),"")</f>
        <v/>
      </c>
    </row>
    <row r="431" spans="1:7" ht="20.100000000000001" customHeight="1" x14ac:dyDescent="0.2">
      <c r="A431" s="26"/>
      <c r="B431" s="26"/>
      <c r="C431" s="26"/>
      <c r="D431" s="27"/>
      <c r="E431" s="28"/>
      <c r="G431" s="24" t="str">
        <f>_xlfn.IFNA(VLOOKUP($D431,مواد!$A$1:$A$150,1,FALSE),"")</f>
        <v/>
      </c>
    </row>
    <row r="432" spans="1:7" ht="20.100000000000001" customHeight="1" x14ac:dyDescent="0.2">
      <c r="A432" s="26"/>
      <c r="B432" s="26"/>
      <c r="C432" s="26"/>
      <c r="D432" s="27"/>
      <c r="E432" s="28"/>
      <c r="G432" s="24" t="str">
        <f>_xlfn.IFNA(VLOOKUP($D432,مواد!$A$1:$A$150,1,FALSE),"")</f>
        <v/>
      </c>
    </row>
    <row r="433" spans="1:7" ht="20.100000000000001" customHeight="1" x14ac:dyDescent="0.2">
      <c r="A433" s="26"/>
      <c r="B433" s="26"/>
      <c r="C433" s="26"/>
      <c r="D433" s="27"/>
      <c r="E433" s="28"/>
      <c r="G433" s="24" t="str">
        <f>_xlfn.IFNA(VLOOKUP($D433,مواد!$A$1:$A$150,1,FALSE),"")</f>
        <v/>
      </c>
    </row>
    <row r="434" spans="1:7" ht="20.100000000000001" customHeight="1" x14ac:dyDescent="0.2">
      <c r="A434" s="26"/>
      <c r="B434" s="26"/>
      <c r="C434" s="26"/>
      <c r="D434" s="27"/>
      <c r="E434" s="28"/>
      <c r="G434" s="24" t="str">
        <f>_xlfn.IFNA(VLOOKUP($D434,مواد!$A$1:$A$150,1,FALSE),"")</f>
        <v/>
      </c>
    </row>
    <row r="435" spans="1:7" ht="20.100000000000001" customHeight="1" x14ac:dyDescent="0.2">
      <c r="A435" s="26"/>
      <c r="B435" s="26"/>
      <c r="C435" s="26"/>
      <c r="D435" s="27"/>
      <c r="E435" s="28"/>
      <c r="G435" s="24" t="str">
        <f>_xlfn.IFNA(VLOOKUP($D435,مواد!$A$1:$A$150,1,FALSE),"")</f>
        <v/>
      </c>
    </row>
    <row r="436" spans="1:7" ht="20.100000000000001" customHeight="1" x14ac:dyDescent="0.2">
      <c r="A436" s="26"/>
      <c r="B436" s="26"/>
      <c r="C436" s="26"/>
      <c r="D436" s="27"/>
      <c r="E436" s="28"/>
      <c r="G436" s="24" t="str">
        <f>_xlfn.IFNA(VLOOKUP($D436,مواد!$A$1:$A$150,1,FALSE),"")</f>
        <v/>
      </c>
    </row>
    <row r="437" spans="1:7" ht="20.100000000000001" customHeight="1" x14ac:dyDescent="0.2">
      <c r="A437" s="26"/>
      <c r="B437" s="26"/>
      <c r="C437" s="26"/>
      <c r="D437" s="27"/>
      <c r="E437" s="28"/>
      <c r="G437" s="24" t="str">
        <f>_xlfn.IFNA(VLOOKUP($D437,مواد!$A$1:$A$150,1,FALSE),"")</f>
        <v/>
      </c>
    </row>
    <row r="438" spans="1:7" ht="20.100000000000001" customHeight="1" x14ac:dyDescent="0.2">
      <c r="A438" s="26"/>
      <c r="B438" s="26"/>
      <c r="C438" s="26"/>
      <c r="D438" s="27"/>
      <c r="E438" s="28"/>
      <c r="G438" s="24" t="str">
        <f>_xlfn.IFNA(VLOOKUP($D438,مواد!$A$1:$A$150,1,FALSE),"")</f>
        <v/>
      </c>
    </row>
    <row r="439" spans="1:7" ht="20.100000000000001" customHeight="1" x14ac:dyDescent="0.2">
      <c r="A439" s="26"/>
      <c r="B439" s="26"/>
      <c r="C439" s="26"/>
      <c r="D439" s="27"/>
      <c r="E439" s="28"/>
      <c r="G439" s="24" t="str">
        <f>_xlfn.IFNA(VLOOKUP($D439,مواد!$A$1:$A$150,1,FALSE),"")</f>
        <v/>
      </c>
    </row>
    <row r="440" spans="1:7" ht="20.100000000000001" customHeight="1" x14ac:dyDescent="0.2">
      <c r="A440" s="26"/>
      <c r="B440" s="26"/>
      <c r="C440" s="26"/>
      <c r="D440" s="27"/>
      <c r="E440" s="28"/>
      <c r="G440" s="24" t="str">
        <f>_xlfn.IFNA(VLOOKUP($D440,مواد!$A$1:$A$150,1,FALSE),"")</f>
        <v/>
      </c>
    </row>
    <row r="441" spans="1:7" ht="20.100000000000001" customHeight="1" x14ac:dyDescent="0.2">
      <c r="A441" s="26"/>
      <c r="B441" s="26"/>
      <c r="C441" s="26"/>
      <c r="D441" s="27"/>
      <c r="E441" s="28"/>
      <c r="G441" s="24" t="str">
        <f>_xlfn.IFNA(VLOOKUP($D441,مواد!$A$1:$A$150,1,FALSE),"")</f>
        <v/>
      </c>
    </row>
    <row r="442" spans="1:7" ht="20.100000000000001" customHeight="1" x14ac:dyDescent="0.2">
      <c r="A442" s="26"/>
      <c r="B442" s="26"/>
      <c r="C442" s="26"/>
      <c r="D442" s="27"/>
      <c r="E442" s="28"/>
      <c r="G442" s="24" t="str">
        <f>_xlfn.IFNA(VLOOKUP($D442,مواد!$A$1:$A$150,1,FALSE),"")</f>
        <v/>
      </c>
    </row>
    <row r="443" spans="1:7" ht="20.100000000000001" customHeight="1" x14ac:dyDescent="0.2">
      <c r="A443" s="26"/>
      <c r="B443" s="26"/>
      <c r="C443" s="26"/>
      <c r="D443" s="27"/>
      <c r="E443" s="28"/>
      <c r="G443" s="24" t="str">
        <f>_xlfn.IFNA(VLOOKUP($D443,مواد!$A$1:$A$150,1,FALSE),"")</f>
        <v/>
      </c>
    </row>
    <row r="444" spans="1:7" ht="20.100000000000001" customHeight="1" x14ac:dyDescent="0.2">
      <c r="A444" s="26"/>
      <c r="B444" s="26"/>
      <c r="C444" s="26"/>
      <c r="D444" s="27"/>
      <c r="E444" s="28"/>
      <c r="G444" s="24" t="str">
        <f>_xlfn.IFNA(VLOOKUP($D444,مواد!$A$1:$A$150,1,FALSE),"")</f>
        <v/>
      </c>
    </row>
    <row r="445" spans="1:7" ht="20.100000000000001" customHeight="1" x14ac:dyDescent="0.2">
      <c r="A445" s="26"/>
      <c r="B445" s="26"/>
      <c r="C445" s="26"/>
      <c r="D445" s="27"/>
      <c r="E445" s="28"/>
      <c r="G445" s="24" t="str">
        <f>_xlfn.IFNA(VLOOKUP($D445,مواد!$A$1:$A$150,1,FALSE),"")</f>
        <v/>
      </c>
    </row>
    <row r="446" spans="1:7" ht="20.100000000000001" customHeight="1" x14ac:dyDescent="0.2">
      <c r="A446" s="26"/>
      <c r="B446" s="26"/>
      <c r="C446" s="26"/>
      <c r="D446" s="27"/>
      <c r="E446" s="28"/>
      <c r="G446" s="24" t="str">
        <f>_xlfn.IFNA(VLOOKUP($D446,مواد!$A$1:$A$150,1,FALSE),"")</f>
        <v/>
      </c>
    </row>
    <row r="447" spans="1:7" ht="20.100000000000001" customHeight="1" x14ac:dyDescent="0.2">
      <c r="A447" s="26"/>
      <c r="B447" s="26"/>
      <c r="C447" s="26"/>
      <c r="D447" s="27"/>
      <c r="E447" s="28"/>
      <c r="G447" s="24" t="str">
        <f>_xlfn.IFNA(VLOOKUP($D447,مواد!$A$1:$A$150,1,FALSE),"")</f>
        <v/>
      </c>
    </row>
    <row r="448" spans="1:7" ht="20.100000000000001" customHeight="1" x14ac:dyDescent="0.2">
      <c r="A448" s="26"/>
      <c r="B448" s="26"/>
      <c r="C448" s="26"/>
      <c r="D448" s="27"/>
      <c r="E448" s="28"/>
      <c r="G448" s="24" t="str">
        <f>_xlfn.IFNA(VLOOKUP($D448,مواد!$A$1:$A$150,1,FALSE),"")</f>
        <v/>
      </c>
    </row>
    <row r="449" spans="1:7" ht="20.100000000000001" customHeight="1" x14ac:dyDescent="0.2">
      <c r="A449" s="26"/>
      <c r="B449" s="26"/>
      <c r="C449" s="26"/>
      <c r="D449" s="27"/>
      <c r="E449" s="28"/>
      <c r="G449" s="24" t="str">
        <f>_xlfn.IFNA(VLOOKUP($D449,مواد!$A$1:$A$150,1,FALSE),"")</f>
        <v/>
      </c>
    </row>
    <row r="450" spans="1:7" ht="20.100000000000001" customHeight="1" x14ac:dyDescent="0.2">
      <c r="A450" s="26"/>
      <c r="B450" s="26"/>
      <c r="C450" s="26"/>
      <c r="D450" s="27"/>
      <c r="E450" s="28"/>
      <c r="G450" s="24" t="str">
        <f>_xlfn.IFNA(VLOOKUP($D450,مواد!$A$1:$A$150,1,FALSE),"")</f>
        <v/>
      </c>
    </row>
    <row r="451" spans="1:7" ht="20.100000000000001" customHeight="1" x14ac:dyDescent="0.2">
      <c r="A451" s="26"/>
      <c r="B451" s="26"/>
      <c r="C451" s="26"/>
      <c r="D451" s="27"/>
      <c r="E451" s="28"/>
      <c r="G451" s="24" t="str">
        <f>_xlfn.IFNA(VLOOKUP($D451,مواد!$A$1:$A$150,1,FALSE),"")</f>
        <v/>
      </c>
    </row>
    <row r="452" spans="1:7" ht="20.100000000000001" customHeight="1" x14ac:dyDescent="0.2">
      <c r="A452" s="26"/>
      <c r="B452" s="26"/>
      <c r="C452" s="26"/>
      <c r="D452" s="27"/>
      <c r="E452" s="28"/>
      <c r="G452" s="24" t="str">
        <f>_xlfn.IFNA(VLOOKUP($D452,مواد!$A$1:$A$150,1,FALSE),"")</f>
        <v/>
      </c>
    </row>
    <row r="453" spans="1:7" ht="20.100000000000001" customHeight="1" x14ac:dyDescent="0.2">
      <c r="A453" s="26"/>
      <c r="B453" s="26"/>
      <c r="C453" s="26"/>
      <c r="D453" s="27"/>
      <c r="E453" s="28"/>
      <c r="G453" s="24" t="str">
        <f>_xlfn.IFNA(VLOOKUP($D453,مواد!$A$1:$A$150,1,FALSE),"")</f>
        <v/>
      </c>
    </row>
    <row r="454" spans="1:7" ht="20.100000000000001" customHeight="1" x14ac:dyDescent="0.2">
      <c r="A454" s="26"/>
      <c r="B454" s="26"/>
      <c r="C454" s="26"/>
      <c r="D454" s="27"/>
      <c r="E454" s="28"/>
      <c r="G454" s="24" t="str">
        <f>_xlfn.IFNA(VLOOKUP($D454,مواد!$A$1:$A$150,1,FALSE),"")</f>
        <v/>
      </c>
    </row>
    <row r="455" spans="1:7" ht="20.100000000000001" customHeight="1" x14ac:dyDescent="0.2">
      <c r="A455" s="26"/>
      <c r="B455" s="26"/>
      <c r="C455" s="26"/>
      <c r="D455" s="27"/>
      <c r="E455" s="28"/>
      <c r="G455" s="24" t="str">
        <f>_xlfn.IFNA(VLOOKUP($D455,مواد!$A$1:$A$150,1,FALSE),"")</f>
        <v/>
      </c>
    </row>
    <row r="456" spans="1:7" ht="20.100000000000001" customHeight="1" x14ac:dyDescent="0.2">
      <c r="A456" s="26"/>
      <c r="B456" s="26"/>
      <c r="C456" s="26"/>
      <c r="D456" s="27"/>
      <c r="E456" s="28"/>
      <c r="G456" s="24" t="str">
        <f>_xlfn.IFNA(VLOOKUP($D456,مواد!$A$1:$A$150,1,FALSE),"")</f>
        <v/>
      </c>
    </row>
    <row r="457" spans="1:7" ht="20.100000000000001" customHeight="1" x14ac:dyDescent="0.2">
      <c r="A457" s="26"/>
      <c r="B457" s="26"/>
      <c r="C457" s="26"/>
      <c r="D457" s="27"/>
      <c r="E457" s="28"/>
      <c r="G457" s="24" t="str">
        <f>_xlfn.IFNA(VLOOKUP($D457,مواد!$A$1:$A$150,1,FALSE),"")</f>
        <v/>
      </c>
    </row>
    <row r="458" spans="1:7" ht="20.100000000000001" customHeight="1" x14ac:dyDescent="0.2">
      <c r="A458" s="26"/>
      <c r="B458" s="26"/>
      <c r="C458" s="26"/>
      <c r="D458" s="27"/>
      <c r="E458" s="28"/>
      <c r="G458" s="24" t="str">
        <f>_xlfn.IFNA(VLOOKUP($D458,مواد!$A$1:$A$150,1,FALSE),"")</f>
        <v/>
      </c>
    </row>
    <row r="459" spans="1:7" ht="20.100000000000001" customHeight="1" x14ac:dyDescent="0.2">
      <c r="A459" s="26"/>
      <c r="B459" s="26"/>
      <c r="C459" s="26"/>
      <c r="D459" s="27"/>
      <c r="E459" s="28"/>
      <c r="G459" s="24" t="str">
        <f>_xlfn.IFNA(VLOOKUP($D459,مواد!$A$1:$A$150,1,FALSE),"")</f>
        <v/>
      </c>
    </row>
    <row r="460" spans="1:7" ht="20.100000000000001" customHeight="1" x14ac:dyDescent="0.2">
      <c r="A460" s="26"/>
      <c r="B460" s="26"/>
      <c r="C460" s="26"/>
      <c r="D460" s="27"/>
      <c r="E460" s="28"/>
      <c r="G460" s="24" t="str">
        <f>_xlfn.IFNA(VLOOKUP($D460,مواد!$A$1:$A$150,1,FALSE),"")</f>
        <v/>
      </c>
    </row>
    <row r="461" spans="1:7" ht="20.100000000000001" customHeight="1" x14ac:dyDescent="0.2">
      <c r="A461" s="26"/>
      <c r="B461" s="26"/>
      <c r="C461" s="26"/>
      <c r="D461" s="27"/>
      <c r="E461" s="28"/>
      <c r="G461" s="24" t="str">
        <f>_xlfn.IFNA(VLOOKUP($D461,مواد!$A$1:$A$150,1,FALSE),"")</f>
        <v/>
      </c>
    </row>
    <row r="462" spans="1:7" ht="20.100000000000001" customHeight="1" x14ac:dyDescent="0.2">
      <c r="A462" s="26"/>
      <c r="B462" s="26"/>
      <c r="C462" s="26"/>
      <c r="D462" s="27"/>
      <c r="E462" s="28"/>
      <c r="G462" s="24" t="str">
        <f>_xlfn.IFNA(VLOOKUP($D462,مواد!$A$1:$A$150,1,FALSE),"")</f>
        <v/>
      </c>
    </row>
    <row r="463" spans="1:7" ht="20.100000000000001" customHeight="1" x14ac:dyDescent="0.2">
      <c r="A463" s="26"/>
      <c r="B463" s="26"/>
      <c r="C463" s="26"/>
      <c r="D463" s="27"/>
      <c r="E463" s="28"/>
      <c r="G463" s="24" t="str">
        <f>_xlfn.IFNA(VLOOKUP($D463,مواد!$A$1:$A$150,1,FALSE),"")</f>
        <v/>
      </c>
    </row>
    <row r="464" spans="1:7" ht="20.100000000000001" customHeight="1" x14ac:dyDescent="0.2">
      <c r="A464" s="26"/>
      <c r="B464" s="26"/>
      <c r="C464" s="26"/>
      <c r="D464" s="27"/>
      <c r="E464" s="28"/>
      <c r="G464" s="24" t="str">
        <f>_xlfn.IFNA(VLOOKUP($D464,مواد!$A$1:$A$150,1,FALSE),"")</f>
        <v/>
      </c>
    </row>
    <row r="465" spans="1:7" ht="20.100000000000001" customHeight="1" x14ac:dyDescent="0.2">
      <c r="A465" s="26"/>
      <c r="B465" s="26"/>
      <c r="C465" s="26"/>
      <c r="D465" s="27"/>
      <c r="E465" s="28"/>
      <c r="G465" s="24" t="str">
        <f>_xlfn.IFNA(VLOOKUP($D465,مواد!$A$1:$A$150,1,FALSE),"")</f>
        <v/>
      </c>
    </row>
    <row r="466" spans="1:7" ht="20.100000000000001" customHeight="1" x14ac:dyDescent="0.2">
      <c r="A466" s="26"/>
      <c r="B466" s="26"/>
      <c r="C466" s="26"/>
      <c r="D466" s="27"/>
      <c r="E466" s="28"/>
      <c r="G466" s="24" t="str">
        <f>_xlfn.IFNA(VLOOKUP($D466,مواد!$A$1:$A$150,1,FALSE),"")</f>
        <v/>
      </c>
    </row>
    <row r="467" spans="1:7" ht="20.100000000000001" customHeight="1" x14ac:dyDescent="0.2">
      <c r="A467" s="26"/>
      <c r="B467" s="26"/>
      <c r="C467" s="26"/>
      <c r="D467" s="27"/>
      <c r="E467" s="28"/>
      <c r="G467" s="24" t="str">
        <f>_xlfn.IFNA(VLOOKUP($D467,مواد!$A$1:$A$150,1,FALSE),"")</f>
        <v/>
      </c>
    </row>
    <row r="468" spans="1:7" ht="20.100000000000001" customHeight="1" x14ac:dyDescent="0.2">
      <c r="A468" s="26"/>
      <c r="B468" s="26"/>
      <c r="C468" s="26"/>
      <c r="D468" s="27"/>
      <c r="E468" s="28"/>
      <c r="G468" s="24" t="str">
        <f>_xlfn.IFNA(VLOOKUP($D468,مواد!$A$1:$A$150,1,FALSE),"")</f>
        <v/>
      </c>
    </row>
    <row r="469" spans="1:7" ht="20.100000000000001" customHeight="1" x14ac:dyDescent="0.2">
      <c r="A469" s="26"/>
      <c r="B469" s="26"/>
      <c r="C469" s="26"/>
      <c r="D469" s="27"/>
      <c r="E469" s="28"/>
      <c r="G469" s="24" t="str">
        <f>_xlfn.IFNA(VLOOKUP($D469,مواد!$A$1:$A$150,1,FALSE),"")</f>
        <v/>
      </c>
    </row>
    <row r="470" spans="1:7" ht="20.100000000000001" customHeight="1" x14ac:dyDescent="0.2">
      <c r="A470" s="26"/>
      <c r="B470" s="26"/>
      <c r="C470" s="26"/>
      <c r="D470" s="27"/>
      <c r="E470" s="28"/>
      <c r="G470" s="24" t="str">
        <f>_xlfn.IFNA(VLOOKUP($D470,مواد!$A$1:$A$150,1,FALSE),"")</f>
        <v/>
      </c>
    </row>
    <row r="471" spans="1:7" ht="20.100000000000001" customHeight="1" x14ac:dyDescent="0.2">
      <c r="A471" s="26"/>
      <c r="B471" s="26"/>
      <c r="C471" s="26"/>
      <c r="D471" s="27"/>
      <c r="E471" s="28"/>
      <c r="G471" s="24" t="str">
        <f>_xlfn.IFNA(VLOOKUP($D471,مواد!$A$1:$A$150,1,FALSE),"")</f>
        <v/>
      </c>
    </row>
    <row r="472" spans="1:7" ht="20.100000000000001" customHeight="1" x14ac:dyDescent="0.2">
      <c r="A472" s="26"/>
      <c r="B472" s="26"/>
      <c r="C472" s="26"/>
      <c r="D472" s="27"/>
      <c r="E472" s="28"/>
      <c r="G472" s="24" t="str">
        <f>_xlfn.IFNA(VLOOKUP($D472,مواد!$A$1:$A$150,1,FALSE),"")</f>
        <v/>
      </c>
    </row>
    <row r="473" spans="1:7" ht="20.100000000000001" customHeight="1" x14ac:dyDescent="0.2">
      <c r="A473" s="26"/>
      <c r="B473" s="26"/>
      <c r="C473" s="26"/>
      <c r="D473" s="27"/>
      <c r="E473" s="28"/>
      <c r="G473" s="24" t="str">
        <f>_xlfn.IFNA(VLOOKUP($D473,مواد!$A$1:$A$150,1,FALSE),"")</f>
        <v/>
      </c>
    </row>
    <row r="474" spans="1:7" ht="20.100000000000001" customHeight="1" x14ac:dyDescent="0.2">
      <c r="A474" s="26"/>
      <c r="B474" s="26"/>
      <c r="C474" s="26"/>
      <c r="D474" s="27"/>
      <c r="E474" s="28"/>
      <c r="G474" s="24" t="str">
        <f>_xlfn.IFNA(VLOOKUP($D474,مواد!$A$1:$A$150,1,FALSE),"")</f>
        <v/>
      </c>
    </row>
    <row r="475" spans="1:7" ht="20.100000000000001" customHeight="1" x14ac:dyDescent="0.2">
      <c r="A475" s="26"/>
      <c r="B475" s="26"/>
      <c r="C475" s="26"/>
      <c r="D475" s="27"/>
      <c r="E475" s="28"/>
      <c r="G475" s="24" t="str">
        <f>_xlfn.IFNA(VLOOKUP($D475,مواد!$A$1:$A$150,1,FALSE),"")</f>
        <v/>
      </c>
    </row>
    <row r="476" spans="1:7" ht="20.100000000000001" customHeight="1" x14ac:dyDescent="0.2">
      <c r="A476" s="26"/>
      <c r="B476" s="26"/>
      <c r="C476" s="26"/>
      <c r="D476" s="27"/>
      <c r="E476" s="28"/>
      <c r="G476" s="24" t="str">
        <f>_xlfn.IFNA(VLOOKUP($D476,مواد!$A$1:$A$150,1,FALSE),"")</f>
        <v/>
      </c>
    </row>
    <row r="477" spans="1:7" ht="20.100000000000001" customHeight="1" x14ac:dyDescent="0.2">
      <c r="A477" s="26"/>
      <c r="B477" s="26"/>
      <c r="C477" s="26"/>
      <c r="D477" s="27"/>
      <c r="E477" s="28"/>
      <c r="G477" s="24" t="str">
        <f>_xlfn.IFNA(VLOOKUP($D477,مواد!$A$1:$A$150,1,FALSE),"")</f>
        <v/>
      </c>
    </row>
    <row r="478" spans="1:7" ht="20.100000000000001" customHeight="1" x14ac:dyDescent="0.2">
      <c r="A478" s="26"/>
      <c r="B478" s="26"/>
      <c r="C478" s="26"/>
      <c r="D478" s="27"/>
      <c r="E478" s="28"/>
      <c r="G478" s="24" t="str">
        <f>_xlfn.IFNA(VLOOKUP($D478,مواد!$A$1:$A$150,1,FALSE),"")</f>
        <v/>
      </c>
    </row>
    <row r="479" spans="1:7" ht="20.100000000000001" customHeight="1" x14ac:dyDescent="0.2">
      <c r="A479" s="26"/>
      <c r="B479" s="26"/>
      <c r="C479" s="26"/>
      <c r="D479" s="27"/>
      <c r="E479" s="28"/>
      <c r="G479" s="24" t="str">
        <f>_xlfn.IFNA(VLOOKUP($D479,مواد!$A$1:$A$150,1,FALSE),"")</f>
        <v/>
      </c>
    </row>
    <row r="480" spans="1:7" ht="20.100000000000001" customHeight="1" x14ac:dyDescent="0.2">
      <c r="A480" s="26"/>
      <c r="B480" s="26"/>
      <c r="C480" s="26"/>
      <c r="D480" s="27"/>
      <c r="E480" s="28"/>
      <c r="G480" s="24" t="str">
        <f>_xlfn.IFNA(VLOOKUP($D480,مواد!$A$1:$A$150,1,FALSE),"")</f>
        <v/>
      </c>
    </row>
    <row r="481" spans="1:7" ht="20.100000000000001" customHeight="1" x14ac:dyDescent="0.2">
      <c r="A481" s="26"/>
      <c r="B481" s="26"/>
      <c r="C481" s="26"/>
      <c r="D481" s="27"/>
      <c r="E481" s="28"/>
      <c r="G481" s="24" t="str">
        <f>_xlfn.IFNA(VLOOKUP($D481,مواد!$A$1:$A$150,1,FALSE),"")</f>
        <v/>
      </c>
    </row>
    <row r="482" spans="1:7" ht="20.100000000000001" customHeight="1" x14ac:dyDescent="0.2">
      <c r="A482" s="26"/>
      <c r="B482" s="26"/>
      <c r="C482" s="26"/>
      <c r="D482" s="27"/>
      <c r="E482" s="28"/>
      <c r="G482" s="24" t="str">
        <f>_xlfn.IFNA(VLOOKUP($D482,مواد!$A$1:$A$150,1,FALSE),"")</f>
        <v/>
      </c>
    </row>
    <row r="483" spans="1:7" ht="20.100000000000001" customHeight="1" x14ac:dyDescent="0.2">
      <c r="A483" s="26"/>
      <c r="B483" s="26"/>
      <c r="C483" s="26"/>
      <c r="D483" s="27"/>
      <c r="E483" s="28"/>
      <c r="G483" s="24" t="str">
        <f>_xlfn.IFNA(VLOOKUP($D483,مواد!$A$1:$A$150,1,FALSE),"")</f>
        <v/>
      </c>
    </row>
    <row r="484" spans="1:7" ht="20.100000000000001" customHeight="1" x14ac:dyDescent="0.2">
      <c r="A484" s="26"/>
      <c r="B484" s="26"/>
      <c r="C484" s="26"/>
      <c r="D484" s="27"/>
      <c r="E484" s="28"/>
      <c r="G484" s="24" t="str">
        <f>_xlfn.IFNA(VLOOKUP($D484,مواد!$A$1:$A$150,1,FALSE),"")</f>
        <v/>
      </c>
    </row>
    <row r="485" spans="1:7" ht="20.100000000000001" customHeight="1" x14ac:dyDescent="0.2">
      <c r="A485" s="26"/>
      <c r="B485" s="26"/>
      <c r="C485" s="26"/>
      <c r="D485" s="27"/>
      <c r="E485" s="28"/>
      <c r="G485" s="24" t="str">
        <f>_xlfn.IFNA(VLOOKUP($D485,مواد!$A$1:$A$150,1,FALSE),"")</f>
        <v/>
      </c>
    </row>
    <row r="486" spans="1:7" ht="20.100000000000001" customHeight="1" x14ac:dyDescent="0.2">
      <c r="A486" s="26"/>
      <c r="B486" s="26"/>
      <c r="C486" s="26"/>
      <c r="D486" s="27"/>
      <c r="E486" s="28"/>
      <c r="G486" s="24" t="str">
        <f>_xlfn.IFNA(VLOOKUP($D486,مواد!$A$1:$A$150,1,FALSE),"")</f>
        <v/>
      </c>
    </row>
    <row r="487" spans="1:7" ht="20.100000000000001" customHeight="1" x14ac:dyDescent="0.2">
      <c r="A487" s="26"/>
      <c r="B487" s="26"/>
      <c r="C487" s="26"/>
      <c r="D487" s="27"/>
      <c r="E487" s="28"/>
      <c r="G487" s="24" t="str">
        <f>_xlfn.IFNA(VLOOKUP($D487,مواد!$A$1:$A$150,1,FALSE),"")</f>
        <v/>
      </c>
    </row>
    <row r="488" spans="1:7" ht="20.100000000000001" customHeight="1" x14ac:dyDescent="0.2">
      <c r="A488" s="26"/>
      <c r="B488" s="26"/>
      <c r="C488" s="26"/>
      <c r="D488" s="27"/>
      <c r="E488" s="28"/>
      <c r="G488" s="24" t="str">
        <f>_xlfn.IFNA(VLOOKUP($D488,مواد!$A$1:$A$150,1,FALSE),"")</f>
        <v/>
      </c>
    </row>
    <row r="489" spans="1:7" ht="20.100000000000001" customHeight="1" x14ac:dyDescent="0.2">
      <c r="A489" s="26"/>
      <c r="B489" s="26"/>
      <c r="C489" s="26"/>
      <c r="D489" s="27"/>
      <c r="E489" s="28"/>
      <c r="G489" s="24" t="str">
        <f>_xlfn.IFNA(VLOOKUP($D489,مواد!$A$1:$A$150,1,FALSE),"")</f>
        <v/>
      </c>
    </row>
    <row r="490" spans="1:7" ht="20.100000000000001" customHeight="1" x14ac:dyDescent="0.2">
      <c r="A490" s="26"/>
      <c r="B490" s="26"/>
      <c r="C490" s="26"/>
      <c r="D490" s="27"/>
      <c r="E490" s="28"/>
      <c r="G490" s="24" t="str">
        <f>_xlfn.IFNA(VLOOKUP($D490,مواد!$A$1:$A$150,1,FALSE),"")</f>
        <v/>
      </c>
    </row>
    <row r="491" spans="1:7" ht="20.100000000000001" customHeight="1" x14ac:dyDescent="0.2">
      <c r="A491" s="26"/>
      <c r="B491" s="26"/>
      <c r="C491" s="26"/>
      <c r="D491" s="27"/>
      <c r="E491" s="28"/>
      <c r="G491" s="24" t="str">
        <f>_xlfn.IFNA(VLOOKUP($D491,مواد!$A$1:$A$150,1,FALSE),"")</f>
        <v/>
      </c>
    </row>
    <row r="492" spans="1:7" ht="20.100000000000001" customHeight="1" x14ac:dyDescent="0.2">
      <c r="A492" s="26"/>
      <c r="B492" s="26"/>
      <c r="C492" s="26"/>
      <c r="D492" s="27"/>
      <c r="E492" s="28"/>
      <c r="G492" s="24" t="str">
        <f>_xlfn.IFNA(VLOOKUP($D492,مواد!$A$1:$A$150,1,FALSE),"")</f>
        <v/>
      </c>
    </row>
    <row r="493" spans="1:7" ht="20.100000000000001" customHeight="1" x14ac:dyDescent="0.2">
      <c r="A493" s="26"/>
      <c r="B493" s="26"/>
      <c r="C493" s="26"/>
      <c r="D493" s="27"/>
      <c r="E493" s="28"/>
      <c r="G493" s="24" t="str">
        <f>_xlfn.IFNA(VLOOKUP($D493,مواد!$A$1:$A$150,1,FALSE),"")</f>
        <v/>
      </c>
    </row>
    <row r="494" spans="1:7" ht="20.100000000000001" customHeight="1" x14ac:dyDescent="0.2">
      <c r="A494" s="26"/>
      <c r="B494" s="26"/>
      <c r="C494" s="26"/>
      <c r="D494" s="27"/>
      <c r="E494" s="28"/>
      <c r="G494" s="24" t="str">
        <f>_xlfn.IFNA(VLOOKUP($D494,مواد!$A$1:$A$150,1,FALSE),"")</f>
        <v/>
      </c>
    </row>
    <row r="495" spans="1:7" ht="20.100000000000001" customHeight="1" x14ac:dyDescent="0.2">
      <c r="A495" s="26"/>
      <c r="B495" s="26"/>
      <c r="C495" s="26"/>
      <c r="D495" s="27"/>
      <c r="E495" s="28"/>
      <c r="G495" s="24" t="str">
        <f>_xlfn.IFNA(VLOOKUP($D495,مواد!$A$1:$A$150,1,FALSE),"")</f>
        <v/>
      </c>
    </row>
    <row r="496" spans="1:7" ht="20.100000000000001" customHeight="1" x14ac:dyDescent="0.2">
      <c r="A496" s="26"/>
      <c r="B496" s="26"/>
      <c r="C496" s="26"/>
      <c r="D496" s="27"/>
      <c r="E496" s="28"/>
      <c r="G496" s="24" t="str">
        <f>_xlfn.IFNA(VLOOKUP($D496,مواد!$A$1:$A$150,1,FALSE),"")</f>
        <v/>
      </c>
    </row>
    <row r="497" spans="1:7" ht="20.100000000000001" customHeight="1" x14ac:dyDescent="0.2">
      <c r="A497" s="26"/>
      <c r="B497" s="26"/>
      <c r="C497" s="26"/>
      <c r="D497" s="27"/>
      <c r="E497" s="28"/>
      <c r="G497" s="24" t="str">
        <f>_xlfn.IFNA(VLOOKUP($D497,مواد!$A$1:$A$150,1,FALSE),"")</f>
        <v/>
      </c>
    </row>
    <row r="498" spans="1:7" ht="20.100000000000001" customHeight="1" x14ac:dyDescent="0.2">
      <c r="A498" s="26"/>
      <c r="B498" s="26"/>
      <c r="C498" s="26"/>
      <c r="D498" s="27"/>
      <c r="E498" s="28"/>
      <c r="G498" s="24" t="str">
        <f>_xlfn.IFNA(VLOOKUP($D498,مواد!$A$1:$A$150,1,FALSE),"")</f>
        <v/>
      </c>
    </row>
    <row r="499" spans="1:7" ht="20.100000000000001" customHeight="1" x14ac:dyDescent="0.2">
      <c r="A499" s="26"/>
      <c r="B499" s="26"/>
      <c r="C499" s="26"/>
      <c r="D499" s="27"/>
      <c r="E499" s="28"/>
      <c r="G499" s="24" t="str">
        <f>_xlfn.IFNA(VLOOKUP($D499,مواد!$A$1:$A$150,1,FALSE),"")</f>
        <v/>
      </c>
    </row>
  </sheetData>
  <pageMargins left="0.51181102362204722" right="0.51181102362204722" top="0.55118110236220474" bottom="0.55118110236220474" header="0.11811023622047245" footer="0.11811023622047245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rightToLeft="1" workbookViewId="0">
      <pane ySplit="2" topLeftCell="A3" activePane="bottomLeft" state="frozen"/>
      <selection pane="bottomLeft" activeCell="N14" sqref="N14"/>
    </sheetView>
  </sheetViews>
  <sheetFormatPr defaultRowHeight="21.95" customHeight="1" x14ac:dyDescent="0.2"/>
  <cols>
    <col min="1" max="1" width="4.875" style="68" customWidth="1"/>
    <col min="2" max="2" width="31.75" style="72" bestFit="1" customWidth="1"/>
    <col min="3" max="9" width="12.625" style="73" customWidth="1"/>
    <col min="10" max="10" width="2.75" style="73" customWidth="1"/>
    <col min="11" max="11" width="9.625" style="68" hidden="1" customWidth="1"/>
    <col min="12" max="16384" width="9" style="68"/>
  </cols>
  <sheetData>
    <row r="1" spans="1:11" ht="21.95" customHeight="1" thickBot="1" x14ac:dyDescent="0.25"/>
    <row r="2" spans="1:11" ht="21.95" customHeight="1" thickBot="1" x14ac:dyDescent="0.25">
      <c r="A2" s="141"/>
      <c r="B2" s="141" t="s">
        <v>128</v>
      </c>
      <c r="C2" s="141" t="s">
        <v>138</v>
      </c>
      <c r="D2" s="141" t="s">
        <v>143</v>
      </c>
      <c r="E2" s="141" t="s">
        <v>140</v>
      </c>
      <c r="F2" s="141" t="s">
        <v>188</v>
      </c>
      <c r="G2" s="141" t="s">
        <v>173</v>
      </c>
      <c r="H2" s="141" t="s">
        <v>172</v>
      </c>
      <c r="I2" s="141" t="s">
        <v>141</v>
      </c>
    </row>
    <row r="3" spans="1:11" ht="21.95" customHeight="1" x14ac:dyDescent="0.2">
      <c r="A3" s="129">
        <v>1</v>
      </c>
      <c r="B3" s="143" t="s">
        <v>0</v>
      </c>
      <c r="C3" s="36">
        <f>_xlfn.IFNA(VLOOKUP($B3,'اول المدة'!$B$2:$C$98,2,FALSE),"")</f>
        <v>220</v>
      </c>
      <c r="D3" s="36">
        <f>SUMIF(مشتريات!$D$2:$D$102,التقرير!$B3,مشتريات!$E$2:$E$102)</f>
        <v>0</v>
      </c>
      <c r="E3" s="36">
        <f>SUMIF('صرف مواد خام'!$D$2:$D$1000,التقرير!$B3,'صرف مواد خام'!$E$2:$E$1000)</f>
        <v>0</v>
      </c>
      <c r="F3" s="36"/>
      <c r="G3" s="36">
        <f>SUMIF('انتاج مواد تامة '!$C$2:$C$494,التقرير!$B3,'انتاج مواد تامة '!$D$2:$D$494)</f>
        <v>0</v>
      </c>
      <c r="H3" s="36">
        <f>SUMIF(مبيعات!$D$2:$D$499,التقرير!$B3,مبيعات!$E$2:$E$499)</f>
        <v>0</v>
      </c>
      <c r="I3" s="36">
        <f>IF($C3="",0,$C3)+(IF($F3="",0,$F3))+D3-E3+G3-H3</f>
        <v>220</v>
      </c>
      <c r="K3" s="68" t="str">
        <f>VLOOKUP($B3,مواد!$A$1:$A$150,1,FALSE)</f>
        <v>برميل بلاستيك 200 كيلو</v>
      </c>
    </row>
    <row r="4" spans="1:11" ht="21.95" customHeight="1" x14ac:dyDescent="0.2">
      <c r="A4" s="71">
        <v>2</v>
      </c>
      <c r="B4" s="78" t="s">
        <v>111</v>
      </c>
      <c r="C4" s="28">
        <f>_xlfn.IFNA(VLOOKUP($B4,'اول المدة'!$B$2:$C$98,2,FALSE),"")</f>
        <v>1647</v>
      </c>
      <c r="D4" s="28">
        <f>SUMIF(مشتريات!$D$2:$D$102,التقرير!$B4,مشتريات!$E$2:$E$102)</f>
        <v>1628</v>
      </c>
      <c r="E4" s="28">
        <f>SUMIF('صرف مواد خام'!$D$2:$D$1000,التقرير!$B4,'صرف مواد خام'!$E$2:$E$1000)</f>
        <v>940</v>
      </c>
      <c r="F4" s="28"/>
      <c r="G4" s="28">
        <f>SUMIF('انتاج مواد تامة '!$C$2:$C$494,التقرير!$B4,'انتاج مواد تامة '!$D$2:$D$494)</f>
        <v>0</v>
      </c>
      <c r="H4" s="28">
        <f>SUMIF(مبيعات!$D$2:$D$499,التقرير!$B4,مبيعات!$E$2:$E$499)</f>
        <v>0</v>
      </c>
      <c r="I4" s="28">
        <f t="shared" ref="I4:I67" si="0">IF($C4="",0,$C4)+(IF($F4="",0,$F4))+D4-E4+G4-H4</f>
        <v>2335</v>
      </c>
      <c r="K4" s="68" t="str">
        <f>VLOOKUP($B4,مواد!$A$1:$A$150,1,FALSE)</f>
        <v>برميل حديد مفتوح 200 لتر</v>
      </c>
    </row>
    <row r="5" spans="1:11" ht="21.95" customHeight="1" x14ac:dyDescent="0.2">
      <c r="A5" s="71">
        <v>3</v>
      </c>
      <c r="B5" s="78" t="s">
        <v>1</v>
      </c>
      <c r="C5" s="28">
        <f>_xlfn.IFNA(VLOOKUP($B5,'اول المدة'!$B$2:$C$98,2,FALSE),"")</f>
        <v>7544</v>
      </c>
      <c r="D5" s="28">
        <f>SUMIF(مشتريات!$D$2:$D$102,التقرير!$B5,مشتريات!$E$2:$E$102)</f>
        <v>0</v>
      </c>
      <c r="E5" s="28">
        <f>SUMIF('صرف مواد خام'!$D$2:$D$1000,التقرير!$B5,'صرف مواد خام'!$E$2:$E$1000)</f>
        <v>5</v>
      </c>
      <c r="F5" s="28"/>
      <c r="G5" s="28">
        <f>SUMIF('انتاج مواد تامة '!$C$2:$C$494,التقرير!$B5,'انتاج مواد تامة '!$D$2:$D$494)</f>
        <v>0</v>
      </c>
      <c r="H5" s="28">
        <f>SUMIF(مبيعات!$D$2:$D$499,التقرير!$B5,مبيعات!$E$2:$E$499)</f>
        <v>0</v>
      </c>
      <c r="I5" s="28">
        <f t="shared" si="0"/>
        <v>7539</v>
      </c>
      <c r="K5" s="68" t="str">
        <f>VLOOKUP($B5,مواد!$A$1:$A$150,1,FALSE)</f>
        <v>عبوات سعودي بوند 3.5</v>
      </c>
    </row>
    <row r="6" spans="1:11" ht="21.95" customHeight="1" x14ac:dyDescent="0.2">
      <c r="A6" s="71">
        <v>4</v>
      </c>
      <c r="B6" s="78" t="s">
        <v>2</v>
      </c>
      <c r="C6" s="28">
        <f>_xlfn.IFNA(VLOOKUP($B6,'اول المدة'!$B$2:$C$98,2,FALSE),"")</f>
        <v>39</v>
      </c>
      <c r="D6" s="28">
        <f>SUMIF(مشتريات!$D$2:$D$102,التقرير!$B6,مشتريات!$E$2:$E$102)</f>
        <v>749</v>
      </c>
      <c r="E6" s="28">
        <f>SUMIF('صرف مواد خام'!$D$2:$D$1000,التقرير!$B6,'صرف مواد خام'!$E$2:$E$1000)</f>
        <v>234</v>
      </c>
      <c r="F6" s="28"/>
      <c r="G6" s="28">
        <f>SUMIF('انتاج مواد تامة '!$C$2:$C$494,التقرير!$B6,'انتاج مواد تامة '!$D$2:$D$494)</f>
        <v>1</v>
      </c>
      <c r="H6" s="28">
        <f>SUMIF(مبيعات!$D$2:$D$499,التقرير!$B6,مبيعات!$E$2:$E$499)</f>
        <v>5</v>
      </c>
      <c r="I6" s="28">
        <f t="shared" si="0"/>
        <v>550</v>
      </c>
      <c r="K6" s="68" t="str">
        <f>VLOOKUP($B6,مواد!$A$1:$A$150,1,FALSE)</f>
        <v>خزان بلاستيك طن</v>
      </c>
    </row>
    <row r="7" spans="1:11" ht="21.95" customHeight="1" x14ac:dyDescent="0.2">
      <c r="A7" s="71">
        <v>5</v>
      </c>
      <c r="B7" s="78" t="s">
        <v>3</v>
      </c>
      <c r="C7" s="28">
        <f>_xlfn.IFNA(VLOOKUP($B7,'اول المدة'!$B$2:$C$98,2,FALSE),"")</f>
        <v>2200</v>
      </c>
      <c r="D7" s="28">
        <f>SUMIF(مشتريات!$D$2:$D$102,التقرير!$B7,مشتريات!$E$2:$E$102)</f>
        <v>0</v>
      </c>
      <c r="E7" s="28">
        <f>SUMIF('صرف مواد خام'!$D$2:$D$1000,التقرير!$B7,'صرف مواد خام'!$E$2:$E$1000)</f>
        <v>0</v>
      </c>
      <c r="F7" s="28"/>
      <c r="G7" s="28">
        <f>SUMIF('انتاج مواد تامة '!$C$2:$C$494,التقرير!$B7,'انتاج مواد تامة '!$D$2:$D$494)</f>
        <v>0</v>
      </c>
      <c r="H7" s="28">
        <f>SUMIF(مبيعات!$D$2:$D$499,التقرير!$B7,مبيعات!$E$2:$E$499)</f>
        <v>0</v>
      </c>
      <c r="I7" s="28">
        <f t="shared" si="0"/>
        <v>2200</v>
      </c>
      <c r="K7" s="68" t="str">
        <f>VLOOKUP($B7,مواد!$A$1:$A$150,1,FALSE)</f>
        <v>عبوات اوكي 3.5</v>
      </c>
    </row>
    <row r="8" spans="1:11" ht="21.95" customHeight="1" x14ac:dyDescent="0.2">
      <c r="A8" s="71">
        <v>6</v>
      </c>
      <c r="B8" s="78" t="s">
        <v>4</v>
      </c>
      <c r="C8" s="28">
        <f>_xlfn.IFNA(VLOOKUP($B8,'اول المدة'!$B$2:$C$98,2,FALSE),"")</f>
        <v>2490</v>
      </c>
      <c r="D8" s="28">
        <f>SUMIF(مشتريات!$D$2:$D$102,التقرير!$B8,مشتريات!$E$2:$E$102)</f>
        <v>0</v>
      </c>
      <c r="E8" s="28">
        <f>SUMIF('صرف مواد خام'!$D$2:$D$1000,التقرير!$B8,'صرف مواد خام'!$E$2:$E$1000)</f>
        <v>0</v>
      </c>
      <c r="F8" s="28"/>
      <c r="G8" s="28">
        <f>SUMIF('انتاج مواد تامة '!$C$2:$C$494,التقرير!$B8,'انتاج مواد تامة '!$D$2:$D$494)</f>
        <v>0</v>
      </c>
      <c r="H8" s="28">
        <f>SUMIF(مبيعات!$D$2:$D$499,التقرير!$B8,مبيعات!$E$2:$E$499)</f>
        <v>0</v>
      </c>
      <c r="I8" s="28">
        <f t="shared" si="0"/>
        <v>2490</v>
      </c>
      <c r="K8" s="68" t="str">
        <f>VLOOKUP($B8,مواد!$A$1:$A$150,1,FALSE)</f>
        <v>كرتون تعبئة</v>
      </c>
    </row>
    <row r="9" spans="1:11" ht="21.95" customHeight="1" x14ac:dyDescent="0.2">
      <c r="A9" s="71">
        <v>7</v>
      </c>
      <c r="B9" s="78" t="s">
        <v>5</v>
      </c>
      <c r="C9" s="28">
        <f>_xlfn.IFNA(VLOOKUP($B9,'اول المدة'!$B$2:$C$98,2,FALSE),"")</f>
        <v>725</v>
      </c>
      <c r="D9" s="28">
        <f>SUMIF(مشتريات!$D$2:$D$102,التقرير!$B9,مشتريات!$E$2:$E$102)</f>
        <v>0</v>
      </c>
      <c r="E9" s="28">
        <f>SUMIF('صرف مواد خام'!$D$2:$D$1000,التقرير!$B9,'صرف مواد خام'!$E$2:$E$1000)</f>
        <v>203</v>
      </c>
      <c r="F9" s="28"/>
      <c r="G9" s="28">
        <f>SUMIF('انتاج مواد تامة '!$C$2:$C$494,التقرير!$B9,'انتاج مواد تامة '!$D$2:$D$494)</f>
        <v>0</v>
      </c>
      <c r="H9" s="28">
        <f>SUMIF(مبيعات!$D$2:$D$499,التقرير!$B9,مبيعات!$E$2:$E$499)</f>
        <v>0</v>
      </c>
      <c r="I9" s="28">
        <f t="shared" si="0"/>
        <v>522</v>
      </c>
      <c r="K9" s="68" t="str">
        <f>VLOOKUP($B9,مواد!$A$1:$A$150,1,FALSE)</f>
        <v>فلتر لان</v>
      </c>
    </row>
    <row r="10" spans="1:11" ht="21.95" customHeight="1" x14ac:dyDescent="0.2">
      <c r="A10" s="71">
        <v>8</v>
      </c>
      <c r="B10" s="78" t="s">
        <v>6</v>
      </c>
      <c r="C10" s="28">
        <f>_xlfn.IFNA(VLOOKUP($B10,'اول المدة'!$B$2:$C$98,2,FALSE),"")</f>
        <v>270</v>
      </c>
      <c r="D10" s="28">
        <f>SUMIF(مشتريات!$D$2:$D$102,التقرير!$B10,مشتريات!$E$2:$E$102)</f>
        <v>792</v>
      </c>
      <c r="E10" s="28">
        <f>SUMIF('صرف مواد خام'!$D$2:$D$1000,التقرير!$B10,'صرف مواد خام'!$E$2:$E$1000)</f>
        <v>215</v>
      </c>
      <c r="F10" s="28"/>
      <c r="G10" s="28">
        <f>SUMIF('انتاج مواد تامة '!$C$2:$C$494,التقرير!$B10,'انتاج مواد تامة '!$D$2:$D$494)</f>
        <v>0</v>
      </c>
      <c r="H10" s="28">
        <f>SUMIF(مبيعات!$D$2:$D$499,التقرير!$B10,مبيعات!$E$2:$E$499)</f>
        <v>0</v>
      </c>
      <c r="I10" s="28">
        <f t="shared" si="0"/>
        <v>847</v>
      </c>
      <c r="K10" s="68" t="str">
        <f>VLOOKUP($B10,مواد!$A$1:$A$150,1,FALSE)</f>
        <v>برميل 50 لتر سادة</v>
      </c>
    </row>
    <row r="11" spans="1:11" ht="21.95" customHeight="1" x14ac:dyDescent="0.2">
      <c r="A11" s="71">
        <v>9</v>
      </c>
      <c r="B11" s="78" t="s">
        <v>7</v>
      </c>
      <c r="C11" s="28">
        <f>_xlfn.IFNA(VLOOKUP($B11,'اول المدة'!$B$2:$C$98,2,FALSE),"")</f>
        <v>765</v>
      </c>
      <c r="D11" s="28">
        <f>SUMIF(مشتريات!$D$2:$D$102,التقرير!$B11,مشتريات!$E$2:$E$102)</f>
        <v>2376</v>
      </c>
      <c r="E11" s="28">
        <f>SUMIF('صرف مواد خام'!$D$2:$D$1000,التقرير!$B11,'صرف مواد خام'!$E$2:$E$1000)</f>
        <v>0</v>
      </c>
      <c r="F11" s="28"/>
      <c r="G11" s="28">
        <f>SUMIF('انتاج مواد تامة '!$C$2:$C$494,التقرير!$B11,'انتاج مواد تامة '!$D$2:$D$494)</f>
        <v>0</v>
      </c>
      <c r="H11" s="28">
        <f>SUMIF(مبيعات!$D$2:$D$499,التقرير!$B11,مبيعات!$E$2:$E$499)</f>
        <v>0</v>
      </c>
      <c r="I11" s="28">
        <f t="shared" si="0"/>
        <v>3141</v>
      </c>
      <c r="K11" s="68" t="str">
        <f>VLOOKUP($B11,مواد!$A$1:$A$150,1,FALSE)</f>
        <v>برميل سعودي بوند 50 لتر</v>
      </c>
    </row>
    <row r="12" spans="1:11" ht="21.95" customHeight="1" x14ac:dyDescent="0.2">
      <c r="A12" s="71">
        <v>10</v>
      </c>
      <c r="B12" s="78" t="s">
        <v>8</v>
      </c>
      <c r="C12" s="28">
        <f>_xlfn.IFNA(VLOOKUP($B12,'اول المدة'!$B$2:$C$98,2,FALSE),"")</f>
        <v>5</v>
      </c>
      <c r="D12" s="28">
        <f>SUMIF(مشتريات!$D$2:$D$102,التقرير!$B12,مشتريات!$E$2:$E$102)</f>
        <v>0</v>
      </c>
      <c r="E12" s="28">
        <f>SUMIF('صرف مواد خام'!$D$2:$D$1000,التقرير!$B12,'صرف مواد خام'!$E$2:$E$1000)</f>
        <v>0</v>
      </c>
      <c r="F12" s="28"/>
      <c r="G12" s="28">
        <f>SUMIF('انتاج مواد تامة '!$C$2:$C$494,التقرير!$B12,'انتاج مواد تامة '!$D$2:$D$494)</f>
        <v>0</v>
      </c>
      <c r="H12" s="28">
        <f>SUMIF(مبيعات!$D$2:$D$499,التقرير!$B12,مبيعات!$E$2:$E$499)</f>
        <v>0</v>
      </c>
      <c r="I12" s="28">
        <f t="shared" si="0"/>
        <v>5</v>
      </c>
      <c r="K12" s="68" t="str">
        <f>VLOOKUP($B12,مواد!$A$1:$A$150,1,FALSE)</f>
        <v>برميل سعودي بوند 40 لتر</v>
      </c>
    </row>
    <row r="13" spans="1:11" ht="21.95" customHeight="1" x14ac:dyDescent="0.2">
      <c r="A13" s="71">
        <v>11</v>
      </c>
      <c r="B13" s="78" t="s">
        <v>9</v>
      </c>
      <c r="C13" s="28">
        <f>_xlfn.IFNA(VLOOKUP($B13,'اول المدة'!$B$2:$C$98,2,FALSE),"")</f>
        <v>440</v>
      </c>
      <c r="D13" s="28">
        <f>SUMIF(مشتريات!$D$2:$D$102,التقرير!$B13,مشتريات!$E$2:$E$102)</f>
        <v>0</v>
      </c>
      <c r="E13" s="28">
        <f>SUMIF('صرف مواد خام'!$D$2:$D$1000,التقرير!$B13,'صرف مواد خام'!$E$2:$E$1000)</f>
        <v>0</v>
      </c>
      <c r="F13" s="28"/>
      <c r="G13" s="28">
        <f>SUMIF('انتاج مواد تامة '!$C$2:$C$494,التقرير!$B13,'انتاج مواد تامة '!$D$2:$D$494)</f>
        <v>0</v>
      </c>
      <c r="H13" s="28">
        <f>SUMIF(مبيعات!$D$2:$D$499,التقرير!$B13,مبيعات!$E$2:$E$499)</f>
        <v>0</v>
      </c>
      <c r="I13" s="28">
        <f t="shared" si="0"/>
        <v>440</v>
      </c>
      <c r="K13" s="68" t="str">
        <f>VLOOKUP($B13,مواد!$A$1:$A$150,1,FALSE)</f>
        <v>اوكي 40 لتر</v>
      </c>
    </row>
    <row r="14" spans="1:11" ht="21.95" customHeight="1" x14ac:dyDescent="0.2">
      <c r="A14" s="71">
        <v>12</v>
      </c>
      <c r="B14" s="78" t="s">
        <v>10</v>
      </c>
      <c r="C14" s="28">
        <f>_xlfn.IFNA(VLOOKUP($B14,'اول المدة'!$B$2:$C$98,2,FALSE),"")</f>
        <v>7500</v>
      </c>
      <c r="D14" s="28">
        <f>SUMIF(مشتريات!$D$2:$D$102,التقرير!$B14,مشتريات!$E$2:$E$102)</f>
        <v>0</v>
      </c>
      <c r="E14" s="28">
        <f>SUMIF('صرف مواد خام'!$D$2:$D$1000,التقرير!$B14,'صرف مواد خام'!$E$2:$E$1000)</f>
        <v>140</v>
      </c>
      <c r="F14" s="28"/>
      <c r="G14" s="28">
        <f>SUMIF('انتاج مواد تامة '!$C$2:$C$494,التقرير!$B14,'انتاج مواد تامة '!$D$2:$D$494)</f>
        <v>0</v>
      </c>
      <c r="H14" s="28">
        <f>SUMIF(مبيعات!$D$2:$D$499,التقرير!$B14,مبيعات!$E$2:$E$499)</f>
        <v>0</v>
      </c>
      <c r="I14" s="28">
        <f t="shared" si="0"/>
        <v>7360</v>
      </c>
      <c r="K14" s="68" t="str">
        <f>VLOOKUP($B14,مواد!$A$1:$A$150,1,FALSE)</f>
        <v>أكياس جامبو 1000 لتر</v>
      </c>
    </row>
    <row r="15" spans="1:11" ht="21.95" customHeight="1" x14ac:dyDescent="0.2">
      <c r="A15" s="71">
        <v>13</v>
      </c>
      <c r="B15" s="78" t="s">
        <v>190</v>
      </c>
      <c r="C15" s="28" t="str">
        <f>_xlfn.IFNA(VLOOKUP($B15,'اول المدة'!$B$2:$C$98,2,FALSE),"")</f>
        <v/>
      </c>
      <c r="D15" s="28">
        <f>SUMIF(مشتريات!$D$2:$D$102,التقرير!$B15,مشتريات!$E$2:$E$102)</f>
        <v>0</v>
      </c>
      <c r="E15" s="28">
        <f>SUMIF('صرف مواد خام'!$D$2:$D$1000,التقرير!$B15,'صرف مواد خام'!$E$2:$E$1000)</f>
        <v>0</v>
      </c>
      <c r="F15" s="28"/>
      <c r="G15" s="28">
        <f>SUMIF('انتاج مواد تامة '!$C$2:$C$494,التقرير!$B15,'انتاج مواد تامة '!$D$2:$D$494)</f>
        <v>13470</v>
      </c>
      <c r="H15" s="28">
        <f>SUMIF(مبيعات!$D$2:$D$499,التقرير!$B15,مبيعات!$E$2:$E$499)</f>
        <v>518</v>
      </c>
      <c r="I15" s="28">
        <f t="shared" si="0"/>
        <v>12952</v>
      </c>
      <c r="K15" s="68" t="str">
        <f>VLOOKUP($B15,مواد!$A$1:$A$150,1,FALSE)</f>
        <v>اتوفكس 30ك</v>
      </c>
    </row>
    <row r="16" spans="1:11" ht="21.95" customHeight="1" x14ac:dyDescent="0.2">
      <c r="A16" s="71">
        <v>14</v>
      </c>
      <c r="B16" s="78" t="s">
        <v>12</v>
      </c>
      <c r="C16" s="28">
        <f>_xlfn.IFNA(VLOOKUP($B16,'اول المدة'!$B$2:$C$98,2,FALSE),"")</f>
        <v>182</v>
      </c>
      <c r="D16" s="28">
        <f>SUMIF(مشتريات!$D$2:$D$102,التقرير!$B16,مشتريات!$E$2:$E$102)</f>
        <v>0</v>
      </c>
      <c r="E16" s="28">
        <f>SUMIF('صرف مواد خام'!$D$2:$D$1000,التقرير!$B16,'صرف مواد خام'!$E$2:$E$1000)</f>
        <v>0</v>
      </c>
      <c r="F16" s="28"/>
      <c r="G16" s="28">
        <f>SUMIF('انتاج مواد تامة '!$C$2:$C$494,التقرير!$B16,'انتاج مواد تامة '!$D$2:$D$494)</f>
        <v>290</v>
      </c>
      <c r="H16" s="28">
        <f>SUMIF(مبيعات!$D$2:$D$499,التقرير!$B16,مبيعات!$E$2:$E$499)</f>
        <v>68</v>
      </c>
      <c r="I16" s="28">
        <f t="shared" si="0"/>
        <v>404</v>
      </c>
      <c r="K16" s="68" t="str">
        <f>VLOOKUP($B16,مواد!$A$1:$A$150,1,FALSE)</f>
        <v>اوكي 30 كيلو</v>
      </c>
    </row>
    <row r="17" spans="1:11" ht="21.95" customHeight="1" x14ac:dyDescent="0.2">
      <c r="A17" s="71">
        <v>15</v>
      </c>
      <c r="B17" s="78" t="s">
        <v>13</v>
      </c>
      <c r="C17" s="28">
        <f>_xlfn.IFNA(VLOOKUP($B17,'اول المدة'!$B$2:$C$98,2,FALSE),"")</f>
        <v>431</v>
      </c>
      <c r="D17" s="28">
        <f>SUMIF(مشتريات!$D$2:$D$102,التقرير!$B17,مشتريات!$E$2:$E$102)</f>
        <v>0</v>
      </c>
      <c r="E17" s="28">
        <f>SUMIF('صرف مواد خام'!$D$2:$D$1000,التقرير!$B17,'صرف مواد خام'!$E$2:$E$1000)</f>
        <v>0</v>
      </c>
      <c r="F17" s="28"/>
      <c r="G17" s="28">
        <f>SUMIF('انتاج مواد تامة '!$C$2:$C$494,التقرير!$B17,'انتاج مواد تامة '!$D$2:$D$494)</f>
        <v>20520</v>
      </c>
      <c r="H17" s="28">
        <f>SUMIF(مبيعات!$D$2:$D$499,التقرير!$B17,مبيعات!$E$2:$E$499)</f>
        <v>17620</v>
      </c>
      <c r="I17" s="28">
        <f t="shared" si="0"/>
        <v>3331</v>
      </c>
      <c r="K17" s="68" t="str">
        <f>VLOOKUP($B17,مواد!$A$1:$A$150,1,FALSE)</f>
        <v>IPC-BOND-35</v>
      </c>
    </row>
    <row r="18" spans="1:11" ht="21.95" customHeight="1" x14ac:dyDescent="0.2">
      <c r="A18" s="71">
        <v>16</v>
      </c>
      <c r="B18" s="78" t="s">
        <v>14</v>
      </c>
      <c r="C18" s="28">
        <f>_xlfn.IFNA(VLOOKUP($B18,'اول المدة'!$B$2:$C$98,2,FALSE),"")</f>
        <v>8000</v>
      </c>
      <c r="D18" s="28">
        <f>SUMIF(مشتريات!$D$2:$D$102,التقرير!$B18,مشتريات!$E$2:$E$102)</f>
        <v>0</v>
      </c>
      <c r="E18" s="28">
        <f>SUMIF('صرف مواد خام'!$D$2:$D$1000,التقرير!$B18,'صرف مواد خام'!$E$2:$E$1000)</f>
        <v>0</v>
      </c>
      <c r="F18" s="28"/>
      <c r="G18" s="28">
        <f>SUMIF('انتاج مواد تامة '!$C$2:$C$494,التقرير!$B18,'انتاج مواد تامة '!$D$2:$D$494)</f>
        <v>271100</v>
      </c>
      <c r="H18" s="28">
        <f>SUMIF(مبيعات!$D$2:$D$499,التقرير!$B18,مبيعات!$E$2:$E$499)</f>
        <v>91270</v>
      </c>
      <c r="I18" s="28">
        <f t="shared" si="0"/>
        <v>187830</v>
      </c>
      <c r="K18" s="68" t="str">
        <f>VLOOKUP($B18,مواد!$A$1:$A$150,1,FALSE)</f>
        <v>IPC-CARPET-755</v>
      </c>
    </row>
    <row r="19" spans="1:11" ht="21.95" customHeight="1" x14ac:dyDescent="0.2">
      <c r="A19" s="71">
        <v>17</v>
      </c>
      <c r="B19" s="78" t="s">
        <v>15</v>
      </c>
      <c r="C19" s="28">
        <f>_xlfn.IFNA(VLOOKUP($B19,'اول المدة'!$B$2:$C$98,2,FALSE),"")</f>
        <v>140000</v>
      </c>
      <c r="D19" s="28">
        <f>SUMIF(مشتريات!$D$2:$D$102,التقرير!$B19,مشتريات!$E$2:$E$102)</f>
        <v>0</v>
      </c>
      <c r="E19" s="28">
        <f>SUMIF('صرف مواد خام'!$D$2:$D$1000,التقرير!$B19,'صرف مواد خام'!$E$2:$E$1000)</f>
        <v>0</v>
      </c>
      <c r="F19" s="28"/>
      <c r="G19" s="28">
        <f>SUMIF('انتاج مواد تامة '!$C$2:$C$494,التقرير!$B19,'انتاج مواد تامة '!$D$2:$D$494)</f>
        <v>1202500</v>
      </c>
      <c r="H19" s="28">
        <f>SUMIF(مبيعات!$D$2:$D$499,التقرير!$B19,مبيعات!$E$2:$E$499)</f>
        <v>436800</v>
      </c>
      <c r="I19" s="28">
        <f t="shared" si="0"/>
        <v>905700</v>
      </c>
      <c r="K19" s="68" t="str">
        <f>VLOOKUP($B19,مواد!$A$1:$A$150,1,FALSE)</f>
        <v>IPC-LAN CP 40</v>
      </c>
    </row>
    <row r="20" spans="1:11" ht="21.95" customHeight="1" x14ac:dyDescent="0.2">
      <c r="A20" s="71">
        <v>18</v>
      </c>
      <c r="B20" s="78" t="s">
        <v>16</v>
      </c>
      <c r="C20" s="28">
        <f>_xlfn.IFNA(VLOOKUP($B20,'اول المدة'!$B$2:$C$98,2,FALSE),"")</f>
        <v>994</v>
      </c>
      <c r="D20" s="28">
        <f>SUMIF(مشتريات!$D$2:$D$102,التقرير!$B20,مشتريات!$E$2:$E$102)</f>
        <v>0</v>
      </c>
      <c r="E20" s="28">
        <f>SUMIF('صرف مواد خام'!$D$2:$D$1000,التقرير!$B20,'صرف مواد خام'!$E$2:$E$1000)</f>
        <v>0</v>
      </c>
      <c r="F20" s="28"/>
      <c r="G20" s="28">
        <f>SUMIF('انتاج مواد تامة '!$C$2:$C$494,التقرير!$B20,'انتاج مواد تامة '!$D$2:$D$494)</f>
        <v>4315</v>
      </c>
      <c r="H20" s="28">
        <f>SUMIF(مبيعات!$D$2:$D$499,التقرير!$B20,مبيعات!$E$2:$E$499)</f>
        <v>3430</v>
      </c>
      <c r="I20" s="28">
        <f t="shared" si="0"/>
        <v>1879</v>
      </c>
      <c r="K20" s="68" t="str">
        <f>VLOOKUP($B20,مواد!$A$1:$A$150,1,FALSE)</f>
        <v>سعودي بوند 30 كيلو</v>
      </c>
    </row>
    <row r="21" spans="1:11" ht="21.95" customHeight="1" x14ac:dyDescent="0.2">
      <c r="A21" s="121">
        <v>19</v>
      </c>
      <c r="B21" s="144" t="s">
        <v>17</v>
      </c>
      <c r="C21" s="28">
        <f>_xlfn.IFNA(VLOOKUP($B21,'اول المدة'!$B$2:$C$98,2,FALSE),"")</f>
        <v>824</v>
      </c>
      <c r="D21" s="122">
        <f>SUMIF(مشتريات!$D$2:$D$102,التقرير!$B21,مشتريات!$E$2:$E$102)</f>
        <v>0</v>
      </c>
      <c r="E21" s="28">
        <f>SUMIF('صرف مواد خام'!$D$2:$D$1000,التقرير!$B21,'صرف مواد خام'!$E$2:$E$1000)</f>
        <v>0</v>
      </c>
      <c r="F21" s="28"/>
      <c r="G21" s="28">
        <f>SUMIF('انتاج مواد تامة '!$C$2:$C$494,التقرير!$B21,'انتاج مواد تامة '!$D$2:$D$494)</f>
        <v>2974</v>
      </c>
      <c r="H21" s="28">
        <f>SUMIF(مبيعات!$D$2:$D$499,التقرير!$B21,مبيعات!$E$2:$E$499)</f>
        <v>908</v>
      </c>
      <c r="I21" s="28">
        <f t="shared" si="0"/>
        <v>2890</v>
      </c>
      <c r="K21" s="68" t="str">
        <f>VLOOKUP($B21,مواد!$A$1:$A$150,1,FALSE)</f>
        <v>برميل امازون 30 كيلو</v>
      </c>
    </row>
    <row r="22" spans="1:11" ht="21.95" customHeight="1" x14ac:dyDescent="0.2">
      <c r="A22" s="71">
        <v>20</v>
      </c>
      <c r="B22" s="78" t="s">
        <v>18</v>
      </c>
      <c r="C22" s="28">
        <f>_xlfn.IFNA(VLOOKUP($B22,'اول المدة'!$B$2:$C$98,2,FALSE),"")</f>
        <v>430100</v>
      </c>
      <c r="D22" s="28">
        <f>SUMIF(مشتريات!$D$2:$D$102,التقرير!$B22,مشتريات!$E$2:$E$102)</f>
        <v>0</v>
      </c>
      <c r="E22" s="28">
        <f>SUMIF('صرف مواد خام'!$D$2:$D$1000,التقرير!$B22,'صرف مواد خام'!$E$2:$E$1000)</f>
        <v>0</v>
      </c>
      <c r="F22" s="28"/>
      <c r="G22" s="28">
        <f>SUMIF('انتاج مواد تامة '!$C$2:$C$494,التقرير!$B22,'انتاج مواد تامة '!$D$2:$D$494)</f>
        <v>950000</v>
      </c>
      <c r="H22" s="28">
        <f>SUMIF(مبيعات!$D$2:$D$499,التقرير!$B22,مبيعات!$E$2:$E$499)</f>
        <v>719670</v>
      </c>
      <c r="I22" s="28">
        <f t="shared" si="0"/>
        <v>660430</v>
      </c>
      <c r="K22" s="68" t="str">
        <f>VLOOKUP($B22,مواد!$A$1:$A$150,1,FALSE)</f>
        <v>IPC-SA-509</v>
      </c>
    </row>
    <row r="23" spans="1:11" ht="21.95" customHeight="1" x14ac:dyDescent="0.2">
      <c r="A23" s="71">
        <v>21</v>
      </c>
      <c r="B23" s="78" t="s">
        <v>19</v>
      </c>
      <c r="C23" s="28">
        <f>_xlfn.IFNA(VLOOKUP($B23,'اول المدة'!$B$2:$C$98,2,FALSE),"")</f>
        <v>23400</v>
      </c>
      <c r="D23" s="28">
        <f>SUMIF(مشتريات!$D$2:$D$102,التقرير!$B23,مشتريات!$E$2:$E$102)</f>
        <v>0</v>
      </c>
      <c r="E23" s="28">
        <f>SUMIF('صرف مواد خام'!$D$2:$D$1000,التقرير!$B23,'صرف مواد خام'!$E$2:$E$1000)</f>
        <v>0</v>
      </c>
      <c r="F23" s="28"/>
      <c r="G23" s="28">
        <f>SUMIF('انتاج مواد تامة '!$C$2:$C$494,التقرير!$B23,'انتاج مواد تامة '!$D$2:$D$494)</f>
        <v>86000</v>
      </c>
      <c r="H23" s="28">
        <f>SUMIF(مبيعات!$D$2:$D$499,التقرير!$B23,مبيعات!$E$2:$E$499)</f>
        <v>56800</v>
      </c>
      <c r="I23" s="28">
        <f t="shared" si="0"/>
        <v>52600</v>
      </c>
      <c r="K23" s="68" t="str">
        <f>VLOOKUP($B23,مواد!$A$1:$A$150,1,FALSE)</f>
        <v>IPC-CO 511</v>
      </c>
    </row>
    <row r="24" spans="1:11" ht="21.95" customHeight="1" x14ac:dyDescent="0.2">
      <c r="A24" s="71">
        <v>22</v>
      </c>
      <c r="B24" s="78" t="s">
        <v>20</v>
      </c>
      <c r="C24" s="28">
        <f>_xlfn.IFNA(VLOOKUP($B24,'اول المدة'!$B$2:$C$98,2,FALSE),"")</f>
        <v>59800</v>
      </c>
      <c r="D24" s="28">
        <f>SUMIF(مشتريات!$D$2:$D$102,التقرير!$B24,مشتريات!$E$2:$E$102)</f>
        <v>0</v>
      </c>
      <c r="E24" s="28">
        <f>SUMIF('صرف مواد خام'!$D$2:$D$1000,التقرير!$B24,'صرف مواد خام'!$E$2:$E$1000)</f>
        <v>0</v>
      </c>
      <c r="F24" s="28"/>
      <c r="G24" s="28">
        <f>SUMIF('انتاج مواد تامة '!$C$2:$C$494,التقرير!$B24,'انتاج مواد تامة '!$D$2:$D$494)</f>
        <v>62800</v>
      </c>
      <c r="H24" s="28">
        <f>SUMIF(مبيعات!$D$2:$D$499,التقرير!$B24,مبيعات!$E$2:$E$499)</f>
        <v>54200</v>
      </c>
      <c r="I24" s="28">
        <f t="shared" si="0"/>
        <v>68400</v>
      </c>
      <c r="K24" s="68" t="str">
        <f>VLOOKUP($B24,مواد!$A$1:$A$150,1,FALSE)</f>
        <v>IPC-BOND 51</v>
      </c>
    </row>
    <row r="25" spans="1:11" ht="21.95" customHeight="1" x14ac:dyDescent="0.2">
      <c r="A25" s="71">
        <v>23</v>
      </c>
      <c r="B25" s="78" t="s">
        <v>21</v>
      </c>
      <c r="C25" s="28">
        <f>_xlfn.IFNA(VLOOKUP($B25,'اول المدة'!$B$2:$C$98,2,FALSE),"")</f>
        <v>700</v>
      </c>
      <c r="D25" s="28">
        <f>SUMIF(مشتريات!$D$2:$D$102,التقرير!$B25,مشتريات!$E$2:$E$102)</f>
        <v>0</v>
      </c>
      <c r="E25" s="28">
        <f>SUMIF('صرف مواد خام'!$D$2:$D$1000,التقرير!$B25,'صرف مواد خام'!$E$2:$E$1000)</f>
        <v>0</v>
      </c>
      <c r="F25" s="28"/>
      <c r="G25" s="28">
        <f>SUMIF('انتاج مواد تامة '!$C$2:$C$494,التقرير!$B25,'انتاج مواد تامة '!$D$2:$D$494)</f>
        <v>0</v>
      </c>
      <c r="H25" s="28">
        <f>SUMIF(مبيعات!$D$2:$D$499,التقرير!$B25,مبيعات!$E$2:$E$499)</f>
        <v>0</v>
      </c>
      <c r="I25" s="28">
        <f t="shared" si="0"/>
        <v>700</v>
      </c>
      <c r="K25" s="68" t="str">
        <f>VLOOKUP($B25,مواد!$A$1:$A$150,1,FALSE)</f>
        <v>اكريليك اسيد</v>
      </c>
    </row>
    <row r="26" spans="1:11" ht="21.95" customHeight="1" x14ac:dyDescent="0.2">
      <c r="A26" s="71">
        <v>24</v>
      </c>
      <c r="B26" s="78" t="s">
        <v>22</v>
      </c>
      <c r="C26" s="28">
        <f>_xlfn.IFNA(VLOOKUP($B26,'اول المدة'!$B$2:$C$98,2,FALSE),"")</f>
        <v>70</v>
      </c>
      <c r="D26" s="28">
        <f>SUMIF(مشتريات!$D$2:$D$102,التقرير!$B26,مشتريات!$E$2:$E$102)</f>
        <v>0</v>
      </c>
      <c r="E26" s="28">
        <f>SUMIF('صرف مواد خام'!$D$2:$D$1000,التقرير!$B26,'صرف مواد خام'!$E$2:$E$1000)</f>
        <v>0</v>
      </c>
      <c r="F26" s="28"/>
      <c r="G26" s="28">
        <f>SUMIF('انتاج مواد تامة '!$C$2:$C$494,التقرير!$B26,'انتاج مواد تامة '!$D$2:$D$494)</f>
        <v>0</v>
      </c>
      <c r="H26" s="28">
        <f>SUMIF(مبيعات!$D$2:$D$499,التقرير!$B26,مبيعات!$E$2:$E$499)</f>
        <v>0</v>
      </c>
      <c r="I26" s="28">
        <f t="shared" si="0"/>
        <v>70</v>
      </c>
      <c r="K26" s="68" t="str">
        <f>VLOOKUP($B26,مواد!$A$1:$A$150,1,FALSE)</f>
        <v>Dianol-25P</v>
      </c>
    </row>
    <row r="27" spans="1:11" ht="21.95" customHeight="1" x14ac:dyDescent="0.2">
      <c r="A27" s="71">
        <v>25</v>
      </c>
      <c r="B27" s="78" t="s">
        <v>23</v>
      </c>
      <c r="C27" s="28">
        <f>_xlfn.IFNA(VLOOKUP($B27,'اول المدة'!$B$2:$C$98,2,FALSE),"")</f>
        <v>150</v>
      </c>
      <c r="D27" s="28">
        <f>SUMIF(مشتريات!$D$2:$D$102,التقرير!$B27,مشتريات!$E$2:$E$102)</f>
        <v>0</v>
      </c>
      <c r="E27" s="28">
        <f>SUMIF('صرف مواد خام'!$D$2:$D$1000,التقرير!$B27,'صرف مواد خام'!$E$2:$E$1000)</f>
        <v>0</v>
      </c>
      <c r="F27" s="28"/>
      <c r="G27" s="28">
        <f>SUMIF('انتاج مواد تامة '!$C$2:$C$494,التقرير!$B27,'انتاج مواد تامة '!$D$2:$D$494)</f>
        <v>0</v>
      </c>
      <c r="H27" s="28">
        <f>SUMIF(مبيعات!$D$2:$D$499,التقرير!$B27,مبيعات!$E$2:$E$499)</f>
        <v>0</v>
      </c>
      <c r="I27" s="28">
        <f t="shared" si="0"/>
        <v>150</v>
      </c>
      <c r="K27" s="68" t="str">
        <f>VLOOKUP($B27,مواد!$A$1:$A$150,1,FALSE)</f>
        <v>Nonodak</v>
      </c>
    </row>
    <row r="28" spans="1:11" ht="21.95" customHeight="1" x14ac:dyDescent="0.2">
      <c r="A28" s="71">
        <v>26</v>
      </c>
      <c r="B28" s="78" t="s">
        <v>24</v>
      </c>
      <c r="C28" s="28">
        <f>_xlfn.IFNA(VLOOKUP($B28,'اول المدة'!$B$2:$C$98,2,FALSE),"")</f>
        <v>50</v>
      </c>
      <c r="D28" s="28">
        <f>SUMIF(مشتريات!$D$2:$D$102,التقرير!$B28,مشتريات!$E$2:$E$102)</f>
        <v>17000</v>
      </c>
      <c r="E28" s="28">
        <f>SUMIF('صرف مواد خام'!$D$2:$D$1000,التقرير!$B28,'صرف مواد خام'!$E$2:$E$1000)</f>
        <v>5000</v>
      </c>
      <c r="F28" s="28"/>
      <c r="G28" s="28">
        <f>SUMIF('انتاج مواد تامة '!$C$2:$C$494,التقرير!$B28,'انتاج مواد تامة '!$D$2:$D$494)</f>
        <v>0</v>
      </c>
      <c r="H28" s="28">
        <f>SUMIF(مبيعات!$D$2:$D$499,التقرير!$B28,مبيعات!$E$2:$E$499)</f>
        <v>0</v>
      </c>
      <c r="I28" s="28">
        <f t="shared" si="0"/>
        <v>12050</v>
      </c>
      <c r="K28" s="68" t="str">
        <f>VLOOKUP($B28,مواد!$A$1:$A$150,1,FALSE)</f>
        <v>Product104</v>
      </c>
    </row>
    <row r="29" spans="1:11" ht="21.95" customHeight="1" x14ac:dyDescent="0.2">
      <c r="A29" s="71">
        <v>27</v>
      </c>
      <c r="B29" s="78" t="s">
        <v>25</v>
      </c>
      <c r="C29" s="28">
        <f>_xlfn.IFNA(VLOOKUP($B29,'اول المدة'!$B$2:$C$98,2,FALSE),"")</f>
        <v>500</v>
      </c>
      <c r="D29" s="28">
        <f>SUMIF(مشتريات!$D$2:$D$102,التقرير!$B29,مشتريات!$E$2:$E$102)</f>
        <v>9900</v>
      </c>
      <c r="E29" s="28">
        <f>SUMIF('صرف مواد خام'!$D$2:$D$1000,التقرير!$B29,'صرف مواد خام'!$E$2:$E$1000)</f>
        <v>1000</v>
      </c>
      <c r="F29" s="28"/>
      <c r="G29" s="28">
        <f>SUMIF('انتاج مواد تامة '!$C$2:$C$494,التقرير!$B29,'انتاج مواد تامة '!$D$2:$D$494)</f>
        <v>0</v>
      </c>
      <c r="H29" s="28">
        <f>SUMIF(مبيعات!$D$2:$D$499,التقرير!$B29,مبيعات!$E$2:$E$499)</f>
        <v>0</v>
      </c>
      <c r="I29" s="28">
        <f t="shared" si="0"/>
        <v>9400</v>
      </c>
      <c r="K29" s="68" t="str">
        <f>VLOOKUP($B29,مواد!$A$1:$A$150,1,FALSE)</f>
        <v>Hydrogen Peroxide</v>
      </c>
    </row>
    <row r="30" spans="1:11" ht="21.95" customHeight="1" x14ac:dyDescent="0.2">
      <c r="A30" s="71">
        <v>28</v>
      </c>
      <c r="B30" s="78" t="s">
        <v>26</v>
      </c>
      <c r="C30" s="28">
        <f>_xlfn.IFNA(VLOOKUP($B30,'اول المدة'!$B$2:$C$98,2,FALSE),"")</f>
        <v>660</v>
      </c>
      <c r="D30" s="28">
        <f>SUMIF(مشتريات!$D$2:$D$102,التقرير!$B30,مشتريات!$E$2:$E$102)</f>
        <v>0</v>
      </c>
      <c r="E30" s="28">
        <f>SUMIF('صرف مواد خام'!$D$2:$D$1000,التقرير!$B30,'صرف مواد خام'!$E$2:$E$1000)</f>
        <v>0</v>
      </c>
      <c r="F30" s="28"/>
      <c r="G30" s="28">
        <f>SUMIF('انتاج مواد تامة '!$C$2:$C$494,التقرير!$B30,'انتاج مواد تامة '!$D$2:$D$494)</f>
        <v>0</v>
      </c>
      <c r="H30" s="28">
        <f>SUMIF(مبيعات!$D$2:$D$499,التقرير!$B30,مبيعات!$E$2:$E$499)</f>
        <v>0</v>
      </c>
      <c r="I30" s="28">
        <f t="shared" si="0"/>
        <v>660</v>
      </c>
      <c r="K30" s="68" t="str">
        <f>VLOOKUP($B30,مواد!$A$1:$A$150,1,FALSE)</f>
        <v>Product35y</v>
      </c>
    </row>
    <row r="31" spans="1:11" ht="21.95" customHeight="1" x14ac:dyDescent="0.2">
      <c r="A31" s="71">
        <v>29</v>
      </c>
      <c r="B31" s="78" t="s">
        <v>27</v>
      </c>
      <c r="C31" s="28">
        <f>_xlfn.IFNA(VLOOKUP($B31,'اول المدة'!$B$2:$C$98,2,FALSE),"")</f>
        <v>420</v>
      </c>
      <c r="D31" s="28">
        <f>SUMIF(مشتريات!$D$2:$D$102,التقرير!$B31,مشتريات!$E$2:$E$102)</f>
        <v>0</v>
      </c>
      <c r="E31" s="28">
        <f>SUMIF('صرف مواد خام'!$D$2:$D$1000,التقرير!$B31,'صرف مواد خام'!$E$2:$E$1000)</f>
        <v>0</v>
      </c>
      <c r="F31" s="28"/>
      <c r="G31" s="28">
        <f>SUMIF('انتاج مواد تامة '!$C$2:$C$494,التقرير!$B31,'انتاج مواد تامة '!$D$2:$D$494)</f>
        <v>0</v>
      </c>
      <c r="H31" s="28">
        <f>SUMIF(مبيعات!$D$2:$D$499,التقرير!$B31,مبيعات!$E$2:$E$499)</f>
        <v>0</v>
      </c>
      <c r="I31" s="28">
        <f t="shared" si="0"/>
        <v>420</v>
      </c>
      <c r="K31" s="68" t="str">
        <f>VLOOKUP($B31,مواد!$A$1:$A$150,1,FALSE)</f>
        <v>Texanol</v>
      </c>
    </row>
    <row r="32" spans="1:11" ht="21.95" customHeight="1" x14ac:dyDescent="0.2">
      <c r="A32" s="71">
        <v>30</v>
      </c>
      <c r="B32" s="78" t="s">
        <v>28</v>
      </c>
      <c r="C32" s="28">
        <f>_xlfn.IFNA(VLOOKUP($B32,'اول المدة'!$B$2:$C$98,2,FALSE),"")</f>
        <v>4000</v>
      </c>
      <c r="D32" s="28">
        <f>SUMIF(مشتريات!$D$2:$D$102,التقرير!$B32,مشتريات!$E$2:$E$102)</f>
        <v>0</v>
      </c>
      <c r="E32" s="28">
        <f>SUMIF('صرف مواد خام'!$D$2:$D$1000,التقرير!$B32,'صرف مواد خام'!$E$2:$E$1000)</f>
        <v>0</v>
      </c>
      <c r="F32" s="28"/>
      <c r="G32" s="28">
        <f>SUMIF('انتاج مواد تامة '!$C$2:$C$494,التقرير!$B32,'انتاج مواد تامة '!$D$2:$D$494)</f>
        <v>0</v>
      </c>
      <c r="H32" s="28">
        <f>SUMIF(مبيعات!$D$2:$D$499,التقرير!$B32,مبيعات!$E$2:$E$499)</f>
        <v>0</v>
      </c>
      <c r="I32" s="28">
        <f t="shared" si="0"/>
        <v>4000</v>
      </c>
      <c r="K32" s="68" t="str">
        <f>VLOOKUP($B32,مواد!$A$1:$A$150,1,FALSE)</f>
        <v>Product219</v>
      </c>
    </row>
    <row r="33" spans="1:11" ht="21.95" customHeight="1" x14ac:dyDescent="0.2">
      <c r="A33" s="71">
        <v>31</v>
      </c>
      <c r="B33" s="78" t="s">
        <v>29</v>
      </c>
      <c r="C33" s="28">
        <f>_xlfn.IFNA(VLOOKUP($B33,'اول المدة'!$B$2:$C$98,2,FALSE),"")</f>
        <v>196</v>
      </c>
      <c r="D33" s="28">
        <f>SUMIF(مشتريات!$D$2:$D$102,التقرير!$B33,مشتريات!$E$2:$E$102)</f>
        <v>9984</v>
      </c>
      <c r="E33" s="28">
        <f>SUMIF('صرف مواد خام'!$D$2:$D$1000,التقرير!$B33,'صرف مواد خام'!$E$2:$E$1000)</f>
        <v>4504</v>
      </c>
      <c r="F33" s="28"/>
      <c r="G33" s="28">
        <f>SUMIF('انتاج مواد تامة '!$C$2:$C$494,التقرير!$B33,'انتاج مواد تامة '!$D$2:$D$494)</f>
        <v>0</v>
      </c>
      <c r="H33" s="28">
        <f>SUMIF(مبيعات!$D$2:$D$499,التقرير!$B33,مبيعات!$E$2:$E$499)</f>
        <v>0</v>
      </c>
      <c r="I33" s="28">
        <f t="shared" si="0"/>
        <v>5676</v>
      </c>
      <c r="K33" s="68" t="str">
        <f>VLOOKUP($B33,مواد!$A$1:$A$150,1,FALSE)</f>
        <v>امونيا</v>
      </c>
    </row>
    <row r="34" spans="1:11" ht="21.95" customHeight="1" x14ac:dyDescent="0.2">
      <c r="A34" s="71">
        <v>32</v>
      </c>
      <c r="B34" s="78" t="s">
        <v>30</v>
      </c>
      <c r="C34" s="28">
        <f>_xlfn.IFNA(VLOOKUP($B34,'اول المدة'!$B$2:$C$98,2,FALSE),"")</f>
        <v>17</v>
      </c>
      <c r="D34" s="28">
        <f>SUMIF(مشتريات!$D$2:$D$102,التقرير!$B34,مشتريات!$E$2:$E$102)</f>
        <v>500</v>
      </c>
      <c r="E34" s="28">
        <f>SUMIF('صرف مواد خام'!$D$2:$D$1000,التقرير!$B34,'صرف مواد خام'!$E$2:$E$1000)</f>
        <v>500</v>
      </c>
      <c r="F34" s="28"/>
      <c r="G34" s="28">
        <f>SUMIF('انتاج مواد تامة '!$C$2:$C$494,التقرير!$B34,'انتاج مواد تامة '!$D$2:$D$494)</f>
        <v>0</v>
      </c>
      <c r="H34" s="28">
        <f>SUMIF(مبيعات!$D$2:$D$499,التقرير!$B34,مبيعات!$E$2:$E$499)</f>
        <v>0</v>
      </c>
      <c r="I34" s="28">
        <f t="shared" si="0"/>
        <v>17</v>
      </c>
      <c r="K34" s="68" t="str">
        <f>VLOOKUP($B34,مواد!$A$1:$A$150,1,FALSE)</f>
        <v>Natrosol LR</v>
      </c>
    </row>
    <row r="35" spans="1:11" ht="21.95" customHeight="1" x14ac:dyDescent="0.2">
      <c r="A35" s="71">
        <v>33</v>
      </c>
      <c r="B35" s="78" t="s">
        <v>31</v>
      </c>
      <c r="C35" s="28">
        <f>_xlfn.IFNA(VLOOKUP($B35,'اول المدة'!$B$2:$C$98,2,FALSE),"")</f>
        <v>145</v>
      </c>
      <c r="D35" s="28">
        <f>SUMIF(مشتريات!$D$2:$D$102,التقرير!$B35,مشتريات!$E$2:$E$102)</f>
        <v>0</v>
      </c>
      <c r="E35" s="28">
        <f>SUMIF('صرف مواد خام'!$D$2:$D$1000,التقرير!$B35,'صرف مواد خام'!$E$2:$E$1000)</f>
        <v>0</v>
      </c>
      <c r="F35" s="28"/>
      <c r="G35" s="28">
        <f>SUMIF('انتاج مواد تامة '!$C$2:$C$494,التقرير!$B35,'انتاج مواد تامة '!$D$2:$D$494)</f>
        <v>0</v>
      </c>
      <c r="H35" s="28">
        <f>SUMIF(مبيعات!$D$2:$D$499,التقرير!$B35,مبيعات!$E$2:$E$499)</f>
        <v>0</v>
      </c>
      <c r="I35" s="28">
        <f t="shared" si="0"/>
        <v>145</v>
      </c>
      <c r="K35" s="68" t="str">
        <f>VLOOKUP($B35,مواد!$A$1:$A$150,1,FALSE)</f>
        <v>Natrosol GR</v>
      </c>
    </row>
    <row r="36" spans="1:11" ht="21.95" customHeight="1" x14ac:dyDescent="0.2">
      <c r="A36" s="71">
        <v>34</v>
      </c>
      <c r="B36" s="78" t="s">
        <v>32</v>
      </c>
      <c r="C36" s="28">
        <f>_xlfn.IFNA(VLOOKUP($B36,'اول المدة'!$B$2:$C$98,2,FALSE),"")</f>
        <v>175</v>
      </c>
      <c r="D36" s="28">
        <f>SUMIF(مشتريات!$D$2:$D$102,التقرير!$B36,مشتريات!$E$2:$E$102)</f>
        <v>0</v>
      </c>
      <c r="E36" s="28">
        <f>SUMIF('صرف مواد خام'!$D$2:$D$1000,التقرير!$B36,'صرف مواد خام'!$E$2:$E$1000)</f>
        <v>150</v>
      </c>
      <c r="F36" s="28"/>
      <c r="G36" s="28">
        <f>SUMIF('انتاج مواد تامة '!$C$2:$C$494,التقرير!$B36,'انتاج مواد تامة '!$D$2:$D$494)</f>
        <v>0</v>
      </c>
      <c r="H36" s="28">
        <f>SUMIF(مبيعات!$D$2:$D$499,التقرير!$B36,مبيعات!$E$2:$E$499)</f>
        <v>0</v>
      </c>
      <c r="I36" s="28">
        <f t="shared" si="0"/>
        <v>25</v>
      </c>
      <c r="K36" s="68" t="str">
        <f>VLOOKUP($B36,مواد!$A$1:$A$150,1,FALSE)</f>
        <v>anti bacteria</v>
      </c>
    </row>
    <row r="37" spans="1:11" ht="21.95" customHeight="1" x14ac:dyDescent="0.2">
      <c r="A37" s="71">
        <v>35</v>
      </c>
      <c r="B37" s="78" t="s">
        <v>33</v>
      </c>
      <c r="C37" s="28">
        <f>_xlfn.IFNA(VLOOKUP($B37,'اول المدة'!$B$2:$C$98,2,FALSE),"")</f>
        <v>935</v>
      </c>
      <c r="D37" s="28">
        <f>SUMIF(مشتريات!$D$2:$D$102,التقرير!$B37,مشتريات!$E$2:$E$102)</f>
        <v>0</v>
      </c>
      <c r="E37" s="28">
        <f>SUMIF('صرف مواد خام'!$D$2:$D$1000,التقرير!$B37,'صرف مواد خام'!$E$2:$E$1000)</f>
        <v>2600</v>
      </c>
      <c r="F37" s="28"/>
      <c r="G37" s="28">
        <f>SUMIF('انتاج مواد تامة '!$C$2:$C$494,التقرير!$B37,'انتاج مواد تامة '!$D$2:$D$494)</f>
        <v>0</v>
      </c>
      <c r="H37" s="28">
        <f>SUMIF(مبيعات!$D$2:$D$499,التقرير!$B37,مبيعات!$E$2:$E$499)</f>
        <v>0</v>
      </c>
      <c r="I37" s="28">
        <f t="shared" si="0"/>
        <v>-1665</v>
      </c>
      <c r="K37" s="68" t="str">
        <f>VLOOKUP($B37,مواد!$A$1:$A$150,1,FALSE)</f>
        <v>اكريلاميد98</v>
      </c>
    </row>
    <row r="38" spans="1:11" ht="21.95" customHeight="1" x14ac:dyDescent="0.2">
      <c r="A38" s="71">
        <v>36</v>
      </c>
      <c r="B38" s="78" t="s">
        <v>34</v>
      </c>
      <c r="C38" s="28">
        <f>_xlfn.IFNA(VLOOKUP($B38,'اول المدة'!$B$2:$C$98,2,FALSE),"")</f>
        <v>320</v>
      </c>
      <c r="D38" s="28">
        <f>SUMIF(مشتريات!$D$2:$D$102,التقرير!$B38,مشتريات!$E$2:$E$102)</f>
        <v>0</v>
      </c>
      <c r="E38" s="28">
        <f>SUMIF('صرف مواد خام'!$D$2:$D$1000,التقرير!$B38,'صرف مواد خام'!$E$2:$E$1000)</f>
        <v>0</v>
      </c>
      <c r="F38" s="28"/>
      <c r="G38" s="28">
        <f>SUMIF('انتاج مواد تامة '!$C$2:$C$494,التقرير!$B38,'انتاج مواد تامة '!$D$2:$D$494)</f>
        <v>0</v>
      </c>
      <c r="H38" s="28">
        <f>SUMIF(مبيعات!$D$2:$D$499,التقرير!$B38,مبيعات!$E$2:$E$499)</f>
        <v>0</v>
      </c>
      <c r="I38" s="28">
        <f t="shared" si="0"/>
        <v>320</v>
      </c>
      <c r="K38" s="68" t="str">
        <f>VLOOKUP($B38,مواد!$A$1:$A$150,1,FALSE)</f>
        <v>صودا اش</v>
      </c>
    </row>
    <row r="39" spans="1:11" ht="21.95" customHeight="1" x14ac:dyDescent="0.2">
      <c r="A39" s="71">
        <v>37</v>
      </c>
      <c r="B39" s="78" t="s">
        <v>35</v>
      </c>
      <c r="C39" s="28">
        <f>_xlfn.IFNA(VLOOKUP($B39,'اول المدة'!$B$2:$C$98,2,FALSE),"")</f>
        <v>400</v>
      </c>
      <c r="D39" s="28">
        <f>SUMIF(مشتريات!$D$2:$D$102,التقرير!$B39,مشتريات!$E$2:$E$102)</f>
        <v>0</v>
      </c>
      <c r="E39" s="28">
        <f>SUMIF('صرف مواد خام'!$D$2:$D$1000,التقرير!$B39,'صرف مواد خام'!$E$2:$E$1000)</f>
        <v>1050</v>
      </c>
      <c r="F39" s="28"/>
      <c r="G39" s="28">
        <f>SUMIF('انتاج مواد تامة '!$C$2:$C$494,التقرير!$B39,'انتاج مواد تامة '!$D$2:$D$494)</f>
        <v>0</v>
      </c>
      <c r="H39" s="28">
        <f>SUMIF(مبيعات!$D$2:$D$499,التقرير!$B39,مبيعات!$E$2:$E$499)</f>
        <v>0</v>
      </c>
      <c r="I39" s="28">
        <f t="shared" si="0"/>
        <v>-650</v>
      </c>
      <c r="K39" s="68" t="str">
        <f>VLOOKUP($B39,مواد!$A$1:$A$150,1,FALSE)</f>
        <v>صوديوم بيرسلفيت</v>
      </c>
    </row>
    <row r="40" spans="1:11" ht="21.95" customHeight="1" x14ac:dyDescent="0.2">
      <c r="A40" s="71">
        <v>38</v>
      </c>
      <c r="B40" s="78" t="s">
        <v>36</v>
      </c>
      <c r="C40" s="28">
        <f>_xlfn.IFNA(VLOOKUP($B40,'اول المدة'!$B$2:$C$98,2,FALSE),"")</f>
        <v>60</v>
      </c>
      <c r="D40" s="28">
        <f>SUMIF(مشتريات!$D$2:$D$102,التقرير!$B40,مشتريات!$E$2:$E$102)</f>
        <v>0</v>
      </c>
      <c r="E40" s="28">
        <f>SUMIF('صرف مواد خام'!$D$2:$D$1000,التقرير!$B40,'صرف مواد خام'!$E$2:$E$1000)</f>
        <v>250</v>
      </c>
      <c r="F40" s="28"/>
      <c r="G40" s="28">
        <f>SUMIF('انتاج مواد تامة '!$C$2:$C$494,التقرير!$B40,'انتاج مواد تامة '!$D$2:$D$494)</f>
        <v>0</v>
      </c>
      <c r="H40" s="28">
        <f>SUMIF(مبيعات!$D$2:$D$499,التقرير!$B40,مبيعات!$E$2:$E$499)</f>
        <v>0</v>
      </c>
      <c r="I40" s="28">
        <f t="shared" si="0"/>
        <v>-190</v>
      </c>
      <c r="K40" s="68" t="str">
        <f>VLOOKUP($B40,مواد!$A$1:$A$150,1,FALSE)</f>
        <v>TBHP-70</v>
      </c>
    </row>
    <row r="41" spans="1:11" ht="21.95" customHeight="1" x14ac:dyDescent="0.2">
      <c r="A41" s="71">
        <v>39</v>
      </c>
      <c r="B41" s="78" t="s">
        <v>37</v>
      </c>
      <c r="C41" s="28">
        <f>_xlfn.IFNA(VLOOKUP($B41,'اول المدة'!$B$2:$C$98,2,FALSE),"")</f>
        <v>45</v>
      </c>
      <c r="D41" s="28">
        <f>SUMIF(مشتريات!$D$2:$D$102,التقرير!$B41,مشتريات!$E$2:$E$102)</f>
        <v>0</v>
      </c>
      <c r="E41" s="28">
        <f>SUMIF('صرف مواد خام'!$D$2:$D$1000,التقرير!$B41,'صرف مواد خام'!$E$2:$E$1000)</f>
        <v>250</v>
      </c>
      <c r="F41" s="28"/>
      <c r="G41" s="28">
        <f>SUMIF('انتاج مواد تامة '!$C$2:$C$494,التقرير!$B41,'انتاج مواد تامة '!$D$2:$D$494)</f>
        <v>0</v>
      </c>
      <c r="H41" s="28">
        <f>SUMIF(مبيعات!$D$2:$D$499,التقرير!$B41,مبيعات!$E$2:$E$499)</f>
        <v>0</v>
      </c>
      <c r="I41" s="28">
        <f t="shared" si="0"/>
        <v>-205</v>
      </c>
      <c r="K41" s="68" t="str">
        <f>VLOOKUP($B41,مواد!$A$1:$A$150,1,FALSE)</f>
        <v>صوديوم بيكربونات</v>
      </c>
    </row>
    <row r="42" spans="1:11" ht="21.95" customHeight="1" x14ac:dyDescent="0.2">
      <c r="A42" s="71">
        <v>40</v>
      </c>
      <c r="B42" s="78" t="s">
        <v>38</v>
      </c>
      <c r="C42" s="28">
        <f>_xlfn.IFNA(VLOOKUP($B42,'اول المدة'!$B$2:$C$98,2,FALSE),"")</f>
        <v>3000</v>
      </c>
      <c r="D42" s="28">
        <f>SUMIF(مشتريات!$D$2:$D$102,التقرير!$B42,مشتريات!$E$2:$E$102)</f>
        <v>0</v>
      </c>
      <c r="E42" s="28">
        <f>SUMIF('صرف مواد خام'!$D$2:$D$1000,التقرير!$B42,'صرف مواد خام'!$E$2:$E$1000)</f>
        <v>0</v>
      </c>
      <c r="F42" s="28"/>
      <c r="G42" s="28">
        <f>SUMIF('انتاج مواد تامة '!$C$2:$C$494,التقرير!$B42,'انتاج مواد تامة '!$D$2:$D$494)</f>
        <v>0</v>
      </c>
      <c r="H42" s="28">
        <f>SUMIF(مبيعات!$D$2:$D$499,التقرير!$B42,مبيعات!$E$2:$E$499)</f>
        <v>0</v>
      </c>
      <c r="I42" s="28">
        <f t="shared" si="0"/>
        <v>3000</v>
      </c>
      <c r="K42" s="68" t="str">
        <f>VLOOKUP($B42,مواد!$A$1:$A$150,1,FALSE)</f>
        <v>PRODUCT ANV A40</v>
      </c>
    </row>
    <row r="43" spans="1:11" ht="21.95" customHeight="1" x14ac:dyDescent="0.2">
      <c r="A43" s="71">
        <v>41</v>
      </c>
      <c r="B43" s="78" t="s">
        <v>39</v>
      </c>
      <c r="C43" s="28">
        <f>_xlfn.IFNA(VLOOKUP($B43,'اول المدة'!$B$2:$C$98,2,FALSE),"")</f>
        <v>90000</v>
      </c>
      <c r="D43" s="28">
        <f>SUMIF(مشتريات!$D$2:$D$102,التقرير!$B43,مشتريات!$E$2:$E$102)</f>
        <v>23600</v>
      </c>
      <c r="E43" s="28">
        <f>SUMIF('صرف مواد خام'!$D$2:$D$1000,التقرير!$B43,'صرف مواد خام'!$E$2:$E$1000)</f>
        <v>0</v>
      </c>
      <c r="F43" s="28"/>
      <c r="G43" s="28">
        <f>SUMIF('انتاج مواد تامة '!$C$2:$C$494,التقرير!$B43,'انتاج مواد تامة '!$D$2:$D$494)</f>
        <v>0</v>
      </c>
      <c r="H43" s="28">
        <f>SUMIF(مبيعات!$D$2:$D$499,التقرير!$B43,مبيعات!$E$2:$E$499)</f>
        <v>0</v>
      </c>
      <c r="I43" s="28">
        <f t="shared" si="0"/>
        <v>113600</v>
      </c>
      <c r="K43" s="68" t="str">
        <f>VLOOKUP($B43,مواد!$A$1:$A$150,1,FALSE)</f>
        <v>ستيرين مونمر</v>
      </c>
    </row>
    <row r="44" spans="1:11" ht="21.95" customHeight="1" x14ac:dyDescent="0.2">
      <c r="A44" s="71">
        <v>42</v>
      </c>
      <c r="B44" s="78" t="s">
        <v>40</v>
      </c>
      <c r="C44" s="28">
        <f>_xlfn.IFNA(VLOOKUP($B44,'اول المدة'!$B$2:$C$98,2,FALSE),"")</f>
        <v>58000</v>
      </c>
      <c r="D44" s="28">
        <f>SUMIF(مشتريات!$D$2:$D$102,التقرير!$B44,مشتريات!$E$2:$E$102)</f>
        <v>0</v>
      </c>
      <c r="E44" s="28">
        <f>SUMIF('صرف مواد خام'!$D$2:$D$1000,التقرير!$B44,'صرف مواد خام'!$E$2:$E$1000)</f>
        <v>0</v>
      </c>
      <c r="F44" s="28"/>
      <c r="G44" s="28">
        <f>SUMIF('انتاج مواد تامة '!$C$2:$C$494,التقرير!$B44,'انتاج مواد تامة '!$D$2:$D$494)</f>
        <v>0</v>
      </c>
      <c r="H44" s="28">
        <f>SUMIF(مبيعات!$D$2:$D$499,التقرير!$B44,مبيعات!$E$2:$E$499)</f>
        <v>0</v>
      </c>
      <c r="I44" s="28">
        <f t="shared" si="0"/>
        <v>58000</v>
      </c>
      <c r="K44" s="68" t="str">
        <f>VLOOKUP($B44,مواد!$A$1:$A$150,1,FALSE)</f>
        <v>Butyle</v>
      </c>
    </row>
    <row r="45" spans="1:11" ht="21.95" customHeight="1" x14ac:dyDescent="0.2">
      <c r="A45" s="71">
        <v>43</v>
      </c>
      <c r="B45" s="78" t="s">
        <v>41</v>
      </c>
      <c r="C45" s="28">
        <f>_xlfn.IFNA(VLOOKUP($B45,'اول المدة'!$B$2:$C$98,2,FALSE),"")</f>
        <v>4600</v>
      </c>
      <c r="D45" s="28">
        <f>SUMIF(مشتريات!$D$2:$D$102,التقرير!$B45,مشتريات!$E$2:$E$102)</f>
        <v>0</v>
      </c>
      <c r="E45" s="28">
        <f>SUMIF('صرف مواد خام'!$D$2:$D$1000,التقرير!$B45,'صرف مواد خام'!$E$2:$E$1000)</f>
        <v>0</v>
      </c>
      <c r="F45" s="28"/>
      <c r="G45" s="28">
        <f>SUMIF('انتاج مواد تامة '!$C$2:$C$494,التقرير!$B45,'انتاج مواد تامة '!$D$2:$D$494)</f>
        <v>0</v>
      </c>
      <c r="H45" s="28">
        <f>SUMIF(مبيعات!$D$2:$D$499,التقرير!$B45,مبيعات!$E$2:$E$499)</f>
        <v>0</v>
      </c>
      <c r="I45" s="28">
        <f t="shared" si="0"/>
        <v>4600</v>
      </c>
      <c r="K45" s="68" t="str">
        <f>VLOOKUP($B45,مواد!$A$1:$A$150,1,FALSE)</f>
        <v>vam</v>
      </c>
    </row>
    <row r="46" spans="1:11" ht="21.95" customHeight="1" x14ac:dyDescent="0.2">
      <c r="A46" s="71">
        <v>44</v>
      </c>
      <c r="B46" s="78" t="s">
        <v>42</v>
      </c>
      <c r="C46" s="28">
        <f>_xlfn.IFNA(VLOOKUP($B46,'اول المدة'!$B$2:$C$98,2,FALSE),"")</f>
        <v>350</v>
      </c>
      <c r="D46" s="28">
        <f>SUMIF(مشتريات!$D$2:$D$102,التقرير!$B46,مشتريات!$E$2:$E$102)</f>
        <v>4000</v>
      </c>
      <c r="E46" s="28">
        <f>SUMIF('صرف مواد خام'!$D$2:$D$1000,التقرير!$B46,'صرف مواد خام'!$E$2:$E$1000)</f>
        <v>0</v>
      </c>
      <c r="F46" s="28"/>
      <c r="G46" s="28">
        <f>SUMIF('انتاج مواد تامة '!$C$2:$C$494,التقرير!$B46,'انتاج مواد تامة '!$D$2:$D$494)</f>
        <v>0</v>
      </c>
      <c r="H46" s="28">
        <f>SUMIF(مبيعات!$D$2:$D$499,التقرير!$B46,مبيعات!$E$2:$E$499)</f>
        <v>0</v>
      </c>
      <c r="I46" s="28">
        <f t="shared" si="0"/>
        <v>4350</v>
      </c>
      <c r="K46" s="68" t="str">
        <f>VLOOKUP($B46,مواد!$A$1:$A$150,1,FALSE)</f>
        <v>EPA073</v>
      </c>
    </row>
    <row r="47" spans="1:11" ht="21.95" customHeight="1" x14ac:dyDescent="0.2">
      <c r="A47" s="71">
        <v>45</v>
      </c>
      <c r="B47" s="78" t="s">
        <v>43</v>
      </c>
      <c r="C47" s="28">
        <f>_xlfn.IFNA(VLOOKUP($B47,'اول المدة'!$B$2:$C$98,2,FALSE),"")</f>
        <v>1250</v>
      </c>
      <c r="D47" s="28">
        <f>SUMIF(مشتريات!$D$2:$D$102,التقرير!$B47,مشتريات!$E$2:$E$102)</f>
        <v>0</v>
      </c>
      <c r="E47" s="28">
        <f>SUMIF('صرف مواد خام'!$D$2:$D$1000,التقرير!$B47,'صرف مواد خام'!$E$2:$E$1000)</f>
        <v>3200</v>
      </c>
      <c r="F47" s="28"/>
      <c r="G47" s="28">
        <f>SUMIF('انتاج مواد تامة '!$C$2:$C$494,التقرير!$B47,'انتاج مواد تامة '!$D$2:$D$494)</f>
        <v>0</v>
      </c>
      <c r="H47" s="28">
        <f>SUMIF(مبيعات!$D$2:$D$499,التقرير!$B47,مبيعات!$E$2:$E$499)</f>
        <v>0</v>
      </c>
      <c r="I47" s="28">
        <f t="shared" si="0"/>
        <v>-1950</v>
      </c>
      <c r="K47" s="68" t="str">
        <f>VLOOKUP($B47,مواد!$A$1:$A$150,1,FALSE)</f>
        <v>PVA05</v>
      </c>
    </row>
    <row r="48" spans="1:11" ht="21.95" customHeight="1" x14ac:dyDescent="0.2">
      <c r="A48" s="71">
        <v>46</v>
      </c>
      <c r="B48" s="78" t="s">
        <v>44</v>
      </c>
      <c r="C48" s="28">
        <f>_xlfn.IFNA(VLOOKUP($B48,'اول المدة'!$B$2:$C$98,2,FALSE),"")</f>
        <v>1500</v>
      </c>
      <c r="D48" s="28">
        <f>SUMIF(مشتريات!$D$2:$D$102,التقرير!$B48,مشتريات!$E$2:$E$102)</f>
        <v>0</v>
      </c>
      <c r="E48" s="28">
        <f>SUMIF('صرف مواد خام'!$D$2:$D$1000,التقرير!$B48,'صرف مواد خام'!$E$2:$E$1000)</f>
        <v>1601</v>
      </c>
      <c r="F48" s="28"/>
      <c r="G48" s="28">
        <f>SUMIF('انتاج مواد تامة '!$C$2:$C$494,التقرير!$B48,'انتاج مواد تامة '!$D$2:$D$494)</f>
        <v>0</v>
      </c>
      <c r="H48" s="28">
        <f>SUMIF(مبيعات!$D$2:$D$499,التقرير!$B48,مبيعات!$E$2:$E$499)</f>
        <v>0</v>
      </c>
      <c r="I48" s="28">
        <f t="shared" si="0"/>
        <v>-101</v>
      </c>
      <c r="K48" s="68" t="str">
        <f>VLOOKUP($B48,مواد!$A$1:$A$150,1,FALSE)</f>
        <v>PVA2488</v>
      </c>
    </row>
    <row r="49" spans="1:11" ht="21.95" customHeight="1" x14ac:dyDescent="0.2">
      <c r="A49" s="71">
        <v>47</v>
      </c>
      <c r="B49" s="78" t="s">
        <v>45</v>
      </c>
      <c r="C49" s="28">
        <f>_xlfn.IFNA(VLOOKUP($B49,'اول المدة'!$B$2:$C$98,2,FALSE),"")</f>
        <v>200</v>
      </c>
      <c r="D49" s="28">
        <f>SUMIF(مشتريات!$D$2:$D$102,التقرير!$B49,مشتريات!$E$2:$E$102)</f>
        <v>0</v>
      </c>
      <c r="E49" s="28">
        <f>SUMIF('صرف مواد خام'!$D$2:$D$1000,التقرير!$B49,'صرف مواد خام'!$E$2:$E$1000)</f>
        <v>0</v>
      </c>
      <c r="F49" s="28"/>
      <c r="G49" s="28">
        <f>SUMIF('انتاج مواد تامة '!$C$2:$C$494,التقرير!$B49,'انتاج مواد تامة '!$D$2:$D$494)</f>
        <v>0</v>
      </c>
      <c r="H49" s="28">
        <f>SUMIF(مبيعات!$D$2:$D$499,التقرير!$B49,مبيعات!$E$2:$E$499)</f>
        <v>0</v>
      </c>
      <c r="I49" s="28">
        <f t="shared" si="0"/>
        <v>200</v>
      </c>
      <c r="K49" s="68" t="str">
        <f>VLOOKUP($B49,مواد!$A$1:$A$150,1,FALSE)</f>
        <v>سيلان</v>
      </c>
    </row>
    <row r="50" spans="1:11" ht="21.95" customHeight="1" x14ac:dyDescent="0.2">
      <c r="A50" s="71">
        <v>48</v>
      </c>
      <c r="B50" s="78" t="s">
        <v>46</v>
      </c>
      <c r="C50" s="28">
        <f>_xlfn.IFNA(VLOOKUP($B50,'اول المدة'!$B$2:$C$98,2,FALSE),"")</f>
        <v>875</v>
      </c>
      <c r="D50" s="28">
        <f>SUMIF(مشتريات!$D$2:$D$102,التقرير!$B50,مشتريات!$E$2:$E$102)</f>
        <v>0</v>
      </c>
      <c r="E50" s="28">
        <f>SUMIF('صرف مواد خام'!$D$2:$D$1000,التقرير!$B50,'صرف مواد خام'!$E$2:$E$1000)</f>
        <v>0</v>
      </c>
      <c r="F50" s="28"/>
      <c r="G50" s="28">
        <f>SUMIF('انتاج مواد تامة '!$C$2:$C$494,التقرير!$B50,'انتاج مواد تامة '!$D$2:$D$494)</f>
        <v>0</v>
      </c>
      <c r="H50" s="28">
        <f>SUMIF(مبيعات!$D$2:$D$499,التقرير!$B50,مبيعات!$E$2:$E$499)</f>
        <v>0</v>
      </c>
      <c r="I50" s="28">
        <f t="shared" si="0"/>
        <v>875</v>
      </c>
      <c r="K50" s="68" t="str">
        <f>VLOOKUP($B50,مواد!$A$1:$A$150,1,FALSE)</f>
        <v>هيبو فوسفات الصوديوم</v>
      </c>
    </row>
    <row r="51" spans="1:11" ht="21.95" customHeight="1" x14ac:dyDescent="0.2">
      <c r="A51" s="71">
        <v>49</v>
      </c>
      <c r="B51" s="78" t="s">
        <v>47</v>
      </c>
      <c r="C51" s="28">
        <f>_xlfn.IFNA(VLOOKUP($B51,'اول المدة'!$B$2:$C$98,2,FALSE),"")</f>
        <v>90000</v>
      </c>
      <c r="D51" s="28">
        <f>SUMIF(مشتريات!$D$2:$D$102,التقرير!$B51,مشتريات!$E$2:$E$102)</f>
        <v>0</v>
      </c>
      <c r="E51" s="28">
        <f>SUMIF('صرف مواد خام'!$D$2:$D$1000,التقرير!$B51,'صرف مواد خام'!$E$2:$E$1000)</f>
        <v>0</v>
      </c>
      <c r="F51" s="28"/>
      <c r="G51" s="28">
        <f>SUMIF('انتاج مواد تامة '!$C$2:$C$494,التقرير!$B51,'انتاج مواد تامة '!$D$2:$D$494)</f>
        <v>0</v>
      </c>
      <c r="H51" s="28">
        <f>SUMIF(مبيعات!$D$2:$D$499,التقرير!$B51,مبيعات!$E$2:$E$499)</f>
        <v>0</v>
      </c>
      <c r="I51" s="28">
        <f t="shared" si="0"/>
        <v>90000</v>
      </c>
      <c r="K51" s="68" t="str">
        <f>VLOOKUP($B51,مواد!$A$1:$A$150,1,FALSE)</f>
        <v>صودا كاوية</v>
      </c>
    </row>
    <row r="52" spans="1:11" ht="21.95" customHeight="1" x14ac:dyDescent="0.2">
      <c r="A52" s="71">
        <v>50</v>
      </c>
      <c r="B52" s="78" t="s">
        <v>48</v>
      </c>
      <c r="C52" s="28">
        <f>_xlfn.IFNA(VLOOKUP($B52,'اول المدة'!$B$2:$C$98,2,FALSE),"")</f>
        <v>2680</v>
      </c>
      <c r="D52" s="28">
        <f>SUMIF(مشتريات!$D$2:$D$102,التقرير!$B52,مشتريات!$E$2:$E$102)</f>
        <v>0</v>
      </c>
      <c r="E52" s="28">
        <f>SUMIF('صرف مواد خام'!$D$2:$D$1000,التقرير!$B52,'صرف مواد خام'!$E$2:$E$1000)</f>
        <v>0</v>
      </c>
      <c r="F52" s="28"/>
      <c r="G52" s="28">
        <f>SUMIF('انتاج مواد تامة '!$C$2:$C$494,التقرير!$B52,'انتاج مواد تامة '!$D$2:$D$494)</f>
        <v>0</v>
      </c>
      <c r="H52" s="28">
        <f>SUMIF(مبيعات!$D$2:$D$499,التقرير!$B52,مبيعات!$E$2:$E$499)</f>
        <v>0</v>
      </c>
      <c r="I52" s="28">
        <f t="shared" si="0"/>
        <v>2680</v>
      </c>
      <c r="K52" s="68" t="str">
        <f>VLOOKUP($B52,مواد!$A$1:$A$150,1,FALSE)</f>
        <v>لون ازرق</v>
      </c>
    </row>
    <row r="53" spans="1:11" ht="21.95" customHeight="1" x14ac:dyDescent="0.2">
      <c r="A53" s="71">
        <v>51</v>
      </c>
      <c r="B53" s="78" t="s">
        <v>49</v>
      </c>
      <c r="C53" s="28">
        <f>_xlfn.IFNA(VLOOKUP($B53,'اول المدة'!$B$2:$C$98,2,FALSE),"")</f>
        <v>14570</v>
      </c>
      <c r="D53" s="28">
        <f>SUMIF(مشتريات!$D$2:$D$102,التقرير!$B53,مشتريات!$E$2:$E$102)</f>
        <v>0</v>
      </c>
      <c r="E53" s="28">
        <f>SUMIF('صرف مواد خام'!$D$2:$D$1000,التقرير!$B53,'صرف مواد خام'!$E$2:$E$1000)</f>
        <v>0</v>
      </c>
      <c r="F53" s="28"/>
      <c r="G53" s="28">
        <f>SUMIF('انتاج مواد تامة '!$C$2:$C$494,التقرير!$B53,'انتاج مواد تامة '!$D$2:$D$494)</f>
        <v>0</v>
      </c>
      <c r="H53" s="28">
        <f>SUMIF(مبيعات!$D$2:$D$499,التقرير!$B53,مبيعات!$E$2:$E$499)</f>
        <v>0</v>
      </c>
      <c r="I53" s="28">
        <f t="shared" si="0"/>
        <v>14570</v>
      </c>
      <c r="K53" s="68" t="str">
        <f>VLOOKUP($B53,مواد!$A$1:$A$150,1,FALSE)</f>
        <v>DOP</v>
      </c>
    </row>
    <row r="54" spans="1:11" ht="21.95" customHeight="1" x14ac:dyDescent="0.2">
      <c r="A54" s="71">
        <v>52</v>
      </c>
      <c r="B54" s="78" t="s">
        <v>50</v>
      </c>
      <c r="C54" s="28">
        <f>_xlfn.IFNA(VLOOKUP($B54,'اول المدة'!$B$2:$C$98,2,FALSE),"")</f>
        <v>7500</v>
      </c>
      <c r="D54" s="28">
        <f>SUMIF(مشتريات!$D$2:$D$102,التقرير!$B54,مشتريات!$E$2:$E$102)</f>
        <v>0</v>
      </c>
      <c r="E54" s="28">
        <f>SUMIF('صرف مواد خام'!$D$2:$D$1000,التقرير!$B54,'صرف مواد خام'!$E$2:$E$1000)</f>
        <v>275</v>
      </c>
      <c r="F54" s="28"/>
      <c r="G54" s="28">
        <f>SUMIF('انتاج مواد تامة '!$C$2:$C$494,التقرير!$B54,'انتاج مواد تامة '!$D$2:$D$494)</f>
        <v>0</v>
      </c>
      <c r="H54" s="28">
        <f>SUMIF(مبيعات!$D$2:$D$499,التقرير!$B54,مبيعات!$E$2:$E$499)</f>
        <v>0</v>
      </c>
      <c r="I54" s="28">
        <f t="shared" si="0"/>
        <v>7225</v>
      </c>
      <c r="K54" s="68" t="str">
        <f>VLOOKUP($B54,مواد!$A$1:$A$150,1,FALSE)</f>
        <v>صوديوم SFS</v>
      </c>
    </row>
    <row r="55" spans="1:11" ht="21.95" customHeight="1" x14ac:dyDescent="0.2">
      <c r="A55" s="71">
        <v>53</v>
      </c>
      <c r="B55" s="78" t="s">
        <v>51</v>
      </c>
      <c r="C55" s="28">
        <f>_xlfn.IFNA(VLOOKUP($B55,'اول المدة'!$B$2:$C$98,2,FALSE),"")</f>
        <v>3910</v>
      </c>
      <c r="D55" s="28">
        <f>SUMIF(مشتريات!$D$2:$D$102,التقرير!$B55,مشتريات!$E$2:$E$102)</f>
        <v>0</v>
      </c>
      <c r="E55" s="28">
        <f>SUMIF('صرف مواد خام'!$D$2:$D$1000,التقرير!$B55,'صرف مواد خام'!$E$2:$E$1000)</f>
        <v>0</v>
      </c>
      <c r="F55" s="28"/>
      <c r="G55" s="28">
        <f>SUMIF('انتاج مواد تامة '!$C$2:$C$494,التقرير!$B55,'انتاج مواد تامة '!$D$2:$D$494)</f>
        <v>0</v>
      </c>
      <c r="H55" s="28">
        <f>SUMIF(مبيعات!$D$2:$D$499,التقرير!$B55,مبيعات!$E$2:$E$499)</f>
        <v>0</v>
      </c>
      <c r="I55" s="28">
        <f t="shared" si="0"/>
        <v>3910</v>
      </c>
      <c r="K55" s="68" t="str">
        <f>VLOOKUP($B55,مواد!$A$1:$A$150,1,FALSE)</f>
        <v>صوديوم لوريل ايثرسلفات</v>
      </c>
    </row>
    <row r="56" spans="1:11" ht="21.95" customHeight="1" x14ac:dyDescent="0.2">
      <c r="A56" s="71">
        <v>54</v>
      </c>
      <c r="B56" s="78" t="s">
        <v>52</v>
      </c>
      <c r="C56" s="28">
        <f>_xlfn.IFNA(VLOOKUP($B56,'اول المدة'!$B$2:$C$98,2,FALSE),"")</f>
        <v>480</v>
      </c>
      <c r="D56" s="28">
        <f>SUMIF(مشتريات!$D$2:$D$102,التقرير!$B56,مشتريات!$E$2:$E$102)</f>
        <v>0</v>
      </c>
      <c r="E56" s="28">
        <f>SUMIF('صرف مواد خام'!$D$2:$D$1000,التقرير!$B56,'صرف مواد خام'!$E$2:$E$1000)</f>
        <v>0</v>
      </c>
      <c r="F56" s="28"/>
      <c r="G56" s="28">
        <f>SUMIF('انتاج مواد تامة '!$C$2:$C$494,التقرير!$B56,'انتاج مواد تامة '!$D$2:$D$494)</f>
        <v>0</v>
      </c>
      <c r="H56" s="28">
        <f>SUMIF(مبيعات!$D$2:$D$499,التقرير!$B56,مبيعات!$E$2:$E$499)</f>
        <v>0</v>
      </c>
      <c r="I56" s="28">
        <f t="shared" si="0"/>
        <v>480</v>
      </c>
      <c r="K56" s="68" t="str">
        <f>VLOOKUP($B56,مواد!$A$1:$A$150,1,FALSE)</f>
        <v>لون اصفر</v>
      </c>
    </row>
    <row r="57" spans="1:11" ht="21.95" customHeight="1" x14ac:dyDescent="0.2">
      <c r="A57" s="71">
        <v>55</v>
      </c>
      <c r="B57" s="78" t="s">
        <v>53</v>
      </c>
      <c r="C57" s="28">
        <f>_xlfn.IFNA(VLOOKUP($B57,'اول المدة'!$B$2:$C$98,2,FALSE),"")</f>
        <v>440</v>
      </c>
      <c r="D57" s="28">
        <f>SUMIF(مشتريات!$D$2:$D$102,التقرير!$B57,مشتريات!$E$2:$E$102)</f>
        <v>0</v>
      </c>
      <c r="E57" s="28">
        <f>SUMIF('صرف مواد خام'!$D$2:$D$1000,التقرير!$B57,'صرف مواد خام'!$E$2:$E$1000)</f>
        <v>0</v>
      </c>
      <c r="F57" s="28"/>
      <c r="G57" s="28">
        <f>SUMIF('انتاج مواد تامة '!$C$2:$C$494,التقرير!$B57,'انتاج مواد تامة '!$D$2:$D$494)</f>
        <v>0</v>
      </c>
      <c r="H57" s="28">
        <f>SUMIF(مبيعات!$D$2:$D$499,التقرير!$B57,مبيعات!$E$2:$E$499)</f>
        <v>0</v>
      </c>
      <c r="I57" s="28">
        <f t="shared" si="0"/>
        <v>440</v>
      </c>
      <c r="K57" s="68" t="str">
        <f>VLOOKUP($B57,مواد!$A$1:$A$150,1,FALSE)</f>
        <v>لون اخضر</v>
      </c>
    </row>
    <row r="58" spans="1:11" ht="21.95" customHeight="1" x14ac:dyDescent="0.2">
      <c r="A58" s="71">
        <v>56</v>
      </c>
      <c r="B58" s="78" t="s">
        <v>54</v>
      </c>
      <c r="C58" s="28">
        <f>_xlfn.IFNA(VLOOKUP($B58,'اول المدة'!$B$2:$C$98,2,FALSE),"")</f>
        <v>880</v>
      </c>
      <c r="D58" s="28">
        <f>SUMIF(مشتريات!$D$2:$D$102,التقرير!$B58,مشتريات!$E$2:$E$102)</f>
        <v>0</v>
      </c>
      <c r="E58" s="28">
        <f>SUMIF('صرف مواد خام'!$D$2:$D$1000,التقرير!$B58,'صرف مواد خام'!$E$2:$E$1000)</f>
        <v>0</v>
      </c>
      <c r="F58" s="28"/>
      <c r="G58" s="28">
        <f>SUMIF('انتاج مواد تامة '!$C$2:$C$494,التقرير!$B58,'انتاج مواد تامة '!$D$2:$D$494)</f>
        <v>0</v>
      </c>
      <c r="H58" s="28">
        <f>SUMIF(مبيعات!$D$2:$D$499,التقرير!$B58,مبيعات!$E$2:$E$499)</f>
        <v>0</v>
      </c>
      <c r="I58" s="28">
        <f t="shared" si="0"/>
        <v>880</v>
      </c>
      <c r="K58" s="68" t="str">
        <f>VLOOKUP($B58,مواد!$A$1:$A$150,1,FALSE)</f>
        <v>لون احمر</v>
      </c>
    </row>
    <row r="59" spans="1:11" ht="21.95" customHeight="1" x14ac:dyDescent="0.2">
      <c r="A59" s="71">
        <v>57</v>
      </c>
      <c r="B59" s="78" t="s">
        <v>55</v>
      </c>
      <c r="C59" s="28">
        <f>_xlfn.IFNA(VLOOKUP($B59,'اول المدة'!$B$2:$C$98,2,FALSE),"")</f>
        <v>2000</v>
      </c>
      <c r="D59" s="28">
        <f>SUMIF(مشتريات!$D$2:$D$102,التقرير!$B59,مشتريات!$E$2:$E$102)</f>
        <v>0</v>
      </c>
      <c r="E59" s="28">
        <f>SUMIF('صرف مواد خام'!$D$2:$D$1000,التقرير!$B59,'صرف مواد خام'!$E$2:$E$1000)</f>
        <v>0</v>
      </c>
      <c r="F59" s="28"/>
      <c r="G59" s="28">
        <f>SUMIF('انتاج مواد تامة '!$C$2:$C$494,التقرير!$B59,'انتاج مواد تامة '!$D$2:$D$494)</f>
        <v>0</v>
      </c>
      <c r="H59" s="28">
        <f>SUMIF(مبيعات!$D$2:$D$499,التقرير!$B59,مبيعات!$E$2:$E$499)</f>
        <v>0</v>
      </c>
      <c r="I59" s="28">
        <f t="shared" si="0"/>
        <v>2000</v>
      </c>
      <c r="K59" s="68" t="str">
        <f>VLOOKUP($B59,مواد!$A$1:$A$150,1,FALSE)</f>
        <v>لون برتقالي</v>
      </c>
    </row>
    <row r="60" spans="1:11" ht="21.95" customHeight="1" x14ac:dyDescent="0.2">
      <c r="A60" s="71">
        <v>58</v>
      </c>
      <c r="B60" s="78" t="s">
        <v>56</v>
      </c>
      <c r="C60" s="28">
        <f>_xlfn.IFNA(VLOOKUP($B60,'اول المدة'!$B$2:$C$98,2,FALSE),"")</f>
        <v>11800</v>
      </c>
      <c r="D60" s="28">
        <f>SUMIF(مشتريات!$D$2:$D$102,التقرير!$B60,مشتريات!$E$2:$E$102)</f>
        <v>0</v>
      </c>
      <c r="E60" s="28">
        <f>SUMIF('صرف مواد خام'!$D$2:$D$1000,التقرير!$B60,'صرف مواد خام'!$E$2:$E$1000)</f>
        <v>0</v>
      </c>
      <c r="F60" s="28"/>
      <c r="G60" s="28">
        <f>SUMIF('انتاج مواد تامة '!$C$2:$C$494,التقرير!$B60,'انتاج مواد تامة '!$D$2:$D$494)</f>
        <v>0</v>
      </c>
      <c r="H60" s="28">
        <f>SUMIF(مبيعات!$D$2:$D$499,التقرير!$B60,مبيعات!$E$2:$E$499)</f>
        <v>0</v>
      </c>
      <c r="I60" s="28">
        <f t="shared" si="0"/>
        <v>11800</v>
      </c>
      <c r="K60" s="68" t="str">
        <f>VLOOKUP($B60,مواد!$A$1:$A$150,1,FALSE)</f>
        <v>صوديوم بيرسلفات</v>
      </c>
    </row>
    <row r="61" spans="1:11" ht="21.95" customHeight="1" x14ac:dyDescent="0.2">
      <c r="A61" s="71">
        <v>59</v>
      </c>
      <c r="B61" s="78" t="s">
        <v>57</v>
      </c>
      <c r="C61" s="28">
        <f>_xlfn.IFNA(VLOOKUP($B61,'اول المدة'!$B$2:$C$98,2,FALSE),"")</f>
        <v>2210</v>
      </c>
      <c r="D61" s="28">
        <f>SUMIF(مشتريات!$D$2:$D$102,التقرير!$B61,مشتريات!$E$2:$E$102)</f>
        <v>2520</v>
      </c>
      <c r="E61" s="28">
        <f>SUMIF('صرف مواد خام'!$D$2:$D$1000,التقرير!$B61,'صرف مواد خام'!$E$2:$E$1000)</f>
        <v>0</v>
      </c>
      <c r="F61" s="28"/>
      <c r="G61" s="28">
        <f>SUMIF('انتاج مواد تامة '!$C$2:$C$494,التقرير!$B61,'انتاج مواد تامة '!$D$2:$D$494)</f>
        <v>0</v>
      </c>
      <c r="H61" s="28">
        <f>SUMIF(مبيعات!$D$2:$D$499,التقرير!$B61,مبيعات!$E$2:$E$499)</f>
        <v>0</v>
      </c>
      <c r="I61" s="28">
        <f t="shared" si="0"/>
        <v>4730</v>
      </c>
      <c r="K61" s="68" t="str">
        <f>VLOOKUP($B61,مواد!$A$1:$A$150,1,FALSE)</f>
        <v>Product35</v>
      </c>
    </row>
    <row r="62" spans="1:11" ht="21.95" customHeight="1" x14ac:dyDescent="0.2">
      <c r="A62" s="71">
        <v>60</v>
      </c>
      <c r="B62" s="78" t="s">
        <v>58</v>
      </c>
      <c r="C62" s="28">
        <f>_xlfn.IFNA(VLOOKUP($B62,'اول المدة'!$B$2:$C$98,2,FALSE),"")</f>
        <v>750</v>
      </c>
      <c r="D62" s="28">
        <f>SUMIF(مشتريات!$D$2:$D$102,التقرير!$B62,مشتريات!$E$2:$E$102)</f>
        <v>0</v>
      </c>
      <c r="E62" s="28">
        <f>SUMIF('صرف مواد خام'!$D$2:$D$1000,التقرير!$B62,'صرف مواد خام'!$E$2:$E$1000)</f>
        <v>0</v>
      </c>
      <c r="F62" s="28"/>
      <c r="G62" s="28">
        <f>SUMIF('انتاج مواد تامة '!$C$2:$C$494,التقرير!$B62,'انتاج مواد تامة '!$D$2:$D$494)</f>
        <v>0</v>
      </c>
      <c r="H62" s="28">
        <f>SUMIF(مبيعات!$D$2:$D$499,التقرير!$B62,مبيعات!$E$2:$E$499)</f>
        <v>0</v>
      </c>
      <c r="I62" s="28">
        <f t="shared" si="0"/>
        <v>750</v>
      </c>
      <c r="K62" s="68" t="str">
        <f>VLOOKUP($B62,مواد!$A$1:$A$150,1,FALSE)</f>
        <v>نشا starch</v>
      </c>
    </row>
    <row r="63" spans="1:11" ht="21.95" customHeight="1" x14ac:dyDescent="0.2">
      <c r="A63" s="71">
        <v>61</v>
      </c>
      <c r="B63" s="78" t="s">
        <v>59</v>
      </c>
      <c r="C63" s="28">
        <f>_xlfn.IFNA(VLOOKUP($B63,'اول المدة'!$B$2:$C$98,2,FALSE),"")</f>
        <v>1900</v>
      </c>
      <c r="D63" s="28">
        <f>SUMIF(مشتريات!$D$2:$D$102,التقرير!$B63,مشتريات!$E$2:$E$102)</f>
        <v>0</v>
      </c>
      <c r="E63" s="28">
        <f>SUMIF('صرف مواد خام'!$D$2:$D$1000,التقرير!$B63,'صرف مواد خام'!$E$2:$E$1000)</f>
        <v>150</v>
      </c>
      <c r="F63" s="28"/>
      <c r="G63" s="28">
        <f>SUMIF('انتاج مواد تامة '!$C$2:$C$494,التقرير!$B63,'انتاج مواد تامة '!$D$2:$D$494)</f>
        <v>0</v>
      </c>
      <c r="H63" s="28">
        <f>SUMIF(مبيعات!$D$2:$D$499,التقرير!$B63,مبيعات!$E$2:$E$499)</f>
        <v>0</v>
      </c>
      <c r="I63" s="28">
        <f t="shared" si="0"/>
        <v>1750</v>
      </c>
      <c r="K63" s="68" t="str">
        <f>VLOOKUP($B63,مواد!$A$1:$A$150,1,FALSE)</f>
        <v>مانع عفن</v>
      </c>
    </row>
    <row r="64" spans="1:11" ht="21.95" customHeight="1" x14ac:dyDescent="0.2">
      <c r="A64" s="71">
        <v>62</v>
      </c>
      <c r="B64" s="78" t="s">
        <v>60</v>
      </c>
      <c r="C64" s="28">
        <f>_xlfn.IFNA(VLOOKUP($B64,'اول المدة'!$B$2:$C$98,2,FALSE),"")</f>
        <v>131900</v>
      </c>
      <c r="D64" s="28">
        <f>SUMIF(مشتريات!$D$2:$D$102,التقرير!$B64,مشتريات!$E$2:$E$102)</f>
        <v>0</v>
      </c>
      <c r="E64" s="28">
        <f>SUMIF('صرف مواد خام'!$D$2:$D$1000,التقرير!$B64,'صرف مواد خام'!$E$2:$E$1000)</f>
        <v>28800</v>
      </c>
      <c r="F64" s="28"/>
      <c r="G64" s="28">
        <f>SUMIF('انتاج مواد تامة '!$C$2:$C$494,التقرير!$B64,'انتاج مواد تامة '!$D$2:$D$494)</f>
        <v>0</v>
      </c>
      <c r="H64" s="28">
        <f>SUMIF(مبيعات!$D$2:$D$499,التقرير!$B64,مبيعات!$E$2:$E$499)</f>
        <v>0</v>
      </c>
      <c r="I64" s="28">
        <f t="shared" si="0"/>
        <v>103100</v>
      </c>
      <c r="K64" s="68" t="str">
        <f>VLOOKUP($B64,مواد!$A$1:$A$150,1,FALSE)</f>
        <v>ستريك اسيد</v>
      </c>
    </row>
    <row r="65" spans="1:11" ht="21.95" customHeight="1" x14ac:dyDescent="0.2">
      <c r="A65" s="121">
        <v>63</v>
      </c>
      <c r="B65" s="144" t="s">
        <v>61</v>
      </c>
      <c r="C65" s="28">
        <f>_xlfn.IFNA(VLOOKUP($B65,'اول المدة'!$B$2:$C$98,2,FALSE),"")</f>
        <v>32325</v>
      </c>
      <c r="D65" s="122">
        <f>SUMIF(مشتريات!$D$2:$D$102,التقرير!$B65,مشتريات!$E$2:$E$102)</f>
        <v>188380</v>
      </c>
      <c r="E65" s="122">
        <f>SUMIF('صرف مواد خام'!$D$2:$D$1000,التقرير!$B65,'صرف مواد خام'!$E$2:$E$1000)</f>
        <v>37200</v>
      </c>
      <c r="F65" s="122"/>
      <c r="G65" s="28">
        <f>SUMIF('انتاج مواد تامة '!$C$2:$C$494,التقرير!$B65,'انتاج مواد تامة '!$D$2:$D$494)</f>
        <v>0</v>
      </c>
      <c r="H65" s="122">
        <f>SUMIF(مبيعات!$D$2:$D$499,التقرير!$B65,مبيعات!$E$2:$E$499)</f>
        <v>0</v>
      </c>
      <c r="I65" s="28">
        <f t="shared" si="0"/>
        <v>183505</v>
      </c>
      <c r="K65" s="68" t="str">
        <f>VLOOKUP($B65,مواد!$A$1:$A$150,1,FALSE)</f>
        <v>ملح</v>
      </c>
    </row>
    <row r="66" spans="1:11" ht="21.95" customHeight="1" x14ac:dyDescent="0.2">
      <c r="A66" s="71">
        <v>64</v>
      </c>
      <c r="B66" s="78" t="s">
        <v>62</v>
      </c>
      <c r="C66" s="28">
        <f>_xlfn.IFNA(VLOOKUP($B66,'اول المدة'!$B$2:$C$98,2,FALSE),"")</f>
        <v>36500</v>
      </c>
      <c r="D66" s="28">
        <f>SUMIF(مشتريات!$D$2:$D$102,التقرير!$B66,مشتريات!$E$2:$E$102)</f>
        <v>0</v>
      </c>
      <c r="E66" s="28">
        <f>SUMIF('صرف مواد خام'!$D$2:$D$1000,التقرير!$B66,'صرف مواد خام'!$E$2:$E$1000)</f>
        <v>6750</v>
      </c>
      <c r="F66" s="28"/>
      <c r="G66" s="28">
        <f>SUMIF('انتاج مواد تامة '!$C$2:$C$494,التقرير!$B66,'انتاج مواد تامة '!$D$2:$D$494)</f>
        <v>0</v>
      </c>
      <c r="H66" s="28">
        <f>SUMIF(مبيعات!$D$2:$D$499,التقرير!$B66,مبيعات!$E$2:$E$499)</f>
        <v>0</v>
      </c>
      <c r="I66" s="28">
        <f t="shared" si="0"/>
        <v>29750</v>
      </c>
      <c r="K66" s="68" t="str">
        <f>VLOOKUP($B66,مواد!$A$1:$A$150,1,FALSE)</f>
        <v>ماليك اندهايدريد</v>
      </c>
    </row>
    <row r="67" spans="1:11" ht="21.95" customHeight="1" x14ac:dyDescent="0.2">
      <c r="A67" s="71">
        <v>65</v>
      </c>
      <c r="B67" s="78" t="s">
        <v>63</v>
      </c>
      <c r="C67" s="28">
        <f>_xlfn.IFNA(VLOOKUP($B67,'اول المدة'!$B$2:$C$98,2,FALSE),"")</f>
        <v>14570</v>
      </c>
      <c r="D67" s="28">
        <f>SUMIF(مشتريات!$D$2:$D$102,التقرير!$B67,مشتريات!$E$2:$E$102)</f>
        <v>0</v>
      </c>
      <c r="E67" s="28">
        <f>SUMIF('صرف مواد خام'!$D$2:$D$1000,التقرير!$B67,'صرف مواد خام'!$E$2:$E$1000)</f>
        <v>0</v>
      </c>
      <c r="F67" s="28"/>
      <c r="G67" s="28">
        <f>SUMIF('انتاج مواد تامة '!$C$2:$C$494,التقرير!$B67,'انتاج مواد تامة '!$D$2:$D$494)</f>
        <v>0</v>
      </c>
      <c r="H67" s="28">
        <f>SUMIF(مبيعات!$D$2:$D$499,التقرير!$B67,مبيعات!$E$2:$E$499)</f>
        <v>0</v>
      </c>
      <c r="I67" s="28">
        <f t="shared" si="0"/>
        <v>14570</v>
      </c>
      <c r="K67" s="68" t="str">
        <f>VLOOKUP($B67,مواد!$A$1:$A$150,1,FALSE)</f>
        <v>DBP</v>
      </c>
    </row>
    <row r="68" spans="1:11" ht="21.95" customHeight="1" x14ac:dyDescent="0.2">
      <c r="A68" s="71">
        <v>66</v>
      </c>
      <c r="B68" s="78" t="s">
        <v>64</v>
      </c>
      <c r="C68" s="28">
        <f>_xlfn.IFNA(VLOOKUP($B68,'اول المدة'!$B$2:$C$98,2,FALSE),"")</f>
        <v>3600</v>
      </c>
      <c r="D68" s="28">
        <f>SUMIF(مشتريات!$D$2:$D$102,التقرير!$B68,مشتريات!$E$2:$E$102)</f>
        <v>0</v>
      </c>
      <c r="E68" s="28">
        <f>SUMIF('صرف مواد خام'!$D$2:$D$1000,التقرير!$B68,'صرف مواد خام'!$E$2:$E$1000)</f>
        <v>0</v>
      </c>
      <c r="F68" s="28"/>
      <c r="G68" s="28">
        <f>SUMIF('انتاج مواد تامة '!$C$2:$C$494,التقرير!$B68,'انتاج مواد تامة '!$D$2:$D$494)</f>
        <v>0</v>
      </c>
      <c r="H68" s="28">
        <f>SUMIF(مبيعات!$D$2:$D$499,التقرير!$B68,مبيعات!$E$2:$E$499)</f>
        <v>0</v>
      </c>
      <c r="I68" s="28">
        <f t="shared" ref="I68:I103" si="1">IF($C68="",0,$C68)+(IF($F68="",0,$F68))+D68-E68+G68-H68</f>
        <v>3600</v>
      </c>
      <c r="K68" s="68" t="str">
        <f>VLOOKUP($B68,مواد!$A$1:$A$150,1,FALSE)</f>
        <v>صوديوم تراي بولي فوسفات</v>
      </c>
    </row>
    <row r="69" spans="1:11" ht="21.95" customHeight="1" x14ac:dyDescent="0.2">
      <c r="A69" s="71">
        <v>67</v>
      </c>
      <c r="B69" s="78" t="s">
        <v>65</v>
      </c>
      <c r="C69" s="28">
        <f>_xlfn.IFNA(VLOOKUP($B69,'اول المدة'!$B$2:$C$98,2,FALSE),"")</f>
        <v>4000</v>
      </c>
      <c r="D69" s="28">
        <f>SUMIF(مشتريات!$D$2:$D$102,التقرير!$B69,مشتريات!$E$2:$E$102)</f>
        <v>0</v>
      </c>
      <c r="E69" s="28">
        <f>SUMIF('صرف مواد خام'!$D$2:$D$1000,التقرير!$B69,'صرف مواد خام'!$E$2:$E$1000)</f>
        <v>1000</v>
      </c>
      <c r="F69" s="28"/>
      <c r="G69" s="28">
        <f>SUMIF('انتاج مواد تامة '!$C$2:$C$494,التقرير!$B69,'انتاج مواد تامة '!$D$2:$D$494)</f>
        <v>0</v>
      </c>
      <c r="H69" s="28">
        <f>SUMIF(مبيعات!$D$2:$D$499,التقرير!$B69,مبيعات!$E$2:$E$499)</f>
        <v>0</v>
      </c>
      <c r="I69" s="28">
        <f t="shared" si="1"/>
        <v>3000</v>
      </c>
      <c r="K69" s="68" t="str">
        <f>VLOOKUP($B69,مواد!$A$1:$A$150,1,FALSE)</f>
        <v>سليكات الصوديوم</v>
      </c>
    </row>
    <row r="70" spans="1:11" ht="21.95" customHeight="1" x14ac:dyDescent="0.2">
      <c r="A70" s="71">
        <v>68</v>
      </c>
      <c r="B70" s="78" t="s">
        <v>66</v>
      </c>
      <c r="C70" s="28">
        <f>_xlfn.IFNA(VLOOKUP($B70,'اول المدة'!$B$2:$C$98,2,FALSE),"")</f>
        <v>1400</v>
      </c>
      <c r="D70" s="28">
        <f>SUMIF(مشتريات!$D$2:$D$102,التقرير!$B70,مشتريات!$E$2:$E$102)</f>
        <v>0</v>
      </c>
      <c r="E70" s="28">
        <f>SUMIF('صرف مواد خام'!$D$2:$D$1000,التقرير!$B70,'صرف مواد خام'!$E$2:$E$1000)</f>
        <v>0</v>
      </c>
      <c r="F70" s="28"/>
      <c r="G70" s="28">
        <f>SUMIF('انتاج مواد تامة '!$C$2:$C$494,التقرير!$B70,'انتاج مواد تامة '!$D$2:$D$494)</f>
        <v>0</v>
      </c>
      <c r="H70" s="28">
        <f>SUMIF(مبيعات!$D$2:$D$499,التقرير!$B70,مبيعات!$E$2:$E$499)</f>
        <v>0</v>
      </c>
      <c r="I70" s="28">
        <f t="shared" si="1"/>
        <v>1400</v>
      </c>
      <c r="K70" s="68" t="str">
        <f>VLOOKUP($B70,مواد!$A$1:$A$150,1,FALSE)</f>
        <v>كبريتات نحاس</v>
      </c>
    </row>
    <row r="71" spans="1:11" ht="21.95" customHeight="1" x14ac:dyDescent="0.2">
      <c r="A71" s="71">
        <v>69</v>
      </c>
      <c r="B71" s="78" t="s">
        <v>67</v>
      </c>
      <c r="C71" s="28">
        <f>_xlfn.IFNA(VLOOKUP($B71,'اول المدة'!$B$2:$C$98,2,FALSE),"")</f>
        <v>2240</v>
      </c>
      <c r="D71" s="28">
        <f>SUMIF(مشتريات!$D$2:$D$102,التقرير!$B71,مشتريات!$E$2:$E$102)</f>
        <v>0</v>
      </c>
      <c r="E71" s="28">
        <f>SUMIF('صرف مواد خام'!$D$2:$D$1000,التقرير!$B71,'صرف مواد خام'!$E$2:$E$1000)</f>
        <v>360</v>
      </c>
      <c r="F71" s="28"/>
      <c r="G71" s="28">
        <f>SUMIF('انتاج مواد تامة '!$C$2:$C$494,التقرير!$B71,'انتاج مواد تامة '!$D$2:$D$494)</f>
        <v>0</v>
      </c>
      <c r="H71" s="28">
        <f>SUMIF(مبيعات!$D$2:$D$499,التقرير!$B71,مبيعات!$E$2:$E$499)</f>
        <v>0</v>
      </c>
      <c r="I71" s="28">
        <f t="shared" si="1"/>
        <v>1880</v>
      </c>
      <c r="K71" s="68" t="str">
        <f>VLOOKUP($B71,مواد!$A$1:$A$150,1,FALSE)</f>
        <v>مانع رغوة</v>
      </c>
    </row>
    <row r="72" spans="1:11" ht="21.95" customHeight="1" x14ac:dyDescent="0.2">
      <c r="A72" s="71">
        <v>70</v>
      </c>
      <c r="B72" s="78" t="s">
        <v>68</v>
      </c>
      <c r="C72" s="28">
        <f>_xlfn.IFNA(VLOOKUP($B72,'اول المدة'!$B$2:$C$98,2,FALSE),"")</f>
        <v>1500</v>
      </c>
      <c r="D72" s="28">
        <f>SUMIF(مشتريات!$D$2:$D$102,التقرير!$B72,مشتريات!$E$2:$E$102)</f>
        <v>0</v>
      </c>
      <c r="E72" s="28">
        <f>SUMIF('صرف مواد خام'!$D$2:$D$1000,التقرير!$B72,'صرف مواد خام'!$E$2:$E$1000)</f>
        <v>0</v>
      </c>
      <c r="F72" s="28"/>
      <c r="G72" s="28">
        <f>SUMIF('انتاج مواد تامة '!$C$2:$C$494,التقرير!$B72,'انتاج مواد تامة '!$D$2:$D$494)</f>
        <v>0</v>
      </c>
      <c r="H72" s="28">
        <f>SUMIF(مبيعات!$D$2:$D$499,التقرير!$B72,مبيعات!$E$2:$E$499)</f>
        <v>0</v>
      </c>
      <c r="I72" s="28">
        <f t="shared" si="1"/>
        <v>1500</v>
      </c>
      <c r="K72" s="68" t="str">
        <f>VLOOKUP($B72,مواد!$A$1:$A$150,1,FALSE)</f>
        <v>صوديوم ميتا بيرسلفيت</v>
      </c>
    </row>
    <row r="73" spans="1:11" ht="21.95" customHeight="1" x14ac:dyDescent="0.2">
      <c r="A73" s="71">
        <v>71</v>
      </c>
      <c r="B73" s="78" t="s">
        <v>69</v>
      </c>
      <c r="C73" s="28">
        <f>_xlfn.IFNA(VLOOKUP($B73,'اول المدة'!$B$2:$C$98,2,FALSE),"")</f>
        <v>45375</v>
      </c>
      <c r="D73" s="28">
        <f>SUMIF(مشتريات!$D$2:$D$102,التقرير!$B73,مشتريات!$E$2:$E$102)</f>
        <v>0</v>
      </c>
      <c r="E73" s="28">
        <f>SUMIF('صرف مواد خام'!$D$2:$D$1000,التقرير!$B73,'صرف مواد خام'!$E$2:$E$1000)</f>
        <v>0</v>
      </c>
      <c r="F73" s="28"/>
      <c r="G73" s="28">
        <f>SUMIF('انتاج مواد تامة '!$C$2:$C$494,التقرير!$B73,'انتاج مواد تامة '!$D$2:$D$494)</f>
        <v>0</v>
      </c>
      <c r="H73" s="28">
        <f>SUMIF(مبيعات!$D$2:$D$499,التقرير!$B73,مبيعات!$E$2:$E$499)</f>
        <v>0</v>
      </c>
      <c r="I73" s="28">
        <f t="shared" si="1"/>
        <v>45375</v>
      </c>
      <c r="K73" s="68" t="str">
        <f>VLOOKUP($B73,مواد!$A$1:$A$150,1,FALSE)</f>
        <v>كربونات الكالسيوم</v>
      </c>
    </row>
    <row r="74" spans="1:11" ht="21.95" customHeight="1" x14ac:dyDescent="0.2">
      <c r="A74" s="71">
        <v>72</v>
      </c>
      <c r="B74" s="78" t="s">
        <v>70</v>
      </c>
      <c r="C74" s="28">
        <f>_xlfn.IFNA(VLOOKUP($B74,'اول المدة'!$B$2:$C$98,2,FALSE),"")</f>
        <v>360</v>
      </c>
      <c r="D74" s="28">
        <f>SUMIF(مشتريات!$D$2:$D$102,التقرير!$B74,مشتريات!$E$2:$E$102)</f>
        <v>0</v>
      </c>
      <c r="E74" s="28">
        <f>SUMIF('صرف مواد خام'!$D$2:$D$1000,التقرير!$B74,'صرف مواد خام'!$E$2:$E$1000)</f>
        <v>0</v>
      </c>
      <c r="F74" s="28"/>
      <c r="G74" s="28">
        <f>SUMIF('انتاج مواد تامة '!$C$2:$C$494,التقرير!$B74,'انتاج مواد تامة '!$D$2:$D$494)</f>
        <v>0</v>
      </c>
      <c r="H74" s="28">
        <f>SUMIF(مبيعات!$D$2:$D$499,التقرير!$B74,مبيعات!$E$2:$E$499)</f>
        <v>0</v>
      </c>
      <c r="I74" s="28">
        <f t="shared" si="1"/>
        <v>360</v>
      </c>
      <c r="K74" s="68" t="str">
        <f>VLOOKUP($B74,مواد!$A$1:$A$150,1,FALSE)</f>
        <v>جبس ابيض</v>
      </c>
    </row>
    <row r="75" spans="1:11" ht="21.95" customHeight="1" x14ac:dyDescent="0.2">
      <c r="A75" s="121">
        <v>73</v>
      </c>
      <c r="B75" s="144" t="s">
        <v>71</v>
      </c>
      <c r="C75" s="122">
        <f>_xlfn.IFNA(VLOOKUP($B75,'اول المدة'!$B$2:$C$98,2,FALSE),"")</f>
        <v>15000</v>
      </c>
      <c r="D75" s="122">
        <f>SUMIF(مشتريات!$D$2:$D$102,التقرير!$B75,مشتريات!$E$2:$E$102)</f>
        <v>96000</v>
      </c>
      <c r="E75" s="122">
        <f>SUMIF('صرف مواد خام'!$D$2:$D$1000,التقرير!$B75,'صرف مواد خام'!$E$2:$E$1000)</f>
        <v>0</v>
      </c>
      <c r="F75" s="122"/>
      <c r="G75" s="122">
        <f>SUMIF('انتاج مواد تامة '!$C$2:$C$494,التقرير!$B75,'انتاج مواد تامة '!$D$2:$D$494)</f>
        <v>0</v>
      </c>
      <c r="H75" s="122">
        <f>SUMIF(مبيعات!$D$2:$D$499,التقرير!$B75,مبيعات!$E$2:$E$499)</f>
        <v>0</v>
      </c>
      <c r="I75" s="28">
        <f t="shared" si="1"/>
        <v>111000</v>
      </c>
      <c r="K75" s="68" t="str">
        <f>VLOOKUP($B75,مواد!$A$1:$A$150,1,FALSE)</f>
        <v>كبريتات صوديوم سيلفيت</v>
      </c>
    </row>
    <row r="76" spans="1:11" ht="21.95" customHeight="1" x14ac:dyDescent="0.2">
      <c r="A76" s="71">
        <v>74</v>
      </c>
      <c r="B76" s="78" t="s">
        <v>72</v>
      </c>
      <c r="C76" s="28">
        <f>_xlfn.IFNA(VLOOKUP($B76,'اول المدة'!$B$2:$C$98,2,FALSE),"")</f>
        <v>1535</v>
      </c>
      <c r="D76" s="28">
        <f>SUMIF(مشتريات!$D$2:$D$102,التقرير!$B76,مشتريات!$E$2:$E$102)</f>
        <v>0</v>
      </c>
      <c r="E76" s="28">
        <f>SUMIF('صرف مواد خام'!$D$2:$D$1000,التقرير!$B76,'صرف مواد خام'!$E$2:$E$1000)</f>
        <v>0</v>
      </c>
      <c r="F76" s="28"/>
      <c r="G76" s="28">
        <f>SUMIF('انتاج مواد تامة '!$C$2:$C$494,التقرير!$B76,'انتاج مواد تامة '!$D$2:$D$494)</f>
        <v>0</v>
      </c>
      <c r="H76" s="28">
        <f>SUMIF(مبيعات!$D$2:$D$499,التقرير!$B76,مبيعات!$E$2:$E$499)</f>
        <v>0</v>
      </c>
      <c r="I76" s="28">
        <f t="shared" si="1"/>
        <v>1535</v>
      </c>
      <c r="K76" s="68" t="str">
        <f>VLOOKUP($B76,مواد!$A$1:$A$150,1,FALSE)</f>
        <v>برميل 40 لتر امازون</v>
      </c>
    </row>
    <row r="77" spans="1:11" ht="21.95" customHeight="1" x14ac:dyDescent="0.2">
      <c r="A77" s="71">
        <v>75</v>
      </c>
      <c r="B77" s="78" t="s">
        <v>73</v>
      </c>
      <c r="C77" s="28">
        <f>_xlfn.IFNA(VLOOKUP($B77,'اول المدة'!$B$2:$C$98,2,FALSE),"")</f>
        <v>505</v>
      </c>
      <c r="D77" s="28">
        <f>SUMIF(مشتريات!$D$2:$D$102,التقرير!$B77,مشتريات!$E$2:$E$102)</f>
        <v>0</v>
      </c>
      <c r="E77" s="28">
        <f>SUMIF('صرف مواد خام'!$D$2:$D$1000,التقرير!$B77,'صرف مواد خام'!$E$2:$E$1000)</f>
        <v>50</v>
      </c>
      <c r="F77" s="28"/>
      <c r="G77" s="28">
        <f>SUMIF('انتاج مواد تامة '!$C$2:$C$494,التقرير!$B77,'انتاج مواد تامة '!$D$2:$D$494)</f>
        <v>1100</v>
      </c>
      <c r="H77" s="28">
        <f>SUMIF(مبيعات!$D$2:$D$499,التقرير!$B77,مبيعات!$E$2:$E$499)</f>
        <v>689</v>
      </c>
      <c r="I77" s="28">
        <f t="shared" si="1"/>
        <v>866</v>
      </c>
      <c r="K77" s="68" t="str">
        <f>VLOOKUP($B77,مواد!$A$1:$A$150,1,FALSE)</f>
        <v>كرتون سعودي 4 حبة</v>
      </c>
    </row>
    <row r="78" spans="1:11" ht="21.95" customHeight="1" x14ac:dyDescent="0.2">
      <c r="A78" s="71">
        <v>76</v>
      </c>
      <c r="B78" s="78" t="s">
        <v>74</v>
      </c>
      <c r="C78" s="28">
        <f>_xlfn.IFNA(VLOOKUP($B78,'اول المدة'!$B$2:$C$98,2,FALSE),"")</f>
        <v>700</v>
      </c>
      <c r="D78" s="28">
        <f>SUMIF(مشتريات!$D$2:$D$102,التقرير!$B78,مشتريات!$E$2:$E$102)</f>
        <v>0</v>
      </c>
      <c r="E78" s="28">
        <f>SUMIF('صرف مواد خام'!$D$2:$D$1000,التقرير!$B78,'صرف مواد خام'!$E$2:$E$1000)</f>
        <v>20</v>
      </c>
      <c r="F78" s="28"/>
      <c r="G78" s="28">
        <f>SUMIF('انتاج مواد تامة '!$C$2:$C$494,التقرير!$B78,'انتاج مواد تامة '!$D$2:$D$494)</f>
        <v>0</v>
      </c>
      <c r="H78" s="28">
        <f>SUMIF(مبيعات!$D$2:$D$499,التقرير!$B78,مبيعات!$E$2:$E$499)</f>
        <v>0</v>
      </c>
      <c r="I78" s="28">
        <f t="shared" si="1"/>
        <v>680</v>
      </c>
      <c r="K78" s="68" t="str">
        <f>VLOOKUP($B78,مواد!$A$1:$A$150,1,FALSE)</f>
        <v>أكياس امازون 30</v>
      </c>
    </row>
    <row r="79" spans="1:11" ht="21.95" customHeight="1" x14ac:dyDescent="0.2">
      <c r="A79" s="71">
        <v>77</v>
      </c>
      <c r="B79" s="78" t="s">
        <v>75</v>
      </c>
      <c r="C79" s="28">
        <f>_xlfn.IFNA(VLOOKUP($B79,'اول المدة'!$B$2:$C$98,2,FALSE),"")</f>
        <v>15386</v>
      </c>
      <c r="D79" s="28">
        <f>SUMIF(مشتريات!$D$2:$D$102,التقرير!$B79,مشتريات!$E$2:$E$102)</f>
        <v>0</v>
      </c>
      <c r="E79" s="28">
        <f>SUMIF('صرف مواد خام'!$D$2:$D$1000,التقرير!$B79,'صرف مواد خام'!$E$2:$E$1000)</f>
        <v>0</v>
      </c>
      <c r="F79" s="28"/>
      <c r="G79" s="28">
        <f>SUMIF('انتاج مواد تامة '!$C$2:$C$494,التقرير!$B79,'انتاج مواد تامة '!$D$2:$D$494)</f>
        <v>0</v>
      </c>
      <c r="H79" s="28">
        <f>SUMIF(مبيعات!$D$2:$D$499,التقرير!$B79,مبيعات!$E$2:$E$499)</f>
        <v>7935</v>
      </c>
      <c r="I79" s="28">
        <f t="shared" si="1"/>
        <v>7451</v>
      </c>
      <c r="K79" s="68" t="str">
        <f>VLOOKUP($B79,مواد!$A$1:$A$150,1,FALSE)</f>
        <v>ايثيل استات</v>
      </c>
    </row>
    <row r="80" spans="1:11" ht="21.95" customHeight="1" x14ac:dyDescent="0.2">
      <c r="A80" s="71">
        <v>78</v>
      </c>
      <c r="B80" s="78" t="s">
        <v>76</v>
      </c>
      <c r="C80" s="28">
        <f>_xlfn.IFNA(VLOOKUP($B80,'اول المدة'!$B$2:$C$98,2,FALSE),"")</f>
        <v>99</v>
      </c>
      <c r="D80" s="28">
        <f>SUMIF(مشتريات!$D$2:$D$102,التقرير!$B80,مشتريات!$E$2:$E$102)</f>
        <v>0</v>
      </c>
      <c r="E80" s="28">
        <f>SUMIF('صرف مواد خام'!$D$2:$D$1000,التقرير!$B80,'صرف مواد خام'!$E$2:$E$1000)</f>
        <v>0</v>
      </c>
      <c r="F80" s="28"/>
      <c r="G80" s="28">
        <f>SUMIF('انتاج مواد تامة '!$C$2:$C$494,التقرير!$B80,'انتاج مواد تامة '!$D$2:$D$494)</f>
        <v>0</v>
      </c>
      <c r="H80" s="28">
        <f>SUMIF(مبيعات!$D$2:$D$499,التقرير!$B80,مبيعات!$E$2:$E$499)</f>
        <v>0</v>
      </c>
      <c r="I80" s="28">
        <f t="shared" si="1"/>
        <v>99</v>
      </c>
      <c r="K80" s="68" t="str">
        <f>VLOOKUP($B80,مواد!$A$1:$A$150,1,FALSE)</f>
        <v>طبليات خشب</v>
      </c>
    </row>
    <row r="81" spans="1:11" ht="21.95" customHeight="1" x14ac:dyDescent="0.2">
      <c r="A81" s="121">
        <v>79</v>
      </c>
      <c r="B81" s="144" t="s">
        <v>133</v>
      </c>
      <c r="C81" s="28">
        <f>_xlfn.IFNA(VLOOKUP($B81,'اول المدة'!$B$2:$C$98,2,FALSE),"")</f>
        <v>145</v>
      </c>
      <c r="D81" s="122">
        <f>SUMIF(مشتريات!$D$2:$D$102,التقرير!$B81,مشتريات!$E$2:$E$102)</f>
        <v>837</v>
      </c>
      <c r="E81" s="28">
        <f>SUMIF('صرف مواد خام'!$D$2:$D$1000,التقرير!$B81,'صرف مواد خام'!$E$2:$E$1000)</f>
        <v>820</v>
      </c>
      <c r="F81" s="28"/>
      <c r="G81" s="28">
        <f>SUMIF('انتاج مواد تامة '!$C$2:$C$494,التقرير!$B81,'انتاج مواد تامة '!$D$2:$D$494)</f>
        <v>0</v>
      </c>
      <c r="H81" s="28">
        <f>SUMIF(مبيعات!$D$2:$D$499,التقرير!$B81,مبيعات!$E$2:$E$499)</f>
        <v>0</v>
      </c>
      <c r="I81" s="28">
        <f t="shared" si="1"/>
        <v>162</v>
      </c>
      <c r="K81" s="68" t="str">
        <f>VLOOKUP($B81,مواد!$A$1:$A$150,1,FALSE)</f>
        <v>أكياس تعبئة 200 لتر</v>
      </c>
    </row>
    <row r="82" spans="1:11" ht="21.95" customHeight="1" x14ac:dyDescent="0.2">
      <c r="A82" s="71">
        <v>80</v>
      </c>
      <c r="B82" s="78" t="s">
        <v>77</v>
      </c>
      <c r="C82" s="28">
        <f>_xlfn.IFNA(VLOOKUP($B82,'اول المدة'!$B$2:$C$98,2,FALSE),"")</f>
        <v>41500</v>
      </c>
      <c r="D82" s="28">
        <f>SUMIF(مشتريات!$D$2:$D$102,التقرير!$B82,مشتريات!$E$2:$E$102)</f>
        <v>0</v>
      </c>
      <c r="E82" s="28">
        <f>SUMIF('صرف مواد خام'!$D$2:$D$1000,التقرير!$B82,'صرف مواد خام'!$E$2:$E$1000)</f>
        <v>0</v>
      </c>
      <c r="F82" s="28"/>
      <c r="G82" s="28">
        <f>SUMIF('انتاج مواد تامة '!$C$2:$C$494,التقرير!$B82,'انتاج مواد تامة '!$D$2:$D$494)</f>
        <v>44000</v>
      </c>
      <c r="H82" s="28">
        <f>SUMIF(مبيعات!$D$2:$D$499,التقرير!$B82,مبيعات!$E$2:$E$499)</f>
        <v>67000</v>
      </c>
      <c r="I82" s="28">
        <f t="shared" si="1"/>
        <v>18500</v>
      </c>
      <c r="K82" s="68" t="str">
        <f>VLOOKUP($B82,مواد!$A$1:$A$150,1,FALSE)</f>
        <v>IPC-RED-SPECKLES</v>
      </c>
    </row>
    <row r="83" spans="1:11" ht="21.95" customHeight="1" x14ac:dyDescent="0.2">
      <c r="A83" s="71">
        <v>81</v>
      </c>
      <c r="B83" s="78" t="s">
        <v>78</v>
      </c>
      <c r="C83" s="28">
        <f>_xlfn.IFNA(VLOOKUP($B83,'اول المدة'!$B$2:$C$98,2,FALSE),"")</f>
        <v>17525</v>
      </c>
      <c r="D83" s="28">
        <f>SUMIF(مشتريات!$D$2:$D$102,التقرير!$B83,مشتريات!$E$2:$E$102)</f>
        <v>0</v>
      </c>
      <c r="E83" s="28">
        <f>SUMIF('صرف مواد خام'!$D$2:$D$1000,التقرير!$B83,'صرف مواد خام'!$E$2:$E$1000)</f>
        <v>0</v>
      </c>
      <c r="F83" s="28"/>
      <c r="G83" s="28">
        <f>SUMIF('انتاج مواد تامة '!$C$2:$C$494,التقرير!$B83,'انتاج مواد تامة '!$D$2:$D$494)</f>
        <v>44000</v>
      </c>
      <c r="H83" s="28">
        <f>SUMIF(مبيعات!$D$2:$D$499,التقرير!$B83,مبيعات!$E$2:$E$499)</f>
        <v>23000</v>
      </c>
      <c r="I83" s="28">
        <f t="shared" si="1"/>
        <v>38525</v>
      </c>
      <c r="K83" s="68" t="str">
        <f>VLOOKUP($B83,مواد!$A$1:$A$150,1,FALSE)</f>
        <v>IPC-GREEN-SPECKLES</v>
      </c>
    </row>
    <row r="84" spans="1:11" ht="21.95" customHeight="1" x14ac:dyDescent="0.2">
      <c r="A84" s="71">
        <v>82</v>
      </c>
      <c r="B84" s="78" t="s">
        <v>79</v>
      </c>
      <c r="C84" s="28">
        <f>_xlfn.IFNA(VLOOKUP($B84,'اول المدة'!$B$2:$C$98,2,FALSE),"")</f>
        <v>19000</v>
      </c>
      <c r="D84" s="28">
        <f>SUMIF(مشتريات!$D$2:$D$102,التقرير!$B84,مشتريات!$E$2:$E$102)</f>
        <v>0</v>
      </c>
      <c r="E84" s="28">
        <f>SUMIF('صرف مواد خام'!$D$2:$D$1000,التقرير!$B84,'صرف مواد خام'!$E$2:$E$1000)</f>
        <v>0</v>
      </c>
      <c r="F84" s="28"/>
      <c r="G84" s="28">
        <f>SUMIF('انتاج مواد تامة '!$C$2:$C$494,التقرير!$B84,'انتاج مواد تامة '!$D$2:$D$494)</f>
        <v>69500</v>
      </c>
      <c r="H84" s="28">
        <f>SUMIF(مبيعات!$D$2:$D$499,التقرير!$B84,مبيعات!$E$2:$E$499)</f>
        <v>94000</v>
      </c>
      <c r="I84" s="28">
        <f t="shared" si="1"/>
        <v>-5500</v>
      </c>
      <c r="K84" s="68" t="str">
        <f>VLOOKUP($B84,مواد!$A$1:$A$150,1,FALSE)</f>
        <v>IPC-WHITE-SPECKLES</v>
      </c>
    </row>
    <row r="85" spans="1:11" ht="21.95" customHeight="1" x14ac:dyDescent="0.2">
      <c r="A85" s="71">
        <v>83</v>
      </c>
      <c r="B85" s="78" t="s">
        <v>80</v>
      </c>
      <c r="C85" s="28">
        <f>_xlfn.IFNA(VLOOKUP($B85,'اول المدة'!$B$2:$C$98,2,FALSE),"")</f>
        <v>7450</v>
      </c>
      <c r="D85" s="28">
        <f>SUMIF(مشتريات!$D$2:$D$102,التقرير!$B85,مشتريات!$E$2:$E$102)</f>
        <v>0</v>
      </c>
      <c r="E85" s="28">
        <f>SUMIF('صرف مواد خام'!$D$2:$D$1000,التقرير!$B85,'صرف مواد خام'!$E$2:$E$1000)</f>
        <v>0</v>
      </c>
      <c r="F85" s="28"/>
      <c r="G85" s="28">
        <f>SUMIF('انتاج مواد تامة '!$C$2:$C$494,التقرير!$B85,'انتاج مواد تامة '!$D$2:$D$494)</f>
        <v>0</v>
      </c>
      <c r="H85" s="28">
        <f>SUMIF(مبيعات!$D$2:$D$499,التقرير!$B85,مبيعات!$E$2:$E$499)</f>
        <v>4000</v>
      </c>
      <c r="I85" s="28">
        <f t="shared" si="1"/>
        <v>3450</v>
      </c>
      <c r="K85" s="68" t="str">
        <f>VLOOKUP($B85,مواد!$A$1:$A$150,1,FALSE)</f>
        <v>IPC-BLUE-SPECKLES</v>
      </c>
    </row>
    <row r="86" spans="1:11" ht="21.95" customHeight="1" x14ac:dyDescent="0.2">
      <c r="A86" s="71">
        <v>84</v>
      </c>
      <c r="B86" s="78" t="s">
        <v>134</v>
      </c>
      <c r="C86" s="28" t="str">
        <f>_xlfn.IFNA(VLOOKUP($B86,'اول المدة'!$B$2:$C$98,2,FALSE),"")</f>
        <v/>
      </c>
      <c r="D86" s="28">
        <f>SUMIF(مشتريات!$D$2:$D$102,التقرير!$B86,مشتريات!$E$2:$E$102)</f>
        <v>967</v>
      </c>
      <c r="E86" s="28">
        <f>SUMIF('صرف مواد خام'!$D$2:$D$1000,التقرير!$B86,'صرف مواد خام'!$E$2:$E$1000)</f>
        <v>2</v>
      </c>
      <c r="F86" s="28"/>
      <c r="G86" s="28">
        <f>SUMIF('انتاج مواد تامة '!$C$2:$C$494,التقرير!$B86,'انتاج مواد تامة '!$D$2:$D$494)</f>
        <v>0</v>
      </c>
      <c r="H86" s="28">
        <f>SUMIF(مبيعات!$D$2:$D$499,التقرير!$B86,مبيعات!$E$2:$E$499)</f>
        <v>0</v>
      </c>
      <c r="I86" s="28">
        <f t="shared" si="1"/>
        <v>965</v>
      </c>
      <c r="K86" s="68" t="str">
        <f>VLOOKUP($B86,مواد!$A$1:$A$150,1,FALSE)</f>
        <v>أكياس سعودي بوند 30</v>
      </c>
    </row>
    <row r="87" spans="1:11" ht="21.95" customHeight="1" x14ac:dyDescent="0.2">
      <c r="A87" s="71">
        <v>85</v>
      </c>
      <c r="B87" s="78" t="s">
        <v>110</v>
      </c>
      <c r="C87" s="28" t="str">
        <f>_xlfn.IFNA(VLOOKUP($B87,'اول المدة'!$B$2:$C$98,2,FALSE),"")</f>
        <v/>
      </c>
      <c r="D87" s="28">
        <f>SUMIF(مشتريات!$D$2:$D$102,التقرير!$B87,مشتريات!$E$2:$E$102)</f>
        <v>1188</v>
      </c>
      <c r="E87" s="28">
        <f>SUMIF('صرف مواد خام'!$D$2:$D$1000,التقرير!$B87,'صرف مواد خام'!$E$2:$E$1000)</f>
        <v>450</v>
      </c>
      <c r="F87" s="28"/>
      <c r="G87" s="28">
        <f>SUMIF('انتاج مواد تامة '!$C$2:$C$494,التقرير!$B87,'انتاج مواد تامة '!$D$2:$D$494)</f>
        <v>0</v>
      </c>
      <c r="H87" s="28">
        <f>SUMIF(مبيعات!$D$2:$D$499,التقرير!$B87,مبيعات!$E$2:$E$499)</f>
        <v>0</v>
      </c>
      <c r="I87" s="28">
        <f t="shared" si="1"/>
        <v>738</v>
      </c>
      <c r="K87" s="68" t="str">
        <f>VLOOKUP($B87,مواد!$A$1:$A$150,1,FALSE)</f>
        <v>برميل بلاستيك 40 لتر سادة</v>
      </c>
    </row>
    <row r="88" spans="1:11" ht="21.95" customHeight="1" x14ac:dyDescent="0.2">
      <c r="A88" s="71">
        <v>86</v>
      </c>
      <c r="B88" s="78" t="s">
        <v>142</v>
      </c>
      <c r="C88" s="28" t="str">
        <f>_xlfn.IFNA(VLOOKUP($B88,'اول المدة'!$B$2:$C$98,2,FALSE),"")</f>
        <v/>
      </c>
      <c r="D88" s="28">
        <f>SUMIF(مشتريات!$D$2:$D$102,التقرير!$B88,مشتريات!$E$2:$E$102)</f>
        <v>600</v>
      </c>
      <c r="E88" s="28">
        <f>SUMIF('صرف مواد خام'!$D$2:$D$1000,التقرير!$B88,'صرف مواد خام'!$E$2:$E$1000)</f>
        <v>600</v>
      </c>
      <c r="F88" s="28"/>
      <c r="G88" s="28">
        <f>SUMIF('انتاج مواد تامة '!$C$2:$C$494,التقرير!$B88,'انتاج مواد تامة '!$D$2:$D$494)</f>
        <v>0</v>
      </c>
      <c r="H88" s="28">
        <f>SUMIF(مبيعات!$D$2:$D$499,التقرير!$B88,مبيعات!$E$2:$E$499)</f>
        <v>0</v>
      </c>
      <c r="I88" s="28">
        <f t="shared" si="1"/>
        <v>0</v>
      </c>
      <c r="K88" s="68" t="str">
        <f>VLOOKUP($B88,مواد!$A$1:$A$150,1,FALSE)</f>
        <v>Natrosol HHR P</v>
      </c>
    </row>
    <row r="89" spans="1:11" ht="21.95" customHeight="1" x14ac:dyDescent="0.2">
      <c r="A89" s="71">
        <v>87</v>
      </c>
      <c r="B89" s="78" t="s">
        <v>146</v>
      </c>
      <c r="C89" s="28" t="str">
        <f>_xlfn.IFNA(VLOOKUP($B89,'اول المدة'!$B$2:$C$98,2,FALSE),"")</f>
        <v/>
      </c>
      <c r="D89" s="28">
        <f>SUMIF(مشتريات!$D$2:$D$102,التقرير!$B89,مشتريات!$E$2:$E$102)</f>
        <v>0</v>
      </c>
      <c r="E89" s="28">
        <f>SUMIF('صرف مواد خام'!$D$2:$D$1000,التقرير!$B89,'صرف مواد خام'!$E$2:$E$1000)</f>
        <v>0</v>
      </c>
      <c r="F89" s="28"/>
      <c r="G89" s="28">
        <f>SUMIF('انتاج مواد تامة '!$C$2:$C$494,التقرير!$B89,'انتاج مواد تامة '!$D$2:$D$494)</f>
        <v>24320</v>
      </c>
      <c r="H89" s="28">
        <f>SUMIF(مبيعات!$D$2:$D$499,التقرير!$B89,مبيعات!$E$2:$E$499)</f>
        <v>12824</v>
      </c>
      <c r="I89" s="28">
        <f t="shared" si="1"/>
        <v>11496</v>
      </c>
      <c r="K89" s="68" t="str">
        <f>VLOOKUP($B89,مواد!$A$1:$A$150,1,FALSE)</f>
        <v>IPC-BOND40</v>
      </c>
    </row>
    <row r="90" spans="1:11" ht="21.95" customHeight="1" x14ac:dyDescent="0.2">
      <c r="A90" s="71">
        <v>88</v>
      </c>
      <c r="B90" s="78" t="s">
        <v>147</v>
      </c>
      <c r="C90" s="28" t="str">
        <f>_xlfn.IFNA(VLOOKUP($B90,'اول المدة'!$B$2:$C$98,2,FALSE),"")</f>
        <v/>
      </c>
      <c r="D90" s="28">
        <f>SUMIF(مشتريات!$D$2:$D$102,التقرير!$B90,مشتريات!$E$2:$E$102)</f>
        <v>0</v>
      </c>
      <c r="E90" s="28">
        <f>SUMIF('صرف مواد خام'!$D$2:$D$1000,التقرير!$B90,'صرف مواد خام'!$E$2:$E$1000)</f>
        <v>0</v>
      </c>
      <c r="F90" s="28"/>
      <c r="G90" s="28">
        <f>SUMIF('انتاج مواد تامة '!$C$2:$C$494,التقرير!$B90,'انتاج مواد تامة '!$D$2:$D$494)</f>
        <v>0</v>
      </c>
      <c r="H90" s="28">
        <f>SUMIF(مبيعات!$D$2:$D$499,التقرير!$B90,مبيعات!$E$2:$E$499)</f>
        <v>0</v>
      </c>
      <c r="I90" s="28">
        <f t="shared" si="1"/>
        <v>0</v>
      </c>
      <c r="K90" s="68" t="str">
        <f>VLOOKUP($B90,مواد!$A$1:$A$150,1,FALSE)</f>
        <v>غراء سعودي</v>
      </c>
    </row>
    <row r="91" spans="1:11" ht="21.95" customHeight="1" x14ac:dyDescent="0.2">
      <c r="A91" s="71">
        <v>89</v>
      </c>
      <c r="B91" s="78" t="s">
        <v>167</v>
      </c>
      <c r="C91" s="28" t="str">
        <f>_xlfn.IFNA(VLOOKUP($B91,'اول المدة'!$B$2:$C$98,2,FALSE),"")</f>
        <v/>
      </c>
      <c r="D91" s="28">
        <f>SUMIF(مشتريات!$D$2:$D$102,التقرير!$B91,مشتريات!$E$2:$E$102)</f>
        <v>0</v>
      </c>
      <c r="E91" s="28">
        <f>SUMIF('صرف مواد خام'!$D$2:$D$1000,التقرير!$B91,'صرف مواد خام'!$E$2:$E$1000)</f>
        <v>0</v>
      </c>
      <c r="F91" s="28"/>
      <c r="G91" s="28">
        <f>SUMIF('انتاج مواد تامة '!$C$2:$C$494,التقرير!$B91,'انتاج مواد تامة '!$D$2:$D$494)</f>
        <v>6150</v>
      </c>
      <c r="H91" s="28">
        <f>SUMIF(مبيعات!$D$2:$D$499,التقرير!$B91,مبيعات!$E$2:$E$499)</f>
        <v>3000</v>
      </c>
      <c r="I91" s="28">
        <f t="shared" si="1"/>
        <v>3150</v>
      </c>
      <c r="K91" s="68" t="str">
        <f>VLOOKUP($B91,مواد!$A$1:$A$150,1,FALSE)</f>
        <v>IPC-BOND30G</v>
      </c>
    </row>
    <row r="92" spans="1:11" ht="21.95" customHeight="1" x14ac:dyDescent="0.2">
      <c r="A92" s="71">
        <v>90</v>
      </c>
      <c r="B92" s="78" t="s">
        <v>149</v>
      </c>
      <c r="C92" s="28" t="str">
        <f>_xlfn.IFNA(VLOOKUP($B92,'اول المدة'!$B$2:$C$98,2,FALSE),"")</f>
        <v/>
      </c>
      <c r="D92" s="28">
        <f>SUMIF(مشتريات!$D$2:$D$102,التقرير!$B92,مشتريات!$E$2:$E$102)</f>
        <v>1600</v>
      </c>
      <c r="E92" s="28">
        <f>SUMIF('صرف مواد خام'!$D$2:$D$1000,التقرير!$B92,'صرف مواد خام'!$E$2:$E$1000)</f>
        <v>800</v>
      </c>
      <c r="F92" s="28"/>
      <c r="G92" s="28">
        <f>SUMIF('انتاج مواد تامة '!$C$2:$C$494,التقرير!$B92,'انتاج مواد تامة '!$D$2:$D$494)</f>
        <v>0</v>
      </c>
      <c r="H92" s="28">
        <f>SUMIF(مبيعات!$D$2:$D$499,التقرير!$B92,مبيعات!$E$2:$E$499)</f>
        <v>0</v>
      </c>
      <c r="I92" s="28">
        <f t="shared" si="1"/>
        <v>800</v>
      </c>
      <c r="K92" s="68" t="str">
        <f>VLOOKUP($B92,مواد!$A$1:$A$150,1,FALSE)</f>
        <v>كبريتات كالسيوم - جبس</v>
      </c>
    </row>
    <row r="93" spans="1:11" ht="21.95" customHeight="1" x14ac:dyDescent="0.2">
      <c r="A93" s="71">
        <v>91</v>
      </c>
      <c r="B93" s="78" t="s">
        <v>122</v>
      </c>
      <c r="C93" s="28" t="str">
        <f>_xlfn.IFNA(VLOOKUP($B93,'اول المدة'!$B$2:$C$98,2,FALSE),"")</f>
        <v/>
      </c>
      <c r="D93" s="28">
        <f>SUMIF(مشتريات!$D$2:$D$102,التقرير!$B93,مشتريات!$E$2:$E$102)</f>
        <v>22300</v>
      </c>
      <c r="E93" s="28">
        <f>SUMIF('صرف مواد خام'!$D$2:$D$1000,التقرير!$B93,'صرف مواد خام'!$E$2:$E$1000)</f>
        <v>0</v>
      </c>
      <c r="F93" s="28"/>
      <c r="G93" s="28">
        <f>SUMIF('انتاج مواد تامة '!$C$2:$C$494,التقرير!$B93,'انتاج مواد تامة '!$D$2:$D$494)</f>
        <v>0</v>
      </c>
      <c r="H93" s="28">
        <f>SUMIF(مبيعات!$D$2:$D$499,التقرير!$B93,مبيعات!$E$2:$E$499)</f>
        <v>0</v>
      </c>
      <c r="I93" s="28">
        <f t="shared" si="1"/>
        <v>22300</v>
      </c>
      <c r="K93" s="68" t="str">
        <f>VLOOKUP($B93,مواد!$A$1:$A$150,1,FALSE)</f>
        <v>فام</v>
      </c>
    </row>
    <row r="94" spans="1:11" ht="21.95" customHeight="1" x14ac:dyDescent="0.2">
      <c r="A94" s="71">
        <v>92</v>
      </c>
      <c r="B94" s="78" t="s">
        <v>180</v>
      </c>
      <c r="C94" s="28" t="str">
        <f>_xlfn.IFNA(VLOOKUP($B94,'اول المدة'!$B$2:$C$98,2,FALSE),"")</f>
        <v/>
      </c>
      <c r="D94" s="28">
        <f>SUMIF(مشتريات!$D$2:$D$102,التقرير!$B94,مشتريات!$E$2:$E$102)</f>
        <v>6000</v>
      </c>
      <c r="E94" s="28">
        <f>SUMIF('صرف مواد خام'!$D$2:$D$1000,التقرير!$B94,'صرف مواد خام'!$E$2:$E$1000)</f>
        <v>0</v>
      </c>
      <c r="F94" s="28"/>
      <c r="G94" s="28">
        <f>SUMIF('انتاج مواد تامة '!$C$2:$C$494,التقرير!$B94,'انتاج مواد تامة '!$D$2:$D$494)</f>
        <v>0</v>
      </c>
      <c r="H94" s="28">
        <f>SUMIF(مبيعات!$D$2:$D$499,التقرير!$B94,مبيعات!$E$2:$E$499)</f>
        <v>0</v>
      </c>
      <c r="I94" s="28">
        <f t="shared" si="1"/>
        <v>6000</v>
      </c>
      <c r="J94" s="74"/>
      <c r="K94" s="68" t="str">
        <f>VLOOKUP($B94,مواد!$A$1:$A$150,1,FALSE)</f>
        <v>filter bag</v>
      </c>
    </row>
    <row r="95" spans="1:11" ht="21.95" customHeight="1" x14ac:dyDescent="0.2">
      <c r="A95" s="71">
        <v>93</v>
      </c>
      <c r="B95" s="78" t="s">
        <v>184</v>
      </c>
      <c r="C95" s="28" t="str">
        <f>_xlfn.IFNA(VLOOKUP($B95,'اول المدة'!$B$2:$C$98,2,FALSE),"")</f>
        <v/>
      </c>
      <c r="D95" s="28">
        <f>SUMIF(مشتريات!$D$2:$D$102,التقرير!$B95,مشتريات!$E$2:$E$102)</f>
        <v>0</v>
      </c>
      <c r="E95" s="28">
        <f>SUMIF('صرف مواد خام'!$D$2:$D$1000,التقرير!$B95,'صرف مواد خام'!$E$2:$E$1000)</f>
        <v>0</v>
      </c>
      <c r="F95" s="28"/>
      <c r="G95" s="28">
        <f>SUMIF('انتاج مواد تامة '!$C$2:$C$494,التقرير!$B95,'انتاج مواد تامة '!$D$2:$D$494)</f>
        <v>1950</v>
      </c>
      <c r="H95" s="28">
        <f>SUMIF(مبيعات!$D$2:$D$499,التقرير!$B95,مبيعات!$E$2:$E$499)</f>
        <v>30</v>
      </c>
      <c r="I95" s="28">
        <f t="shared" si="1"/>
        <v>1920</v>
      </c>
      <c r="K95" s="68" t="str">
        <f>VLOOKUP($B95,مواد!$A$1:$A$150,1,FALSE)</f>
        <v>IPC-BOND22-GLUE</v>
      </c>
    </row>
    <row r="96" spans="1:11" ht="21.95" customHeight="1" x14ac:dyDescent="0.2">
      <c r="A96" s="71">
        <v>94</v>
      </c>
      <c r="B96" s="78" t="s">
        <v>185</v>
      </c>
      <c r="C96" s="28" t="str">
        <f>_xlfn.IFNA(VLOOKUP($B96,'اول المدة'!$B$2:$C$98,2,FALSE),"")</f>
        <v/>
      </c>
      <c r="D96" s="28">
        <f>SUMIF(مشتريات!$D$2:$D$102,التقرير!$B96,مشتريات!$E$2:$E$102)</f>
        <v>0</v>
      </c>
      <c r="E96" s="28">
        <f>SUMIF('صرف مواد خام'!$D$2:$D$1000,التقرير!$B96,'صرف مواد خام'!$E$2:$E$1000)</f>
        <v>0</v>
      </c>
      <c r="F96" s="28"/>
      <c r="G96" s="28">
        <f>SUMIF('انتاج مواد تامة '!$C$2:$C$494,التقرير!$B96,'انتاج مواد تامة '!$D$2:$D$494)</f>
        <v>0</v>
      </c>
      <c r="H96" s="28">
        <f>SUMIF(مبيعات!$D$2:$D$499,التقرير!$B96,مبيعات!$E$2:$E$499)</f>
        <v>0</v>
      </c>
      <c r="I96" s="28">
        <f t="shared" si="1"/>
        <v>0</v>
      </c>
      <c r="K96" s="68" t="str">
        <f>VLOOKUP($B96,مواد!$A$1:$A$150,1,FALSE)</f>
        <v>برميل سعودي بوند مستعمل</v>
      </c>
    </row>
    <row r="97" spans="1:11" ht="21.95" customHeight="1" x14ac:dyDescent="0.2">
      <c r="A97" s="71">
        <v>95</v>
      </c>
      <c r="B97" s="78" t="s">
        <v>186</v>
      </c>
      <c r="C97" s="28" t="str">
        <f>_xlfn.IFNA(VLOOKUP($B97,'اول المدة'!$B$2:$C$98,2,FALSE),"")</f>
        <v/>
      </c>
      <c r="D97" s="28">
        <f>SUMIF(مشتريات!$D$2:$D$102,التقرير!$B97,مشتريات!$E$2:$E$102)</f>
        <v>0</v>
      </c>
      <c r="E97" s="28">
        <f>SUMIF('صرف مواد خام'!$D$2:$D$1000,التقرير!$B97,'صرف مواد خام'!$E$2:$E$1000)</f>
        <v>0</v>
      </c>
      <c r="F97" s="28"/>
      <c r="G97" s="28">
        <f>SUMIF('انتاج مواد تامة '!$C$2:$C$494,التقرير!$B97,'انتاج مواد تامة '!$D$2:$D$494)</f>
        <v>19800</v>
      </c>
      <c r="H97" s="28">
        <f>SUMIF(مبيعات!$D$2:$D$499,التقرير!$B97,مبيعات!$E$2:$E$499)</f>
        <v>0</v>
      </c>
      <c r="I97" s="28">
        <f t="shared" si="1"/>
        <v>19800</v>
      </c>
      <c r="K97" s="68" t="str">
        <f>VLOOKUP($B97,مواد!$A$1:$A$150,1,FALSE)</f>
        <v>IPC-PAINT-SOLVENT</v>
      </c>
    </row>
    <row r="98" spans="1:11" ht="21.95" customHeight="1" x14ac:dyDescent="0.2">
      <c r="A98" s="71">
        <v>96</v>
      </c>
      <c r="B98" s="78" t="s">
        <v>189</v>
      </c>
      <c r="C98" s="28" t="str">
        <f>_xlfn.IFNA(VLOOKUP($B98,'اول المدة'!$B$2:$C$98,2,FALSE),"")</f>
        <v/>
      </c>
      <c r="D98" s="28">
        <f>SUMIF(مشتريات!$D$2:$D$102,التقرير!$B98,مشتريات!$E$2:$E$102)</f>
        <v>0</v>
      </c>
      <c r="E98" s="28">
        <f>SUMIF('صرف مواد خام'!$D$2:$D$1000,التقرير!$B98,'صرف مواد خام'!$E$2:$E$1000)</f>
        <v>0</v>
      </c>
      <c r="F98" s="28"/>
      <c r="G98" s="28">
        <f>SUMIF('انتاج مواد تامة '!$C$2:$C$494,التقرير!$B98,'انتاج مواد تامة '!$D$2:$D$494)</f>
        <v>900</v>
      </c>
      <c r="H98" s="28">
        <f>SUMIF(مبيعات!$D$2:$D$499,التقرير!$B98,مبيعات!$E$2:$E$499)</f>
        <v>0</v>
      </c>
      <c r="I98" s="28">
        <f t="shared" si="1"/>
        <v>900</v>
      </c>
      <c r="K98" s="68" t="str">
        <f>VLOOKUP($B98,مواد!$A$1:$A$150,1,FALSE)</f>
        <v>IPC-SOLVO-80</v>
      </c>
    </row>
    <row r="99" spans="1:11" ht="21.95" customHeight="1" x14ac:dyDescent="0.2">
      <c r="A99" s="71">
        <v>97</v>
      </c>
      <c r="B99" s="78" t="s">
        <v>187</v>
      </c>
      <c r="C99" s="28" t="str">
        <f>_xlfn.IFNA(VLOOKUP($B99,'اول المدة'!$B$2:$C$98,2,FALSE),"")</f>
        <v/>
      </c>
      <c r="D99" s="28">
        <f>SUMIF(مشتريات!$D$2:$D$102,التقرير!$B99,مشتريات!$E$2:$E$102)</f>
        <v>0</v>
      </c>
      <c r="E99" s="28">
        <f>SUMIF('صرف مواد خام'!$D$2:$D$1000,التقرير!$B99,'صرف مواد خام'!$E$2:$E$1000)</f>
        <v>0</v>
      </c>
      <c r="F99" s="28"/>
      <c r="G99" s="28">
        <f>SUMIF('انتاج مواد تامة '!$C$2:$C$494,التقرير!$B99,'انتاج مواد تامة '!$D$2:$D$494)</f>
        <v>35400</v>
      </c>
      <c r="H99" s="28">
        <f>SUMIF(مبيعات!$D$2:$D$499,التقرير!$B99,مبيعات!$E$2:$E$499)</f>
        <v>0</v>
      </c>
      <c r="I99" s="28">
        <f t="shared" si="1"/>
        <v>35400</v>
      </c>
      <c r="K99" s="68" t="str">
        <f>VLOOKUP($B99,مواد!$A$1:$A$150,1,FALSE)</f>
        <v>IPC-SA-469</v>
      </c>
    </row>
    <row r="100" spans="1:11" ht="21.95" customHeight="1" x14ac:dyDescent="0.2">
      <c r="A100" s="71">
        <v>98</v>
      </c>
      <c r="B100" s="78" t="s">
        <v>160</v>
      </c>
      <c r="C100" s="28" t="str">
        <f>_xlfn.IFNA(VLOOKUP($B100,'اول المدة'!$B$2:$C$98,2,FALSE),"")</f>
        <v/>
      </c>
      <c r="D100" s="28">
        <f>SUMIF(مشتريات!$D$2:$D$102,التقرير!$B100,مشتريات!$E$2:$E$102)</f>
        <v>0</v>
      </c>
      <c r="E100" s="28">
        <f>SUMIF('صرف مواد خام'!$D$2:$D$1000,التقرير!$B100,'صرف مواد خام'!$E$2:$E$1000)</f>
        <v>0</v>
      </c>
      <c r="F100" s="28"/>
      <c r="G100" s="28">
        <f>SUMIF('انتاج مواد تامة '!$C$2:$C$494,التقرير!$B100,'انتاج مواد تامة '!$D$2:$D$494)</f>
        <v>37400</v>
      </c>
      <c r="H100" s="28">
        <f>SUMIF(مبيعات!$D$2:$D$499,التقرير!$B100,مبيعات!$E$2:$E$499)</f>
        <v>24000</v>
      </c>
      <c r="I100" s="28">
        <f t="shared" si="1"/>
        <v>13400</v>
      </c>
      <c r="K100" s="68" t="str">
        <f>VLOOKUP($B100,مواد!$A$1:$A$150,1,FALSE)</f>
        <v>IPC-SA-506</v>
      </c>
    </row>
    <row r="101" spans="1:11" ht="21.95" customHeight="1" x14ac:dyDescent="0.2">
      <c r="A101" s="71">
        <v>99</v>
      </c>
      <c r="B101" s="78" t="s">
        <v>181</v>
      </c>
      <c r="C101" s="28" t="str">
        <f>_xlfn.IFNA(VLOOKUP($B101,'اول المدة'!$B$2:$C$98,2,FALSE),"")</f>
        <v/>
      </c>
      <c r="D101" s="28">
        <f>SUMIF(مشتريات!$D$2:$D$102,التقرير!$B101,مشتريات!$E$2:$E$102)</f>
        <v>0</v>
      </c>
      <c r="E101" s="28">
        <f>SUMIF('صرف مواد خام'!$D$2:$D$1000,التقرير!$B101,'صرف مواد خام'!$E$2:$E$1000)</f>
        <v>0</v>
      </c>
      <c r="F101" s="28"/>
      <c r="G101" s="28">
        <f>SUMIF('انتاج مواد تامة '!$C$2:$C$494,التقرير!$B101,'انتاج مواد تامة '!$D$2:$D$494)</f>
        <v>31950</v>
      </c>
      <c r="H101" s="28">
        <f>SUMIF(مبيعات!$D$2:$D$499,التقرير!$B101,مبيعات!$E$2:$E$499)</f>
        <v>24000</v>
      </c>
      <c r="I101" s="28">
        <f t="shared" si="1"/>
        <v>7950</v>
      </c>
      <c r="K101" s="68" t="str">
        <f>VLOOKUP($B101,مواد!$A$1:$A$150,1,FALSE)</f>
        <v>IPC-CARPET735</v>
      </c>
    </row>
    <row r="102" spans="1:11" ht="21.95" customHeight="1" x14ac:dyDescent="0.2">
      <c r="A102" s="71">
        <v>100</v>
      </c>
      <c r="B102" s="78" t="s">
        <v>175</v>
      </c>
      <c r="C102" s="28" t="str">
        <f>_xlfn.IFNA(VLOOKUP($B102,'اول المدة'!$B$2:$C$98,2,FALSE),"")</f>
        <v/>
      </c>
      <c r="D102" s="28">
        <f>SUMIF(مشتريات!$D$2:$D$102,التقرير!$B102,مشتريات!$E$2:$E$102)</f>
        <v>0</v>
      </c>
      <c r="E102" s="28">
        <f>SUMIF('صرف مواد خام'!$D$2:$D$1000,التقرير!$B102,'صرف مواد خام'!$E$2:$E$1000)</f>
        <v>0</v>
      </c>
      <c r="F102" s="28"/>
      <c r="G102" s="28">
        <f>SUMIF('انتاج مواد تامة '!$C$2:$C$494,التقرير!$B102,'انتاج مواد تامة '!$D$2:$D$494)</f>
        <v>6400</v>
      </c>
      <c r="H102" s="28">
        <f>SUMIF(مبيعات!$D$2:$D$499,التقرير!$B102,مبيعات!$E$2:$E$499)</f>
        <v>12000</v>
      </c>
      <c r="I102" s="28">
        <f t="shared" si="1"/>
        <v>-5600</v>
      </c>
      <c r="K102" s="68" t="str">
        <f>VLOOKUP($B102,مواد!$A$1:$A$150,1,FALSE)</f>
        <v>IPC-BOND20</v>
      </c>
    </row>
    <row r="103" spans="1:11" ht="21.95" customHeight="1" x14ac:dyDescent="0.2">
      <c r="A103" s="71">
        <v>101</v>
      </c>
      <c r="B103" s="78" t="s">
        <v>174</v>
      </c>
      <c r="C103" s="28" t="str">
        <f>_xlfn.IFNA(VLOOKUP($B103,'اول المدة'!$B$2:$C$98,2,FALSE),"")</f>
        <v/>
      </c>
      <c r="D103" s="28">
        <f>SUMIF(مشتريات!$D$2:$D$102,التقرير!$B103,مشتريات!$E$2:$E$102)</f>
        <v>0</v>
      </c>
      <c r="E103" s="28">
        <f>SUMIF('صرف مواد خام'!$D$2:$D$1000,التقرير!$B103,'صرف مواد خام'!$E$2:$E$1000)</f>
        <v>0</v>
      </c>
      <c r="F103" s="28"/>
      <c r="G103" s="28">
        <f>SUMIF('انتاج مواد تامة '!$C$2:$C$494,التقرير!$B103,'انتاج مواد تامة '!$D$2:$D$494)</f>
        <v>16850</v>
      </c>
      <c r="H103" s="28">
        <f>SUMIF(مبيعات!$D$2:$D$499,التقرير!$B103,مبيعات!$E$2:$E$499)</f>
        <v>10000</v>
      </c>
      <c r="I103" s="28">
        <f t="shared" si="1"/>
        <v>6850</v>
      </c>
      <c r="K103" s="68" t="str">
        <f>VLOOKUP($B103,مواد!$A$1:$A$150,1,FALSE)</f>
        <v>IPC-BOND30</v>
      </c>
    </row>
    <row r="104" spans="1:11" ht="21.95" customHeight="1" x14ac:dyDescent="0.2">
      <c r="A104" s="71">
        <v>102</v>
      </c>
      <c r="B104" s="78" t="s">
        <v>191</v>
      </c>
      <c r="C104" s="28" t="str">
        <f>_xlfn.IFNA(VLOOKUP($B104,'اول المدة'!$B$2:$C$98,2,FALSE),"")</f>
        <v/>
      </c>
      <c r="D104" s="28">
        <f>SUMIF(مشتريات!$D$2:$D$102,التقرير!$B104,مشتريات!$E$2:$E$102)</f>
        <v>0</v>
      </c>
      <c r="E104" s="28">
        <f>SUMIF('صرف مواد خام'!$D$2:$D$1000,التقرير!$B104,'صرف مواد خام'!$E$2:$E$1000)</f>
        <v>0</v>
      </c>
      <c r="F104" s="28"/>
      <c r="G104" s="28">
        <f>SUMIF('انتاج مواد تامة '!$C$2:$C$494,التقرير!$B104,'انتاج مواد تامة '!$D$2:$D$494)</f>
        <v>0</v>
      </c>
      <c r="H104" s="28">
        <f>SUMIF(مبيعات!$D$2:$D$499,التقرير!$B104,مبيعات!$E$2:$E$499)</f>
        <v>2000</v>
      </c>
      <c r="I104" s="28">
        <f t="shared" ref="I104" si="2">IF($C104="",0,$C104)+(IF($F104="",0,$F104))+D104-E104+G104-H104</f>
        <v>-2000</v>
      </c>
      <c r="K104" s="68" t="str">
        <f>VLOOKUP($B104,مواد!$A$1:$A$150,1,FALSE)</f>
        <v>IPC-CORE 3335</v>
      </c>
    </row>
  </sheetData>
  <pageMargins left="0.39370078740157483" right="0.39370078740157483" top="0.59055118110236227" bottom="0.39370078740157483" header="0.19685039370078741" footer="0.19685039370078741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rightToLeft="1" workbookViewId="0">
      <pane ySplit="1" topLeftCell="A23" activePane="bottomLeft" state="frozen"/>
      <selection pane="bottomLeft" activeCell="O15" sqref="O15"/>
    </sheetView>
  </sheetViews>
  <sheetFormatPr defaultRowHeight="21.95" customHeight="1" x14ac:dyDescent="0.2"/>
  <cols>
    <col min="1" max="1" width="4.875" style="68" customWidth="1"/>
    <col min="2" max="2" width="31.75" style="72" bestFit="1" customWidth="1"/>
    <col min="3" max="3" width="12.625" style="73" customWidth="1"/>
    <col min="4" max="6" width="12.625" style="73" hidden="1" customWidth="1"/>
    <col min="7" max="9" width="12.625" style="73" customWidth="1"/>
    <col min="10" max="10" width="2.75" style="73" customWidth="1"/>
    <col min="11" max="11" width="9.125" style="68" hidden="1" customWidth="1"/>
    <col min="12" max="16384" width="9" style="68"/>
  </cols>
  <sheetData>
    <row r="1" spans="1:11" ht="21.95" customHeight="1" thickBot="1" x14ac:dyDescent="0.25">
      <c r="A1" s="141"/>
      <c r="B1" s="141" t="s">
        <v>128</v>
      </c>
      <c r="C1" s="141" t="s">
        <v>138</v>
      </c>
      <c r="D1" s="141" t="s">
        <v>143</v>
      </c>
      <c r="E1" s="141" t="s">
        <v>140</v>
      </c>
      <c r="F1" s="141" t="s">
        <v>188</v>
      </c>
      <c r="G1" s="141" t="s">
        <v>173</v>
      </c>
      <c r="H1" s="141" t="s">
        <v>172</v>
      </c>
      <c r="I1" s="141" t="s">
        <v>141</v>
      </c>
    </row>
    <row r="2" spans="1:11" ht="21.95" customHeight="1" x14ac:dyDescent="0.2">
      <c r="A2" s="71">
        <v>13</v>
      </c>
      <c r="B2" s="78" t="s">
        <v>190</v>
      </c>
      <c r="C2" s="28" t="str">
        <f>_xlfn.IFNA(VLOOKUP($B2,'اول المدة'!$B$2:$C$98,2,FALSE),"")</f>
        <v/>
      </c>
      <c r="D2" s="28">
        <f>SUMIF(مشتريات!$D$2:$D$102,'التقرير (2)'!$B2,مشتريات!$E$2:$E$102)</f>
        <v>0</v>
      </c>
      <c r="E2" s="28">
        <f>SUMIF('صرف مواد خام'!$D$2:$D$1000,'التقرير (2)'!$B2,'صرف مواد خام'!$E$2:$E$1000)</f>
        <v>0</v>
      </c>
      <c r="F2" s="28"/>
      <c r="G2" s="28">
        <f>SUMIF('انتاج مواد تامة '!$C$2:$C$494,'التقرير (2)'!$B2,'انتاج مواد تامة '!$D$2:$D$494)</f>
        <v>13470</v>
      </c>
      <c r="H2" s="28">
        <f>SUMIF(مبيعات!$D$2:$D$499,'التقرير (2)'!$B2,مبيعات!$E$2:$E$499)</f>
        <v>518</v>
      </c>
      <c r="I2" s="28">
        <f t="shared" ref="I2:I27" si="0">IF($C2="",0,$C2)+(IF($F2="",0,$F2))+D2-E2+G2-H2</f>
        <v>12952</v>
      </c>
      <c r="K2" s="68" t="str">
        <f>VLOOKUP($B2,مواد!$A$1:$A$150,1,FALSE)</f>
        <v>اتوفكس 30ك</v>
      </c>
    </row>
    <row r="3" spans="1:11" ht="21.95" customHeight="1" x14ac:dyDescent="0.2">
      <c r="A3" s="71">
        <v>15</v>
      </c>
      <c r="B3" s="78" t="s">
        <v>13</v>
      </c>
      <c r="C3" s="28">
        <f>_xlfn.IFNA(VLOOKUP($B3,'اول المدة'!$B$2:$C$98,2,FALSE),"")</f>
        <v>431</v>
      </c>
      <c r="D3" s="28">
        <f>SUMIF(مشتريات!$D$2:$D$102,'التقرير (2)'!$B3,مشتريات!$E$2:$E$102)</f>
        <v>0</v>
      </c>
      <c r="E3" s="28">
        <f>SUMIF('صرف مواد خام'!$D$2:$D$1000,'التقرير (2)'!$B3,'صرف مواد خام'!$E$2:$E$1000)</f>
        <v>0</v>
      </c>
      <c r="F3" s="28"/>
      <c r="G3" s="28">
        <f>SUMIF('انتاج مواد تامة '!$C$2:$C$494,'التقرير (2)'!$B3,'انتاج مواد تامة '!$D$2:$D$494)</f>
        <v>20520</v>
      </c>
      <c r="H3" s="28">
        <f>SUMIF(مبيعات!$D$2:$D$499,'التقرير (2)'!$B3,مبيعات!$E$2:$E$499)</f>
        <v>17620</v>
      </c>
      <c r="I3" s="28">
        <f t="shared" si="0"/>
        <v>3331</v>
      </c>
      <c r="K3" s="68" t="str">
        <f>VLOOKUP($B3,مواد!$A$1:$A$150,1,FALSE)</f>
        <v>IPC-BOND-35</v>
      </c>
    </row>
    <row r="4" spans="1:11" ht="21.95" customHeight="1" x14ac:dyDescent="0.2">
      <c r="A4" s="71">
        <v>16</v>
      </c>
      <c r="B4" s="78" t="s">
        <v>14</v>
      </c>
      <c r="C4" s="28">
        <f>_xlfn.IFNA(VLOOKUP($B4,'اول المدة'!$B$2:$C$98,2,FALSE),"")</f>
        <v>8000</v>
      </c>
      <c r="D4" s="28">
        <f>SUMIF(مشتريات!$D$2:$D$102,'التقرير (2)'!$B4,مشتريات!$E$2:$E$102)</f>
        <v>0</v>
      </c>
      <c r="E4" s="28">
        <f>SUMIF('صرف مواد خام'!$D$2:$D$1000,'التقرير (2)'!$B4,'صرف مواد خام'!$E$2:$E$1000)</f>
        <v>0</v>
      </c>
      <c r="F4" s="28"/>
      <c r="G4" s="28">
        <f>SUMIF('انتاج مواد تامة '!$C$2:$C$494,'التقرير (2)'!$B4,'انتاج مواد تامة '!$D$2:$D$494)</f>
        <v>271100</v>
      </c>
      <c r="H4" s="28">
        <f>SUMIF(مبيعات!$D$2:$D$499,'التقرير (2)'!$B4,مبيعات!$E$2:$E$499)</f>
        <v>91270</v>
      </c>
      <c r="I4" s="28">
        <f t="shared" si="0"/>
        <v>187830</v>
      </c>
      <c r="K4" s="68" t="str">
        <f>VLOOKUP($B4,مواد!$A$1:$A$150,1,FALSE)</f>
        <v>IPC-CARPET-755</v>
      </c>
    </row>
    <row r="5" spans="1:11" ht="21.95" customHeight="1" x14ac:dyDescent="0.2">
      <c r="A5" s="71">
        <v>17</v>
      </c>
      <c r="B5" s="78" t="s">
        <v>15</v>
      </c>
      <c r="C5" s="28">
        <f>_xlfn.IFNA(VLOOKUP($B5,'اول المدة'!$B$2:$C$98,2,FALSE),"")</f>
        <v>140000</v>
      </c>
      <c r="D5" s="28">
        <f>SUMIF(مشتريات!$D$2:$D$102,'التقرير (2)'!$B5,مشتريات!$E$2:$E$102)</f>
        <v>0</v>
      </c>
      <c r="E5" s="28">
        <f>SUMIF('صرف مواد خام'!$D$2:$D$1000,'التقرير (2)'!$B5,'صرف مواد خام'!$E$2:$E$1000)</f>
        <v>0</v>
      </c>
      <c r="F5" s="28"/>
      <c r="G5" s="28">
        <f>SUMIF('انتاج مواد تامة '!$C$2:$C$494,'التقرير (2)'!$B5,'انتاج مواد تامة '!$D$2:$D$494)</f>
        <v>1202500</v>
      </c>
      <c r="H5" s="28">
        <f>SUMIF(مبيعات!$D$2:$D$499,'التقرير (2)'!$B5,مبيعات!$E$2:$E$499)</f>
        <v>436800</v>
      </c>
      <c r="I5" s="28">
        <f t="shared" si="0"/>
        <v>905700</v>
      </c>
      <c r="K5" s="68" t="str">
        <f>VLOOKUP($B5,مواد!$A$1:$A$150,1,FALSE)</f>
        <v>IPC-LAN CP 40</v>
      </c>
    </row>
    <row r="6" spans="1:11" ht="21.95" customHeight="1" x14ac:dyDescent="0.2">
      <c r="A6" s="71">
        <v>18</v>
      </c>
      <c r="B6" s="78" t="s">
        <v>16</v>
      </c>
      <c r="C6" s="28">
        <f>_xlfn.IFNA(VLOOKUP($B6,'اول المدة'!$B$2:$C$98,2,FALSE),"")</f>
        <v>994</v>
      </c>
      <c r="D6" s="28">
        <f>SUMIF(مشتريات!$D$2:$D$102,'التقرير (2)'!$B6,مشتريات!$E$2:$E$102)</f>
        <v>0</v>
      </c>
      <c r="E6" s="28">
        <f>SUMIF('صرف مواد خام'!$D$2:$D$1000,'التقرير (2)'!$B6,'صرف مواد خام'!$E$2:$E$1000)</f>
        <v>0</v>
      </c>
      <c r="F6" s="28"/>
      <c r="G6" s="28">
        <f>SUMIF('انتاج مواد تامة '!$C$2:$C$494,'التقرير (2)'!$B6,'انتاج مواد تامة '!$D$2:$D$494)</f>
        <v>4315</v>
      </c>
      <c r="H6" s="28">
        <f>SUMIF(مبيعات!$D$2:$D$499,'التقرير (2)'!$B6,مبيعات!$E$2:$E$499)</f>
        <v>3430</v>
      </c>
      <c r="I6" s="28">
        <f t="shared" si="0"/>
        <v>1879</v>
      </c>
      <c r="K6" s="68" t="str">
        <f>VLOOKUP($B6,مواد!$A$1:$A$150,1,FALSE)</f>
        <v>سعودي بوند 30 كيلو</v>
      </c>
    </row>
    <row r="7" spans="1:11" ht="21.95" customHeight="1" x14ac:dyDescent="0.2">
      <c r="A7" s="121">
        <v>19</v>
      </c>
      <c r="B7" s="144" t="s">
        <v>17</v>
      </c>
      <c r="C7" s="28">
        <f>_xlfn.IFNA(VLOOKUP($B7,'اول المدة'!$B$2:$C$98,2,FALSE),"")</f>
        <v>824</v>
      </c>
      <c r="D7" s="122">
        <f>SUMIF(مشتريات!$D$2:$D$102,'التقرير (2)'!$B7,مشتريات!$E$2:$E$102)</f>
        <v>0</v>
      </c>
      <c r="E7" s="28">
        <f>SUMIF('صرف مواد خام'!$D$2:$D$1000,'التقرير (2)'!$B7,'صرف مواد خام'!$E$2:$E$1000)</f>
        <v>0</v>
      </c>
      <c r="F7" s="28"/>
      <c r="G7" s="28">
        <f>SUMIF('انتاج مواد تامة '!$C$2:$C$494,'التقرير (2)'!$B7,'انتاج مواد تامة '!$D$2:$D$494)</f>
        <v>2974</v>
      </c>
      <c r="H7" s="28">
        <f>SUMIF(مبيعات!$D$2:$D$499,'التقرير (2)'!$B7,مبيعات!$E$2:$E$499)</f>
        <v>908</v>
      </c>
      <c r="I7" s="28">
        <f t="shared" si="0"/>
        <v>2890</v>
      </c>
      <c r="K7" s="68" t="str">
        <f>VLOOKUP($B7,مواد!$A$1:$A$150,1,FALSE)</f>
        <v>برميل امازون 30 كيلو</v>
      </c>
    </row>
    <row r="8" spans="1:11" ht="21.95" customHeight="1" x14ac:dyDescent="0.2">
      <c r="A8" s="71">
        <v>20</v>
      </c>
      <c r="B8" s="78" t="s">
        <v>18</v>
      </c>
      <c r="C8" s="28">
        <f>_xlfn.IFNA(VLOOKUP($B8,'اول المدة'!$B$2:$C$98,2,FALSE),"")</f>
        <v>430100</v>
      </c>
      <c r="D8" s="28">
        <f>SUMIF(مشتريات!$D$2:$D$102,'التقرير (2)'!$B8,مشتريات!$E$2:$E$102)</f>
        <v>0</v>
      </c>
      <c r="E8" s="28">
        <f>SUMIF('صرف مواد خام'!$D$2:$D$1000,'التقرير (2)'!$B8,'صرف مواد خام'!$E$2:$E$1000)</f>
        <v>0</v>
      </c>
      <c r="F8" s="28"/>
      <c r="G8" s="28">
        <f>SUMIF('انتاج مواد تامة '!$C$2:$C$494,'التقرير (2)'!$B8,'انتاج مواد تامة '!$D$2:$D$494)</f>
        <v>950000</v>
      </c>
      <c r="H8" s="28">
        <f>SUMIF(مبيعات!$D$2:$D$499,'التقرير (2)'!$B8,مبيعات!$E$2:$E$499)</f>
        <v>719670</v>
      </c>
      <c r="I8" s="28">
        <f t="shared" si="0"/>
        <v>660430</v>
      </c>
      <c r="K8" s="68" t="str">
        <f>VLOOKUP($B8,مواد!$A$1:$A$150,1,FALSE)</f>
        <v>IPC-SA-509</v>
      </c>
    </row>
    <row r="9" spans="1:11" ht="21.95" customHeight="1" x14ac:dyDescent="0.2">
      <c r="A9" s="71">
        <v>21</v>
      </c>
      <c r="B9" s="78" t="s">
        <v>19</v>
      </c>
      <c r="C9" s="28">
        <f>_xlfn.IFNA(VLOOKUP($B9,'اول المدة'!$B$2:$C$98,2,FALSE),"")</f>
        <v>23400</v>
      </c>
      <c r="D9" s="28">
        <f>SUMIF(مشتريات!$D$2:$D$102,'التقرير (2)'!$B9,مشتريات!$E$2:$E$102)</f>
        <v>0</v>
      </c>
      <c r="E9" s="28">
        <f>SUMIF('صرف مواد خام'!$D$2:$D$1000,'التقرير (2)'!$B9,'صرف مواد خام'!$E$2:$E$1000)</f>
        <v>0</v>
      </c>
      <c r="F9" s="28"/>
      <c r="G9" s="28">
        <f>SUMIF('انتاج مواد تامة '!$C$2:$C$494,'التقرير (2)'!$B9,'انتاج مواد تامة '!$D$2:$D$494)</f>
        <v>86000</v>
      </c>
      <c r="H9" s="28">
        <f>SUMIF(مبيعات!$D$2:$D$499,'التقرير (2)'!$B9,مبيعات!$E$2:$E$499)</f>
        <v>56800</v>
      </c>
      <c r="I9" s="28">
        <f t="shared" si="0"/>
        <v>52600</v>
      </c>
      <c r="K9" s="68" t="str">
        <f>VLOOKUP($B9,مواد!$A$1:$A$150,1,FALSE)</f>
        <v>IPC-CO 511</v>
      </c>
    </row>
    <row r="10" spans="1:11" ht="21.95" customHeight="1" x14ac:dyDescent="0.2">
      <c r="A10" s="71">
        <v>22</v>
      </c>
      <c r="B10" s="78" t="s">
        <v>20</v>
      </c>
      <c r="C10" s="28">
        <f>_xlfn.IFNA(VLOOKUP($B10,'اول المدة'!$B$2:$C$98,2,FALSE),"")</f>
        <v>59800</v>
      </c>
      <c r="D10" s="28">
        <f>SUMIF(مشتريات!$D$2:$D$102,'التقرير (2)'!$B10,مشتريات!$E$2:$E$102)</f>
        <v>0</v>
      </c>
      <c r="E10" s="28">
        <f>SUMIF('صرف مواد خام'!$D$2:$D$1000,'التقرير (2)'!$B10,'صرف مواد خام'!$E$2:$E$1000)</f>
        <v>0</v>
      </c>
      <c r="F10" s="28"/>
      <c r="G10" s="28">
        <f>SUMIF('انتاج مواد تامة '!$C$2:$C$494,'التقرير (2)'!$B10,'انتاج مواد تامة '!$D$2:$D$494)</f>
        <v>62800</v>
      </c>
      <c r="H10" s="28">
        <f>SUMIF(مبيعات!$D$2:$D$499,'التقرير (2)'!$B10,مبيعات!$E$2:$E$499)</f>
        <v>54200</v>
      </c>
      <c r="I10" s="28">
        <f t="shared" si="0"/>
        <v>68400</v>
      </c>
      <c r="K10" s="68" t="str">
        <f>VLOOKUP($B10,مواد!$A$1:$A$150,1,FALSE)</f>
        <v>IPC-BOND 51</v>
      </c>
    </row>
    <row r="11" spans="1:11" ht="21.95" customHeight="1" x14ac:dyDescent="0.2">
      <c r="A11" s="71">
        <v>75</v>
      </c>
      <c r="B11" s="78" t="s">
        <v>73</v>
      </c>
      <c r="C11" s="28">
        <f>_xlfn.IFNA(VLOOKUP($B11,'اول المدة'!$B$2:$C$98,2,FALSE),"")</f>
        <v>505</v>
      </c>
      <c r="D11" s="28">
        <f>SUMIF(مشتريات!$D$2:$D$102,'التقرير (2)'!$B11,مشتريات!$E$2:$E$102)</f>
        <v>0</v>
      </c>
      <c r="E11" s="28">
        <f>SUMIF('صرف مواد خام'!$D$2:$D$1000,'التقرير (2)'!$B11,'صرف مواد خام'!$E$2:$E$1000)</f>
        <v>50</v>
      </c>
      <c r="F11" s="28"/>
      <c r="G11" s="28">
        <f>SUMIF('انتاج مواد تامة '!$C$2:$C$494,'التقرير (2)'!$B11,'انتاج مواد تامة '!$D$2:$D$494)</f>
        <v>1100</v>
      </c>
      <c r="H11" s="28">
        <f>SUMIF(مبيعات!$D$2:$D$499,'التقرير (2)'!$B11,مبيعات!$E$2:$E$499)</f>
        <v>689</v>
      </c>
      <c r="I11" s="28">
        <f t="shared" si="0"/>
        <v>866</v>
      </c>
      <c r="K11" s="68" t="str">
        <f>VLOOKUP($B11,مواد!$A$1:$A$150,1,FALSE)</f>
        <v>كرتون سعودي 4 حبة</v>
      </c>
    </row>
    <row r="12" spans="1:11" ht="21.95" customHeight="1" x14ac:dyDescent="0.2">
      <c r="A12" s="71">
        <v>77</v>
      </c>
      <c r="B12" s="78" t="s">
        <v>75</v>
      </c>
      <c r="C12" s="28">
        <f>_xlfn.IFNA(VLOOKUP($B12,'اول المدة'!$B$2:$C$98,2,FALSE),"")</f>
        <v>15386</v>
      </c>
      <c r="D12" s="28">
        <f>SUMIF(مشتريات!$D$2:$D$102,'التقرير (2)'!$B12,مشتريات!$E$2:$E$102)</f>
        <v>0</v>
      </c>
      <c r="E12" s="28">
        <f>SUMIF('صرف مواد خام'!$D$2:$D$1000,'التقرير (2)'!$B12,'صرف مواد خام'!$E$2:$E$1000)</f>
        <v>0</v>
      </c>
      <c r="F12" s="28"/>
      <c r="G12" s="28">
        <f>SUMIF('انتاج مواد تامة '!$C$2:$C$494,'التقرير (2)'!$B12,'انتاج مواد تامة '!$D$2:$D$494)</f>
        <v>0</v>
      </c>
      <c r="H12" s="28">
        <f>SUMIF(مبيعات!$D$2:$D$499,'التقرير (2)'!$B12,مبيعات!$E$2:$E$499)</f>
        <v>7935</v>
      </c>
      <c r="I12" s="28">
        <f t="shared" si="0"/>
        <v>7451</v>
      </c>
      <c r="K12" s="68" t="str">
        <f>VLOOKUP($B12,مواد!$A$1:$A$150,1,FALSE)</f>
        <v>ايثيل استات</v>
      </c>
    </row>
    <row r="13" spans="1:11" ht="21.95" customHeight="1" x14ac:dyDescent="0.2">
      <c r="A13" s="71">
        <v>80</v>
      </c>
      <c r="B13" s="78" t="s">
        <v>77</v>
      </c>
      <c r="C13" s="28">
        <f>_xlfn.IFNA(VLOOKUP($B13,'اول المدة'!$B$2:$C$98,2,FALSE),"")</f>
        <v>41500</v>
      </c>
      <c r="D13" s="28">
        <f>SUMIF(مشتريات!$D$2:$D$102,'التقرير (2)'!$B13,مشتريات!$E$2:$E$102)</f>
        <v>0</v>
      </c>
      <c r="E13" s="28">
        <f>SUMIF('صرف مواد خام'!$D$2:$D$1000,'التقرير (2)'!$B13,'صرف مواد خام'!$E$2:$E$1000)</f>
        <v>0</v>
      </c>
      <c r="F13" s="28"/>
      <c r="G13" s="28">
        <f>SUMIF('انتاج مواد تامة '!$C$2:$C$494,'التقرير (2)'!$B13,'انتاج مواد تامة '!$D$2:$D$494)</f>
        <v>44000</v>
      </c>
      <c r="H13" s="28">
        <f>SUMIF(مبيعات!$D$2:$D$499,'التقرير (2)'!$B13,مبيعات!$E$2:$E$499)</f>
        <v>67000</v>
      </c>
      <c r="I13" s="28">
        <f t="shared" si="0"/>
        <v>18500</v>
      </c>
      <c r="K13" s="68" t="str">
        <f>VLOOKUP($B13,مواد!$A$1:$A$150,1,FALSE)</f>
        <v>IPC-RED-SPECKLES</v>
      </c>
    </row>
    <row r="14" spans="1:11" ht="21.95" customHeight="1" x14ac:dyDescent="0.2">
      <c r="A14" s="71">
        <v>81</v>
      </c>
      <c r="B14" s="78" t="s">
        <v>78</v>
      </c>
      <c r="C14" s="28">
        <f>_xlfn.IFNA(VLOOKUP($B14,'اول المدة'!$B$2:$C$98,2,FALSE),"")</f>
        <v>17525</v>
      </c>
      <c r="D14" s="28">
        <f>SUMIF(مشتريات!$D$2:$D$102,'التقرير (2)'!$B14,مشتريات!$E$2:$E$102)</f>
        <v>0</v>
      </c>
      <c r="E14" s="28">
        <f>SUMIF('صرف مواد خام'!$D$2:$D$1000,'التقرير (2)'!$B14,'صرف مواد خام'!$E$2:$E$1000)</f>
        <v>0</v>
      </c>
      <c r="F14" s="28"/>
      <c r="G14" s="28">
        <f>SUMIF('انتاج مواد تامة '!$C$2:$C$494,'التقرير (2)'!$B14,'انتاج مواد تامة '!$D$2:$D$494)</f>
        <v>44000</v>
      </c>
      <c r="H14" s="28">
        <f>SUMIF(مبيعات!$D$2:$D$499,'التقرير (2)'!$B14,مبيعات!$E$2:$E$499)</f>
        <v>23000</v>
      </c>
      <c r="I14" s="28">
        <f t="shared" si="0"/>
        <v>38525</v>
      </c>
      <c r="K14" s="68" t="str">
        <f>VLOOKUP($B14,مواد!$A$1:$A$150,1,FALSE)</f>
        <v>IPC-GREEN-SPECKLES</v>
      </c>
    </row>
    <row r="15" spans="1:11" ht="21.95" customHeight="1" x14ac:dyDescent="0.2">
      <c r="A15" s="71">
        <v>82</v>
      </c>
      <c r="B15" s="78" t="s">
        <v>79</v>
      </c>
      <c r="C15" s="28">
        <f>_xlfn.IFNA(VLOOKUP($B15,'اول المدة'!$B$2:$C$98,2,FALSE),"")</f>
        <v>19000</v>
      </c>
      <c r="D15" s="28">
        <f>SUMIF(مشتريات!$D$2:$D$102,'التقرير (2)'!$B15,مشتريات!$E$2:$E$102)</f>
        <v>0</v>
      </c>
      <c r="E15" s="28">
        <f>SUMIF('صرف مواد خام'!$D$2:$D$1000,'التقرير (2)'!$B15,'صرف مواد خام'!$E$2:$E$1000)</f>
        <v>0</v>
      </c>
      <c r="F15" s="28"/>
      <c r="G15" s="28">
        <f>SUMIF('انتاج مواد تامة '!$C$2:$C$494,'التقرير (2)'!$B15,'انتاج مواد تامة '!$D$2:$D$494)</f>
        <v>69500</v>
      </c>
      <c r="H15" s="28">
        <f>SUMIF(مبيعات!$D$2:$D$499,'التقرير (2)'!$B15,مبيعات!$E$2:$E$499)</f>
        <v>94000</v>
      </c>
      <c r="I15" s="28">
        <f t="shared" si="0"/>
        <v>-5500</v>
      </c>
      <c r="K15" s="68" t="str">
        <f>VLOOKUP($B15,مواد!$A$1:$A$150,1,FALSE)</f>
        <v>IPC-WHITE-SPECKLES</v>
      </c>
    </row>
    <row r="16" spans="1:11" ht="21.95" customHeight="1" x14ac:dyDescent="0.2">
      <c r="A16" s="71">
        <v>83</v>
      </c>
      <c r="B16" s="78" t="s">
        <v>80</v>
      </c>
      <c r="C16" s="28">
        <f>_xlfn.IFNA(VLOOKUP($B16,'اول المدة'!$B$2:$C$98,2,FALSE),"")</f>
        <v>7450</v>
      </c>
      <c r="D16" s="28">
        <f>SUMIF(مشتريات!$D$2:$D$102,'التقرير (2)'!$B16,مشتريات!$E$2:$E$102)</f>
        <v>0</v>
      </c>
      <c r="E16" s="28">
        <f>SUMIF('صرف مواد خام'!$D$2:$D$1000,'التقرير (2)'!$B16,'صرف مواد خام'!$E$2:$E$1000)</f>
        <v>0</v>
      </c>
      <c r="F16" s="28"/>
      <c r="G16" s="28">
        <f>SUMIF('انتاج مواد تامة '!$C$2:$C$494,'التقرير (2)'!$B16,'انتاج مواد تامة '!$D$2:$D$494)</f>
        <v>0</v>
      </c>
      <c r="H16" s="28">
        <f>SUMIF(مبيعات!$D$2:$D$499,'التقرير (2)'!$B16,مبيعات!$E$2:$E$499)</f>
        <v>4000</v>
      </c>
      <c r="I16" s="28">
        <f t="shared" si="0"/>
        <v>3450</v>
      </c>
      <c r="K16" s="68" t="str">
        <f>VLOOKUP($B16,مواد!$A$1:$A$150,1,FALSE)</f>
        <v>IPC-BLUE-SPECKLES</v>
      </c>
    </row>
    <row r="17" spans="1:11" ht="21.95" customHeight="1" x14ac:dyDescent="0.2">
      <c r="A17" s="71">
        <v>87</v>
      </c>
      <c r="B17" s="78" t="s">
        <v>146</v>
      </c>
      <c r="C17" s="28" t="str">
        <f>_xlfn.IFNA(VLOOKUP($B17,'اول المدة'!$B$2:$C$98,2,FALSE),"")</f>
        <v/>
      </c>
      <c r="D17" s="28">
        <f>SUMIF(مشتريات!$D$2:$D$102,'التقرير (2)'!$B17,مشتريات!$E$2:$E$102)</f>
        <v>0</v>
      </c>
      <c r="E17" s="28">
        <f>SUMIF('صرف مواد خام'!$D$2:$D$1000,'التقرير (2)'!$B17,'صرف مواد خام'!$E$2:$E$1000)</f>
        <v>0</v>
      </c>
      <c r="F17" s="28"/>
      <c r="G17" s="28">
        <f>SUMIF('انتاج مواد تامة '!$C$2:$C$494,'التقرير (2)'!$B17,'انتاج مواد تامة '!$D$2:$D$494)</f>
        <v>24320</v>
      </c>
      <c r="H17" s="28">
        <f>SUMIF(مبيعات!$D$2:$D$499,'التقرير (2)'!$B17,مبيعات!$E$2:$E$499)</f>
        <v>12824</v>
      </c>
      <c r="I17" s="28">
        <f t="shared" si="0"/>
        <v>11496</v>
      </c>
      <c r="K17" s="68" t="str">
        <f>VLOOKUP($B17,مواد!$A$1:$A$150,1,FALSE)</f>
        <v>IPC-BOND40</v>
      </c>
    </row>
    <row r="18" spans="1:11" ht="21.95" customHeight="1" x14ac:dyDescent="0.2">
      <c r="A18" s="71">
        <v>89</v>
      </c>
      <c r="B18" s="78" t="s">
        <v>167</v>
      </c>
      <c r="C18" s="28" t="str">
        <f>_xlfn.IFNA(VLOOKUP($B18,'اول المدة'!$B$2:$C$98,2,FALSE),"")</f>
        <v/>
      </c>
      <c r="D18" s="28">
        <f>SUMIF(مشتريات!$D$2:$D$102,'التقرير (2)'!$B18,مشتريات!$E$2:$E$102)</f>
        <v>0</v>
      </c>
      <c r="E18" s="28">
        <f>SUMIF('صرف مواد خام'!$D$2:$D$1000,'التقرير (2)'!$B18,'صرف مواد خام'!$E$2:$E$1000)</f>
        <v>0</v>
      </c>
      <c r="F18" s="28"/>
      <c r="G18" s="28">
        <f>SUMIF('انتاج مواد تامة '!$C$2:$C$494,'التقرير (2)'!$B18,'انتاج مواد تامة '!$D$2:$D$494)</f>
        <v>6150</v>
      </c>
      <c r="H18" s="28">
        <f>SUMIF(مبيعات!$D$2:$D$499,'التقرير (2)'!$B18,مبيعات!$E$2:$E$499)</f>
        <v>3000</v>
      </c>
      <c r="I18" s="28">
        <f t="shared" si="0"/>
        <v>3150</v>
      </c>
      <c r="K18" s="68" t="str">
        <f>VLOOKUP($B18,مواد!$A$1:$A$150,1,FALSE)</f>
        <v>IPC-BOND30G</v>
      </c>
    </row>
    <row r="19" spans="1:11" ht="21.95" customHeight="1" x14ac:dyDescent="0.2">
      <c r="A19" s="71">
        <v>93</v>
      </c>
      <c r="B19" s="78" t="s">
        <v>184</v>
      </c>
      <c r="C19" s="28" t="str">
        <f>_xlfn.IFNA(VLOOKUP($B19,'اول المدة'!$B$2:$C$98,2,FALSE),"")</f>
        <v/>
      </c>
      <c r="D19" s="28">
        <f>SUMIF(مشتريات!$D$2:$D$102,'التقرير (2)'!$B19,مشتريات!$E$2:$E$102)</f>
        <v>0</v>
      </c>
      <c r="E19" s="28">
        <f>SUMIF('صرف مواد خام'!$D$2:$D$1000,'التقرير (2)'!$B19,'صرف مواد خام'!$E$2:$E$1000)</f>
        <v>0</v>
      </c>
      <c r="F19" s="28"/>
      <c r="G19" s="28">
        <f>SUMIF('انتاج مواد تامة '!$C$2:$C$494,'التقرير (2)'!$B19,'انتاج مواد تامة '!$D$2:$D$494)</f>
        <v>1950</v>
      </c>
      <c r="H19" s="28">
        <f>SUMIF(مبيعات!$D$2:$D$499,'التقرير (2)'!$B19,مبيعات!$E$2:$E$499)</f>
        <v>30</v>
      </c>
      <c r="I19" s="28">
        <f t="shared" si="0"/>
        <v>1920</v>
      </c>
      <c r="K19" s="68" t="str">
        <f>VLOOKUP($B19,مواد!$A$1:$A$150,1,FALSE)</f>
        <v>IPC-BOND22-GLUE</v>
      </c>
    </row>
    <row r="20" spans="1:11" ht="21.95" customHeight="1" x14ac:dyDescent="0.2">
      <c r="A20" s="71">
        <v>94</v>
      </c>
      <c r="B20" s="78" t="s">
        <v>185</v>
      </c>
      <c r="C20" s="28" t="str">
        <f>_xlfn.IFNA(VLOOKUP($B20,'اول المدة'!$B$2:$C$98,2,FALSE),"")</f>
        <v/>
      </c>
      <c r="D20" s="28">
        <f>SUMIF(مشتريات!$D$2:$D$102,'التقرير (2)'!$B20,مشتريات!$E$2:$E$102)</f>
        <v>0</v>
      </c>
      <c r="E20" s="28">
        <f>SUMIF('صرف مواد خام'!$D$2:$D$1000,'التقرير (2)'!$B20,'صرف مواد خام'!$E$2:$E$1000)</f>
        <v>0</v>
      </c>
      <c r="F20" s="28"/>
      <c r="G20" s="28">
        <f>SUMIF('انتاج مواد تامة '!$C$2:$C$494,'التقرير (2)'!$B20,'انتاج مواد تامة '!$D$2:$D$494)</f>
        <v>0</v>
      </c>
      <c r="H20" s="28">
        <f>SUMIF(مبيعات!$D$2:$D$499,'التقرير (2)'!$B20,مبيعات!$E$2:$E$499)</f>
        <v>0</v>
      </c>
      <c r="I20" s="28">
        <f t="shared" si="0"/>
        <v>0</v>
      </c>
      <c r="K20" s="68" t="str">
        <f>VLOOKUP($B20,مواد!$A$1:$A$150,1,FALSE)</f>
        <v>برميل سعودي بوند مستعمل</v>
      </c>
    </row>
    <row r="21" spans="1:11" ht="21.95" customHeight="1" x14ac:dyDescent="0.2">
      <c r="A21" s="71">
        <v>95</v>
      </c>
      <c r="B21" s="78" t="s">
        <v>186</v>
      </c>
      <c r="C21" s="28" t="str">
        <f>_xlfn.IFNA(VLOOKUP($B21,'اول المدة'!$B$2:$C$98,2,FALSE),"")</f>
        <v/>
      </c>
      <c r="D21" s="28">
        <f>SUMIF(مشتريات!$D$2:$D$102,'التقرير (2)'!$B21,مشتريات!$E$2:$E$102)</f>
        <v>0</v>
      </c>
      <c r="E21" s="28">
        <f>SUMIF('صرف مواد خام'!$D$2:$D$1000,'التقرير (2)'!$B21,'صرف مواد خام'!$E$2:$E$1000)</f>
        <v>0</v>
      </c>
      <c r="F21" s="28"/>
      <c r="G21" s="28">
        <f>SUMIF('انتاج مواد تامة '!$C$2:$C$494,'التقرير (2)'!$B21,'انتاج مواد تامة '!$D$2:$D$494)</f>
        <v>19800</v>
      </c>
      <c r="H21" s="28">
        <f>SUMIF(مبيعات!$D$2:$D$499,'التقرير (2)'!$B21,مبيعات!$E$2:$E$499)</f>
        <v>0</v>
      </c>
      <c r="I21" s="28">
        <f t="shared" si="0"/>
        <v>19800</v>
      </c>
      <c r="K21" s="68" t="str">
        <f>VLOOKUP($B21,مواد!$A$1:$A$150,1,FALSE)</f>
        <v>IPC-PAINT-SOLVENT</v>
      </c>
    </row>
    <row r="22" spans="1:11" ht="21.95" customHeight="1" x14ac:dyDescent="0.2">
      <c r="A22" s="71">
        <v>96</v>
      </c>
      <c r="B22" s="78" t="s">
        <v>189</v>
      </c>
      <c r="C22" s="28" t="str">
        <f>_xlfn.IFNA(VLOOKUP($B22,'اول المدة'!$B$2:$C$98,2,FALSE),"")</f>
        <v/>
      </c>
      <c r="D22" s="28">
        <f>SUMIF(مشتريات!$D$2:$D$102,'التقرير (2)'!$B22,مشتريات!$E$2:$E$102)</f>
        <v>0</v>
      </c>
      <c r="E22" s="28">
        <f>SUMIF('صرف مواد خام'!$D$2:$D$1000,'التقرير (2)'!$B22,'صرف مواد خام'!$E$2:$E$1000)</f>
        <v>0</v>
      </c>
      <c r="F22" s="28"/>
      <c r="G22" s="28">
        <f>SUMIF('انتاج مواد تامة '!$C$2:$C$494,'التقرير (2)'!$B22,'انتاج مواد تامة '!$D$2:$D$494)</f>
        <v>900</v>
      </c>
      <c r="H22" s="28">
        <f>SUMIF(مبيعات!$D$2:$D$499,'التقرير (2)'!$B22,مبيعات!$E$2:$E$499)</f>
        <v>0</v>
      </c>
      <c r="I22" s="28">
        <f t="shared" si="0"/>
        <v>900</v>
      </c>
      <c r="K22" s="68" t="str">
        <f>VLOOKUP($B22,مواد!$A$1:$A$150,1,FALSE)</f>
        <v>IPC-SOLVO-80</v>
      </c>
    </row>
    <row r="23" spans="1:11" ht="21.95" customHeight="1" x14ac:dyDescent="0.2">
      <c r="A23" s="71">
        <v>97</v>
      </c>
      <c r="B23" s="78" t="s">
        <v>187</v>
      </c>
      <c r="C23" s="28" t="str">
        <f>_xlfn.IFNA(VLOOKUP($B23,'اول المدة'!$B$2:$C$98,2,FALSE),"")</f>
        <v/>
      </c>
      <c r="D23" s="28">
        <f>SUMIF(مشتريات!$D$2:$D$102,'التقرير (2)'!$B23,مشتريات!$E$2:$E$102)</f>
        <v>0</v>
      </c>
      <c r="E23" s="28">
        <f>SUMIF('صرف مواد خام'!$D$2:$D$1000,'التقرير (2)'!$B23,'صرف مواد خام'!$E$2:$E$1000)</f>
        <v>0</v>
      </c>
      <c r="F23" s="28"/>
      <c r="G23" s="28">
        <f>SUMIF('انتاج مواد تامة '!$C$2:$C$494,'التقرير (2)'!$B23,'انتاج مواد تامة '!$D$2:$D$494)</f>
        <v>35400</v>
      </c>
      <c r="H23" s="28">
        <f>SUMIF(مبيعات!$D$2:$D$499,'التقرير (2)'!$B23,مبيعات!$E$2:$E$499)</f>
        <v>0</v>
      </c>
      <c r="I23" s="28">
        <f t="shared" si="0"/>
        <v>35400</v>
      </c>
      <c r="K23" s="68" t="str">
        <f>VLOOKUP($B23,مواد!$A$1:$A$150,1,FALSE)</f>
        <v>IPC-SA-469</v>
      </c>
    </row>
    <row r="24" spans="1:11" ht="21.95" customHeight="1" x14ac:dyDescent="0.2">
      <c r="A24" s="71">
        <v>98</v>
      </c>
      <c r="B24" s="78" t="s">
        <v>160</v>
      </c>
      <c r="C24" s="28" t="str">
        <f>_xlfn.IFNA(VLOOKUP($B24,'اول المدة'!$B$2:$C$98,2,FALSE),"")</f>
        <v/>
      </c>
      <c r="D24" s="28">
        <f>SUMIF(مشتريات!$D$2:$D$102,'التقرير (2)'!$B24,مشتريات!$E$2:$E$102)</f>
        <v>0</v>
      </c>
      <c r="E24" s="28">
        <f>SUMIF('صرف مواد خام'!$D$2:$D$1000,'التقرير (2)'!$B24,'صرف مواد خام'!$E$2:$E$1000)</f>
        <v>0</v>
      </c>
      <c r="F24" s="28"/>
      <c r="G24" s="28">
        <f>SUMIF('انتاج مواد تامة '!$C$2:$C$494,'التقرير (2)'!$B24,'انتاج مواد تامة '!$D$2:$D$494)</f>
        <v>37400</v>
      </c>
      <c r="H24" s="28">
        <f>SUMIF(مبيعات!$D$2:$D$499,'التقرير (2)'!$B24,مبيعات!$E$2:$E$499)</f>
        <v>24000</v>
      </c>
      <c r="I24" s="28">
        <f t="shared" si="0"/>
        <v>13400</v>
      </c>
      <c r="K24" s="68" t="str">
        <f>VLOOKUP($B24,مواد!$A$1:$A$150,1,FALSE)</f>
        <v>IPC-SA-506</v>
      </c>
    </row>
    <row r="25" spans="1:11" ht="21.95" customHeight="1" x14ac:dyDescent="0.2">
      <c r="A25" s="71">
        <v>99</v>
      </c>
      <c r="B25" s="78" t="s">
        <v>181</v>
      </c>
      <c r="C25" s="28" t="str">
        <f>_xlfn.IFNA(VLOOKUP($B25,'اول المدة'!$B$2:$C$98,2,FALSE),"")</f>
        <v/>
      </c>
      <c r="D25" s="28">
        <f>SUMIF(مشتريات!$D$2:$D$102,'التقرير (2)'!$B25,مشتريات!$E$2:$E$102)</f>
        <v>0</v>
      </c>
      <c r="E25" s="28">
        <f>SUMIF('صرف مواد خام'!$D$2:$D$1000,'التقرير (2)'!$B25,'صرف مواد خام'!$E$2:$E$1000)</f>
        <v>0</v>
      </c>
      <c r="F25" s="28"/>
      <c r="G25" s="28">
        <f>SUMIF('انتاج مواد تامة '!$C$2:$C$494,'التقرير (2)'!$B25,'انتاج مواد تامة '!$D$2:$D$494)</f>
        <v>31950</v>
      </c>
      <c r="H25" s="28">
        <f>SUMIF(مبيعات!$D$2:$D$499,'التقرير (2)'!$B25,مبيعات!$E$2:$E$499)</f>
        <v>24000</v>
      </c>
      <c r="I25" s="28">
        <f t="shared" si="0"/>
        <v>7950</v>
      </c>
      <c r="K25" s="68" t="str">
        <f>VLOOKUP($B25,مواد!$A$1:$A$150,1,FALSE)</f>
        <v>IPC-CARPET735</v>
      </c>
    </row>
    <row r="26" spans="1:11" ht="21.95" customHeight="1" x14ac:dyDescent="0.2">
      <c r="A26" s="71">
        <v>100</v>
      </c>
      <c r="B26" s="78" t="s">
        <v>175</v>
      </c>
      <c r="C26" s="28" t="str">
        <f>_xlfn.IFNA(VLOOKUP($B26,'اول المدة'!$B$2:$C$98,2,FALSE),"")</f>
        <v/>
      </c>
      <c r="D26" s="28">
        <f>SUMIF(مشتريات!$D$2:$D$102,'التقرير (2)'!$B26,مشتريات!$E$2:$E$102)</f>
        <v>0</v>
      </c>
      <c r="E26" s="28">
        <f>SUMIF('صرف مواد خام'!$D$2:$D$1000,'التقرير (2)'!$B26,'صرف مواد خام'!$E$2:$E$1000)</f>
        <v>0</v>
      </c>
      <c r="F26" s="28"/>
      <c r="G26" s="28">
        <f>SUMIF('انتاج مواد تامة '!$C$2:$C$494,'التقرير (2)'!$B26,'انتاج مواد تامة '!$D$2:$D$494)</f>
        <v>6400</v>
      </c>
      <c r="H26" s="28">
        <f>SUMIF(مبيعات!$D$2:$D$499,'التقرير (2)'!$B26,مبيعات!$E$2:$E$499)</f>
        <v>12000</v>
      </c>
      <c r="I26" s="28">
        <f t="shared" si="0"/>
        <v>-5600</v>
      </c>
      <c r="K26" s="68" t="str">
        <f>VLOOKUP($B26,مواد!$A$1:$A$150,1,FALSE)</f>
        <v>IPC-BOND20</v>
      </c>
    </row>
    <row r="27" spans="1:11" ht="21.95" customHeight="1" x14ac:dyDescent="0.2">
      <c r="A27" s="71">
        <v>101</v>
      </c>
      <c r="B27" s="78" t="s">
        <v>174</v>
      </c>
      <c r="C27" s="28" t="str">
        <f>_xlfn.IFNA(VLOOKUP($B27,'اول المدة'!$B$2:$C$98,2,FALSE),"")</f>
        <v/>
      </c>
      <c r="D27" s="28">
        <f>SUMIF(مشتريات!$D$2:$D$102,'التقرير (2)'!$B27,مشتريات!$E$2:$E$102)</f>
        <v>0</v>
      </c>
      <c r="E27" s="28">
        <f>SUMIF('صرف مواد خام'!$D$2:$D$1000,'التقرير (2)'!$B27,'صرف مواد خام'!$E$2:$E$1000)</f>
        <v>0</v>
      </c>
      <c r="F27" s="28"/>
      <c r="G27" s="28">
        <f>SUMIF('انتاج مواد تامة '!$C$2:$C$494,'التقرير (2)'!$B27,'انتاج مواد تامة '!$D$2:$D$494)</f>
        <v>16850</v>
      </c>
      <c r="H27" s="28">
        <f>SUMIF(مبيعات!$D$2:$D$499,'التقرير (2)'!$B27,مبيعات!$E$2:$E$499)</f>
        <v>10000</v>
      </c>
      <c r="I27" s="28">
        <f t="shared" si="0"/>
        <v>6850</v>
      </c>
      <c r="K27" s="68" t="str">
        <f>VLOOKUP($B27,مواد!$A$1:$A$150,1,FALSE)</f>
        <v>IPC-BOND30</v>
      </c>
    </row>
  </sheetData>
  <pageMargins left="0.39370078740157483" right="0.39370078740157483" top="0.59055118110236227" bottom="0.39370078740157483" header="0.19685039370078741" footer="0.19685039370078741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5"/>
  <sheetViews>
    <sheetView rightToLeft="1" topLeftCell="A34" workbookViewId="0">
      <selection activeCell="F108" sqref="F108"/>
    </sheetView>
  </sheetViews>
  <sheetFormatPr defaultRowHeight="21.95" customHeight="1" x14ac:dyDescent="0.2"/>
  <cols>
    <col min="1" max="1" width="4.875" style="68" customWidth="1"/>
    <col min="2" max="2" width="40.75" style="72" bestFit="1" customWidth="1"/>
    <col min="3" max="8" width="12.625" style="73" customWidth="1"/>
    <col min="9" max="9" width="13" style="73" customWidth="1"/>
    <col min="10" max="16384" width="9" style="68"/>
  </cols>
  <sheetData>
    <row r="2" spans="1:11" ht="21.95" customHeight="1" thickBot="1" x14ac:dyDescent="0.25">
      <c r="A2" s="66"/>
      <c r="B2" s="16" t="s">
        <v>128</v>
      </c>
      <c r="C2" s="16" t="s">
        <v>138</v>
      </c>
      <c r="D2" s="16" t="s">
        <v>143</v>
      </c>
      <c r="E2" s="16" t="s">
        <v>140</v>
      </c>
      <c r="F2" s="16" t="s">
        <v>144</v>
      </c>
      <c r="G2" s="16" t="s">
        <v>145</v>
      </c>
      <c r="H2" s="16" t="s">
        <v>141</v>
      </c>
    </row>
    <row r="3" spans="1:11" ht="21.95" customHeight="1" x14ac:dyDescent="0.2">
      <c r="A3" s="69">
        <v>1</v>
      </c>
      <c r="B3" s="75" t="s">
        <v>0</v>
      </c>
      <c r="C3" s="36">
        <f>VLOOKUP($B3,'اول المدة'!$B$2:$C$98,2,FALSE)</f>
        <v>220</v>
      </c>
      <c r="D3" s="36">
        <f>SUMIF(مشتريات!$D$2:$D$26,'DRAFT REPORT'!$B3,مشتريات!$E$2:$E$26)</f>
        <v>0</v>
      </c>
      <c r="E3" s="20"/>
      <c r="F3" s="20" t="e">
        <f>SUMIF(#REF!,'DRAFT REPORT'!$B3,#REF!)</f>
        <v>#REF!</v>
      </c>
      <c r="G3" s="20">
        <f>SUMIF(مبيعات!$D$2:$D$59,'DRAFT REPORT'!$B3,مبيعات!$E$2:$E$75)</f>
        <v>0</v>
      </c>
      <c r="H3" s="20" t="e">
        <f>C3+D3-E3+F3-G3</f>
        <v>#REF!</v>
      </c>
    </row>
    <row r="4" spans="1:11" ht="21.95" customHeight="1" x14ac:dyDescent="0.2">
      <c r="A4" s="70">
        <v>2</v>
      </c>
      <c r="B4" s="76" t="s">
        <v>111</v>
      </c>
      <c r="C4" s="28">
        <f>VLOOKUP($B4,'اول المدة'!$B$2:$C$98,2,FALSE)</f>
        <v>1647</v>
      </c>
      <c r="D4" s="28">
        <f>SUMIF(مشتريات!$D$2:$D$26,'DRAFT REPORT'!$B4,مشتريات!$E$2:$E$26)</f>
        <v>337</v>
      </c>
      <c r="E4" s="21"/>
      <c r="F4" s="21" t="e">
        <f>SUMIF(#REF!,'DRAFT REPORT'!$B4,#REF!)</f>
        <v>#REF!</v>
      </c>
      <c r="G4" s="21">
        <f>SUMIF(مبيعات!$D$2:$D$59,'DRAFT REPORT'!$B4,مبيعات!$E$2:$E$75)</f>
        <v>0</v>
      </c>
      <c r="H4" s="21" t="e">
        <f t="shared" ref="H4:H67" si="0">C4+D4-E4+F4-G4</f>
        <v>#REF!</v>
      </c>
    </row>
    <row r="5" spans="1:11" ht="21.95" customHeight="1" x14ac:dyDescent="0.2">
      <c r="A5" s="70">
        <v>3</v>
      </c>
      <c r="B5" s="76" t="s">
        <v>1</v>
      </c>
      <c r="C5" s="28">
        <f>VLOOKUP($B5,'اول المدة'!$B$2:$C$98,2,FALSE)</f>
        <v>7544</v>
      </c>
      <c r="D5" s="28">
        <f>SUMIF(مشتريات!$D$2:$D$26,'DRAFT REPORT'!$B5,مشتريات!$E$2:$E$26)</f>
        <v>0</v>
      </c>
      <c r="E5" s="21"/>
      <c r="F5" s="21" t="e">
        <f>SUMIF(#REF!,'DRAFT REPORT'!$B5,#REF!)</f>
        <v>#REF!</v>
      </c>
      <c r="G5" s="21">
        <f>SUMIF(مبيعات!$D$2:$D$59,'DRAFT REPORT'!$B5,مبيعات!$E$2:$E$75)</f>
        <v>0</v>
      </c>
      <c r="H5" s="21" t="e">
        <f t="shared" si="0"/>
        <v>#REF!</v>
      </c>
    </row>
    <row r="6" spans="1:11" ht="21.95" customHeight="1" x14ac:dyDescent="0.2">
      <c r="A6" s="70">
        <v>4</v>
      </c>
      <c r="B6" s="76" t="s">
        <v>2</v>
      </c>
      <c r="C6" s="28">
        <f>VLOOKUP($B6,'اول المدة'!$B$2:$C$98,2,FALSE)</f>
        <v>39</v>
      </c>
      <c r="D6" s="28">
        <f>SUMIF(مشتريات!$D$2:$D$26,'DRAFT REPORT'!$B6,مشتريات!$E$2:$E$26)</f>
        <v>382</v>
      </c>
      <c r="E6" s="46"/>
      <c r="F6" s="21" t="e">
        <f>SUMIF(#REF!,'DRAFT REPORT'!$B6,#REF!)</f>
        <v>#REF!</v>
      </c>
      <c r="G6" s="21">
        <f>SUMIF(مبيعات!$D$2:$D$59,'DRAFT REPORT'!$B6,مبيعات!$E$2:$E$75)</f>
        <v>5</v>
      </c>
      <c r="H6" s="21" t="e">
        <f t="shared" si="0"/>
        <v>#REF!</v>
      </c>
    </row>
    <row r="7" spans="1:11" ht="21.95" customHeight="1" x14ac:dyDescent="0.2">
      <c r="A7" s="70">
        <v>5</v>
      </c>
      <c r="B7" s="76" t="s">
        <v>3</v>
      </c>
      <c r="C7" s="28">
        <f>VLOOKUP($B7,'اول المدة'!$B$2:$C$98,2,FALSE)</f>
        <v>2200</v>
      </c>
      <c r="D7" s="28">
        <f>SUMIF(مشتريات!$D$2:$D$26,'DRAFT REPORT'!$B7,مشتريات!$E$2:$E$26)</f>
        <v>0</v>
      </c>
      <c r="E7" s="51"/>
      <c r="F7" s="21" t="e">
        <f>SUMIF(#REF!,'DRAFT REPORT'!$B7,#REF!)</f>
        <v>#REF!</v>
      </c>
      <c r="G7" s="21">
        <f>SUMIF(مبيعات!$D$2:$D$59,'DRAFT REPORT'!$B7,مبيعات!$E$2:$E$75)</f>
        <v>0</v>
      </c>
      <c r="H7" s="21" t="e">
        <f t="shared" si="0"/>
        <v>#REF!</v>
      </c>
    </row>
    <row r="8" spans="1:11" ht="21.95" customHeight="1" x14ac:dyDescent="0.2">
      <c r="A8" s="71">
        <v>6</v>
      </c>
      <c r="B8" s="76" t="s">
        <v>4</v>
      </c>
      <c r="C8" s="28">
        <f>VLOOKUP($B8,'اول المدة'!$B$2:$C$98,2,FALSE)</f>
        <v>2490</v>
      </c>
      <c r="D8" s="28">
        <f>SUMIF(مشتريات!$D$2:$D$26,'DRAFT REPORT'!$B8,مشتريات!$E$2:$E$26)</f>
        <v>0</v>
      </c>
      <c r="E8" s="43"/>
      <c r="F8" s="21" t="e">
        <f>SUMIF(#REF!,'DRAFT REPORT'!$B8,#REF!)</f>
        <v>#REF!</v>
      </c>
      <c r="G8" s="21">
        <f>SUMIF(مبيعات!$D$2:$D$59,'DRAFT REPORT'!$B8,مبيعات!$E$2:$E$75)</f>
        <v>0</v>
      </c>
      <c r="H8" s="21" t="e">
        <f t="shared" si="0"/>
        <v>#REF!</v>
      </c>
    </row>
    <row r="9" spans="1:11" ht="21.95" customHeight="1" x14ac:dyDescent="0.2">
      <c r="A9" s="70">
        <v>7</v>
      </c>
      <c r="B9" s="76" t="s">
        <v>5</v>
      </c>
      <c r="C9" s="28">
        <f>VLOOKUP($B9,'اول المدة'!$B$2:$C$98,2,FALSE)</f>
        <v>725</v>
      </c>
      <c r="D9" s="28">
        <f>SUMIF(مشتريات!$D$2:$D$26,'DRAFT REPORT'!$B9,مشتريات!$E$2:$E$26)</f>
        <v>0</v>
      </c>
      <c r="E9" s="46"/>
      <c r="F9" s="21" t="e">
        <f>SUMIF(#REF!,'DRAFT REPORT'!$B9,#REF!)</f>
        <v>#REF!</v>
      </c>
      <c r="G9" s="21">
        <f>SUMIF(مبيعات!$D$2:$D$59,'DRAFT REPORT'!$B9,مبيعات!$E$2:$E$75)</f>
        <v>0</v>
      </c>
      <c r="H9" s="21" t="e">
        <f t="shared" si="0"/>
        <v>#REF!</v>
      </c>
    </row>
    <row r="10" spans="1:11" ht="21.95" customHeight="1" x14ac:dyDescent="0.2">
      <c r="A10" s="70">
        <v>8</v>
      </c>
      <c r="B10" s="76" t="s">
        <v>6</v>
      </c>
      <c r="C10" s="28">
        <f>VLOOKUP($B10,'اول المدة'!$B$2:$C$98,2,FALSE)</f>
        <v>270</v>
      </c>
      <c r="D10" s="28">
        <f>SUMIF(مشتريات!$D$2:$D$26,'DRAFT REPORT'!$B10,مشتريات!$E$2:$E$26)</f>
        <v>0</v>
      </c>
      <c r="E10" s="21"/>
      <c r="F10" s="21" t="e">
        <f>SUMIF(#REF!,'DRAFT REPORT'!$B10,#REF!)</f>
        <v>#REF!</v>
      </c>
      <c r="G10" s="21">
        <f>SUMIF(مبيعات!$D$2:$D$59,'DRAFT REPORT'!$B10,مبيعات!$E$2:$E$75)</f>
        <v>0</v>
      </c>
      <c r="H10" s="21" t="e">
        <f t="shared" si="0"/>
        <v>#REF!</v>
      </c>
    </row>
    <row r="11" spans="1:11" ht="21.95" customHeight="1" x14ac:dyDescent="0.2">
      <c r="A11" s="70">
        <v>9</v>
      </c>
      <c r="B11" s="76" t="s">
        <v>7</v>
      </c>
      <c r="C11" s="28">
        <f>VLOOKUP($B11,'اول المدة'!$B$2:$C$98,2,FALSE)</f>
        <v>765</v>
      </c>
      <c r="D11" s="28">
        <f>SUMIF(مشتريات!$D$2:$D$26,'DRAFT REPORT'!$B11,مشتريات!$E$2:$E$26)</f>
        <v>792</v>
      </c>
      <c r="E11" s="21"/>
      <c r="F11" s="21" t="e">
        <f>SUMIF(#REF!,'DRAFT REPORT'!$B11,#REF!)</f>
        <v>#REF!</v>
      </c>
      <c r="G11" s="21">
        <f>SUMIF(مبيعات!$D$2:$D$59,'DRAFT REPORT'!$B11,مبيعات!$E$2:$E$75)</f>
        <v>0</v>
      </c>
      <c r="H11" s="21" t="e">
        <f t="shared" si="0"/>
        <v>#REF!</v>
      </c>
    </row>
    <row r="12" spans="1:11" ht="21.95" customHeight="1" x14ac:dyDescent="0.2">
      <c r="A12" s="70">
        <v>10</v>
      </c>
      <c r="B12" s="76" t="s">
        <v>8</v>
      </c>
      <c r="C12" s="28">
        <f>VLOOKUP($B12,'اول المدة'!$B$2:$C$98,2,FALSE)</f>
        <v>5</v>
      </c>
      <c r="D12" s="28">
        <f>SUMIF(مشتريات!$D$2:$D$26,'DRAFT REPORT'!$B12,مشتريات!$E$2:$E$26)</f>
        <v>0</v>
      </c>
      <c r="E12" s="70"/>
      <c r="F12" s="21" t="e">
        <f>SUMIF(#REF!,'DRAFT REPORT'!$B12,#REF!)</f>
        <v>#REF!</v>
      </c>
      <c r="G12" s="21">
        <f>SUMIF(مبيعات!$D$2:$D$59,'DRAFT REPORT'!$B12,مبيعات!$E$2:$E$75)</f>
        <v>0</v>
      </c>
      <c r="H12" s="21" t="e">
        <f t="shared" si="0"/>
        <v>#REF!</v>
      </c>
    </row>
    <row r="13" spans="1:11" ht="21.95" customHeight="1" x14ac:dyDescent="0.2">
      <c r="A13" s="70">
        <v>11</v>
      </c>
      <c r="B13" s="76" t="s">
        <v>9</v>
      </c>
      <c r="C13" s="28">
        <f>VLOOKUP($B13,'اول المدة'!$B$2:$C$98,2,FALSE)</f>
        <v>440</v>
      </c>
      <c r="D13" s="28">
        <f>SUMIF(مشتريات!$D$2:$D$26,'DRAFT REPORT'!$B13,مشتريات!$E$2:$E$26)</f>
        <v>0</v>
      </c>
      <c r="E13" s="70"/>
      <c r="F13" s="21" t="e">
        <f>SUMIF(#REF!,'DRAFT REPORT'!$B13,#REF!)</f>
        <v>#REF!</v>
      </c>
      <c r="G13" s="21">
        <f>SUMIF(مبيعات!$D$2:$D$59,'DRAFT REPORT'!$B13,مبيعات!$E$2:$E$75)</f>
        <v>0</v>
      </c>
      <c r="H13" s="21" t="e">
        <f t="shared" si="0"/>
        <v>#REF!</v>
      </c>
      <c r="K13" s="68">
        <v>187600</v>
      </c>
    </row>
    <row r="14" spans="1:11" ht="21.95" customHeight="1" x14ac:dyDescent="0.2">
      <c r="A14" s="70">
        <v>12</v>
      </c>
      <c r="B14" s="76" t="s">
        <v>10</v>
      </c>
      <c r="C14" s="28">
        <f>VLOOKUP($B14,'اول المدة'!$B$2:$C$98,2,FALSE)</f>
        <v>7500</v>
      </c>
      <c r="D14" s="28">
        <f>SUMIF(مشتريات!$D$2:$D$26,'DRAFT REPORT'!$B14,مشتريات!$E$2:$E$26)</f>
        <v>0</v>
      </c>
      <c r="E14" s="70"/>
      <c r="F14" s="21" t="e">
        <f>SUMIF(#REF!,'DRAFT REPORT'!$B14,#REF!)</f>
        <v>#REF!</v>
      </c>
      <c r="G14" s="21">
        <f>SUMIF(مبيعات!$D$2:$D$59,'DRAFT REPORT'!$B14,مبيعات!$E$2:$E$75)</f>
        <v>0</v>
      </c>
      <c r="H14" s="21" t="e">
        <f t="shared" si="0"/>
        <v>#REF!</v>
      </c>
    </row>
    <row r="15" spans="1:11" ht="21.95" customHeight="1" x14ac:dyDescent="0.2">
      <c r="A15" s="70">
        <v>13</v>
      </c>
      <c r="B15" s="76" t="s">
        <v>11</v>
      </c>
      <c r="C15" s="28">
        <f>VLOOKUP($B15,'اول المدة'!$B$2:$C$98,2,FALSE)</f>
        <v>54</v>
      </c>
      <c r="D15" s="28">
        <f>SUMIF(مشتريات!$D$2:$D$26,'DRAFT REPORT'!$B15,مشتريات!$E$2:$E$26)</f>
        <v>0</v>
      </c>
      <c r="E15" s="70"/>
      <c r="F15" s="21" t="e">
        <f>SUMIF(#REF!,'DRAFT REPORT'!$B15,#REF!)</f>
        <v>#REF!</v>
      </c>
      <c r="G15" s="21">
        <f>SUMIF(مبيعات!$D$2:$D$59,'DRAFT REPORT'!$B15,مبيعات!$E$2:$E$75)</f>
        <v>0</v>
      </c>
      <c r="H15" s="21" t="e">
        <f t="shared" si="0"/>
        <v>#REF!</v>
      </c>
      <c r="I15" s="73">
        <v>54</v>
      </c>
    </row>
    <row r="16" spans="1:11" ht="21.95" customHeight="1" x14ac:dyDescent="0.2">
      <c r="A16" s="70">
        <v>14</v>
      </c>
      <c r="B16" s="76" t="s">
        <v>12</v>
      </c>
      <c r="C16" s="28">
        <f>VLOOKUP($B16,'اول المدة'!$B$2:$C$98,2,FALSE)</f>
        <v>182</v>
      </c>
      <c r="D16" s="28">
        <f>SUMIF(مشتريات!$D$2:$D$26,'DRAFT REPORT'!$B16,مشتريات!$E$2:$E$26)</f>
        <v>0</v>
      </c>
      <c r="E16" s="70"/>
      <c r="F16" s="21" t="e">
        <f>SUMIF(#REF!,'DRAFT REPORT'!$B16,#REF!)</f>
        <v>#REF!</v>
      </c>
      <c r="G16" s="21">
        <f>SUMIF(مبيعات!$D$2:$D$59,'DRAFT REPORT'!$B16,مبيعات!$E$2:$E$75)</f>
        <v>0</v>
      </c>
      <c r="H16" s="21" t="e">
        <f t="shared" si="0"/>
        <v>#REF!</v>
      </c>
      <c r="I16" s="73">
        <v>169</v>
      </c>
    </row>
    <row r="17" spans="1:9" ht="21.95" customHeight="1" x14ac:dyDescent="0.2">
      <c r="A17" s="71">
        <v>15</v>
      </c>
      <c r="B17" s="67" t="s">
        <v>13</v>
      </c>
      <c r="C17" s="28">
        <f>VLOOKUP($B17,'اول المدة'!$B$2:$C$98,2,FALSE)</f>
        <v>431</v>
      </c>
      <c r="D17" s="28">
        <f>SUMIF(مشتريات!$D$2:$D$26,'DRAFT REPORT'!$B17,مشتريات!$E$2:$E$26)</f>
        <v>0</v>
      </c>
      <c r="E17" s="71"/>
      <c r="F17" s="21" t="e">
        <f>SUMIF(#REF!,'DRAFT REPORT'!$B17,#REF!)</f>
        <v>#REF!</v>
      </c>
      <c r="G17" s="21">
        <f>SUMIF(مبيعات!$D$2:$D$59,'DRAFT REPORT'!$B17,مبيعات!$E$2:$E$75)</f>
        <v>15360</v>
      </c>
      <c r="H17" s="21" t="e">
        <f t="shared" si="0"/>
        <v>#REF!</v>
      </c>
      <c r="I17" s="73">
        <v>5381</v>
      </c>
    </row>
    <row r="18" spans="1:9" ht="21.95" customHeight="1" x14ac:dyDescent="0.2">
      <c r="A18" s="71">
        <v>16</v>
      </c>
      <c r="B18" s="67" t="s">
        <v>14</v>
      </c>
      <c r="C18" s="28">
        <f>VLOOKUP($B18,'اول المدة'!$B$2:$C$98,2,FALSE)</f>
        <v>8000</v>
      </c>
      <c r="D18" s="28">
        <f>SUMIF(مشتريات!$D$2:$D$26,'DRAFT REPORT'!$B18,مشتريات!$E$2:$E$26)</f>
        <v>0</v>
      </c>
      <c r="E18" s="71"/>
      <c r="F18" s="21" t="e">
        <f>SUMIF(#REF!,'DRAFT REPORT'!$B18,#REF!)</f>
        <v>#REF!</v>
      </c>
      <c r="G18" s="21">
        <f>SUMIF(مبيعات!$D$2:$D$59,'DRAFT REPORT'!$B18,مبيعات!$E$2:$E$75)</f>
        <v>26400</v>
      </c>
      <c r="H18" s="21" t="e">
        <f t="shared" si="0"/>
        <v>#REF!</v>
      </c>
      <c r="I18" s="73">
        <v>68000</v>
      </c>
    </row>
    <row r="19" spans="1:9" ht="21.95" customHeight="1" x14ac:dyDescent="0.2">
      <c r="A19" s="71">
        <v>17</v>
      </c>
      <c r="B19" s="67" t="s">
        <v>15</v>
      </c>
      <c r="C19" s="28">
        <f>VLOOKUP($B19,'اول المدة'!$B$2:$C$98,2,FALSE)</f>
        <v>140000</v>
      </c>
      <c r="D19" s="28">
        <f>SUMIF(مشتريات!$D$2:$D$26,'DRAFT REPORT'!$B19,مشتريات!$E$2:$E$26)</f>
        <v>0</v>
      </c>
      <c r="E19" s="71"/>
      <c r="F19" s="21" t="e">
        <f>SUMIF(#REF!,'DRAFT REPORT'!$B19,#REF!)</f>
        <v>#REF!</v>
      </c>
      <c r="G19" s="21">
        <f>SUMIF(مبيعات!$D$2:$D$59,'DRAFT REPORT'!$B19,مبيعات!$E$2:$E$75)</f>
        <v>130000</v>
      </c>
      <c r="H19" s="21" t="e">
        <f t="shared" si="0"/>
        <v>#REF!</v>
      </c>
      <c r="I19" s="73">
        <v>326001</v>
      </c>
    </row>
    <row r="20" spans="1:9" ht="21.95" customHeight="1" x14ac:dyDescent="0.2">
      <c r="A20" s="71">
        <v>18</v>
      </c>
      <c r="B20" s="67" t="s">
        <v>16</v>
      </c>
      <c r="C20" s="28">
        <f>VLOOKUP($B20,'اول المدة'!$B$2:$C$98,2,FALSE)</f>
        <v>994</v>
      </c>
      <c r="D20" s="28">
        <f>SUMIF(مشتريات!$D$2:$D$26,'DRAFT REPORT'!$B20,مشتريات!$E$2:$E$26)</f>
        <v>0</v>
      </c>
      <c r="E20" s="71"/>
      <c r="F20" s="21" t="e">
        <f>SUMIF(#REF!,'DRAFT REPORT'!$B20,#REF!)</f>
        <v>#REF!</v>
      </c>
      <c r="G20" s="21">
        <f>SUMIF(مبيعات!$D$2:$D$59,'DRAFT REPORT'!$B20,مبيعات!$E$2:$E$75)</f>
        <v>372</v>
      </c>
      <c r="H20" s="21" t="e">
        <f t="shared" si="0"/>
        <v>#REF!</v>
      </c>
      <c r="I20" s="73">
        <v>2242</v>
      </c>
    </row>
    <row r="21" spans="1:9" ht="21.95" customHeight="1" x14ac:dyDescent="0.2">
      <c r="A21" s="71">
        <v>19</v>
      </c>
      <c r="B21" s="67" t="s">
        <v>17</v>
      </c>
      <c r="C21" s="28">
        <f>VLOOKUP($B21,'اول المدة'!$B$2:$C$98,2,FALSE)</f>
        <v>824</v>
      </c>
      <c r="D21" s="28">
        <f>SUMIF(مشتريات!$D$2:$D$26,'DRAFT REPORT'!$B21,مشتريات!$E$2:$E$26)</f>
        <v>0</v>
      </c>
      <c r="E21" s="71"/>
      <c r="F21" s="21" t="e">
        <f>SUMIF(#REF!,'DRAFT REPORT'!$B21,#REF!)</f>
        <v>#REF!</v>
      </c>
      <c r="G21" s="21">
        <f>SUMIF(مبيعات!$D$2:$D$59,'DRAFT REPORT'!$B21,مبيعات!$E$2:$E$75)</f>
        <v>130</v>
      </c>
      <c r="H21" s="21" t="e">
        <f t="shared" si="0"/>
        <v>#REF!</v>
      </c>
      <c r="I21" s="73">
        <v>22717</v>
      </c>
    </row>
    <row r="22" spans="1:9" ht="21.95" customHeight="1" x14ac:dyDescent="0.2">
      <c r="A22" s="71">
        <v>20</v>
      </c>
      <c r="B22" s="67" t="s">
        <v>18</v>
      </c>
      <c r="C22" s="28">
        <f>VLOOKUP($B22,'اول المدة'!$B$2:$C$98,2,FALSE)</f>
        <v>430100</v>
      </c>
      <c r="D22" s="28">
        <f>SUMIF(مشتريات!$D$2:$D$26,'DRAFT REPORT'!$B22,مشتريات!$E$2:$E$26)</f>
        <v>0</v>
      </c>
      <c r="E22" s="71"/>
      <c r="F22" s="21" t="e">
        <f>SUMIF(#REF!,'DRAFT REPORT'!$B22,#REF!)</f>
        <v>#REF!</v>
      </c>
      <c r="G22" s="21">
        <f>SUMIF(مبيعات!$D$2:$D$59,'DRAFT REPORT'!$B22,مبيعات!$E$2:$E$75)</f>
        <v>262200</v>
      </c>
      <c r="H22" s="21" t="e">
        <f t="shared" si="0"/>
        <v>#REF!</v>
      </c>
      <c r="I22" s="73">
        <v>406900</v>
      </c>
    </row>
    <row r="23" spans="1:9" ht="21.95" customHeight="1" x14ac:dyDescent="0.2">
      <c r="A23" s="71">
        <v>21</v>
      </c>
      <c r="B23" s="67" t="s">
        <v>19</v>
      </c>
      <c r="C23" s="28">
        <f>VLOOKUP($B23,'اول المدة'!$B$2:$C$98,2,FALSE)</f>
        <v>23400</v>
      </c>
      <c r="D23" s="28">
        <f>SUMIF(مشتريات!$D$2:$D$26,'DRAFT REPORT'!$B23,مشتريات!$E$2:$E$26)</f>
        <v>0</v>
      </c>
      <c r="E23" s="71"/>
      <c r="F23" s="21" t="e">
        <f>SUMIF(#REF!,'DRAFT REPORT'!$B23,#REF!)</f>
        <v>#REF!</v>
      </c>
      <c r="G23" s="21">
        <f>SUMIF(مبيعات!$D$2:$D$59,'DRAFT REPORT'!$B23,مبيعات!$E$2:$E$75)</f>
        <v>6000</v>
      </c>
      <c r="H23" s="21" t="e">
        <f t="shared" si="0"/>
        <v>#REF!</v>
      </c>
      <c r="I23" s="73">
        <v>28800</v>
      </c>
    </row>
    <row r="24" spans="1:9" ht="21.95" customHeight="1" x14ac:dyDescent="0.2">
      <c r="A24" s="71">
        <v>22</v>
      </c>
      <c r="B24" s="67" t="s">
        <v>20</v>
      </c>
      <c r="C24" s="28">
        <f>VLOOKUP($B24,'اول المدة'!$B$2:$C$98,2,FALSE)</f>
        <v>59800</v>
      </c>
      <c r="D24" s="28">
        <f>SUMIF(مشتريات!$D$2:$D$26,'DRAFT REPORT'!$B24,مشتريات!$E$2:$E$26)</f>
        <v>0</v>
      </c>
      <c r="E24" s="71"/>
      <c r="F24" s="21" t="e">
        <f>SUMIF(#REF!,'DRAFT REPORT'!$B24,#REF!)</f>
        <v>#REF!</v>
      </c>
      <c r="G24" s="21">
        <f>SUMIF(مبيعات!$D$2:$D$59,'DRAFT REPORT'!$B24,مبيعات!$E$2:$E$75)</f>
        <v>200</v>
      </c>
      <c r="H24" s="21" t="e">
        <f t="shared" si="0"/>
        <v>#REF!</v>
      </c>
      <c r="I24" s="73">
        <v>59600</v>
      </c>
    </row>
    <row r="25" spans="1:9" ht="21.95" customHeight="1" x14ac:dyDescent="0.2">
      <c r="A25" s="71">
        <v>23</v>
      </c>
      <c r="B25" s="67" t="s">
        <v>21</v>
      </c>
      <c r="C25" s="28">
        <f>VLOOKUP($B25,'اول المدة'!$B$2:$C$98,2,FALSE)</f>
        <v>700</v>
      </c>
      <c r="D25" s="28">
        <f>SUMIF(مشتريات!$D$2:$D$26,'DRAFT REPORT'!$B25,مشتريات!$E$2:$E$26)</f>
        <v>0</v>
      </c>
      <c r="E25" s="71"/>
      <c r="F25" s="21" t="e">
        <f>SUMIF(#REF!,'DRAFT REPORT'!$B25,#REF!)</f>
        <v>#REF!</v>
      </c>
      <c r="G25" s="21">
        <f>SUMIF(مبيعات!$D$2:$D$59,'DRAFT REPORT'!$B25,مبيعات!$E$2:$E$75)</f>
        <v>0</v>
      </c>
      <c r="H25" s="21" t="e">
        <f t="shared" si="0"/>
        <v>#REF!</v>
      </c>
    </row>
    <row r="26" spans="1:9" ht="21.95" customHeight="1" x14ac:dyDescent="0.2">
      <c r="A26" s="71">
        <v>24</v>
      </c>
      <c r="B26" s="67" t="s">
        <v>22</v>
      </c>
      <c r="C26" s="28">
        <f>VLOOKUP($B26,'اول المدة'!$B$2:$C$98,2,FALSE)</f>
        <v>70</v>
      </c>
      <c r="D26" s="28">
        <f>SUMIF(مشتريات!$D$2:$D$26,'DRAFT REPORT'!$B26,مشتريات!$E$2:$E$26)</f>
        <v>0</v>
      </c>
      <c r="E26" s="71"/>
      <c r="F26" s="21" t="e">
        <f>SUMIF(#REF!,'DRAFT REPORT'!$B26,#REF!)</f>
        <v>#REF!</v>
      </c>
      <c r="G26" s="21">
        <f>SUMIF(مبيعات!$D$2:$D$59,'DRAFT REPORT'!$B26,مبيعات!$E$2:$E$75)</f>
        <v>0</v>
      </c>
      <c r="H26" s="21" t="e">
        <f t="shared" si="0"/>
        <v>#REF!</v>
      </c>
    </row>
    <row r="27" spans="1:9" ht="21.95" customHeight="1" x14ac:dyDescent="0.2">
      <c r="A27" s="71">
        <v>25</v>
      </c>
      <c r="B27" s="67" t="s">
        <v>23</v>
      </c>
      <c r="C27" s="28">
        <f>VLOOKUP($B27,'اول المدة'!$B$2:$C$98,2,FALSE)</f>
        <v>150</v>
      </c>
      <c r="D27" s="28">
        <f>SUMIF(مشتريات!$D$2:$D$26,'DRAFT REPORT'!$B27,مشتريات!$E$2:$E$26)</f>
        <v>0</v>
      </c>
      <c r="E27" s="71"/>
      <c r="F27" s="21" t="e">
        <f>SUMIF(#REF!,'DRAFT REPORT'!$B27,#REF!)</f>
        <v>#REF!</v>
      </c>
      <c r="G27" s="21">
        <f>SUMIF(مبيعات!$D$2:$D$59,'DRAFT REPORT'!$B27,مبيعات!$E$2:$E$75)</f>
        <v>0</v>
      </c>
      <c r="H27" s="21" t="e">
        <f t="shared" si="0"/>
        <v>#REF!</v>
      </c>
    </row>
    <row r="28" spans="1:9" ht="21.95" customHeight="1" x14ac:dyDescent="0.2">
      <c r="A28" s="71">
        <v>26</v>
      </c>
      <c r="B28" s="67" t="s">
        <v>24</v>
      </c>
      <c r="C28" s="28">
        <f>VLOOKUP($B28,'اول المدة'!$B$2:$C$98,2,FALSE)</f>
        <v>50</v>
      </c>
      <c r="D28" s="28">
        <f>SUMIF(مشتريات!$D$2:$D$26,'DRAFT REPORT'!$B28,مشتريات!$E$2:$E$26)</f>
        <v>0</v>
      </c>
      <c r="E28" s="71"/>
      <c r="F28" s="21" t="e">
        <f>SUMIF(#REF!,'DRAFT REPORT'!$B28,#REF!)</f>
        <v>#REF!</v>
      </c>
      <c r="G28" s="21">
        <f>SUMIF(مبيعات!$D$2:$D$59,'DRAFT REPORT'!$B28,مبيعات!$E$2:$E$75)</f>
        <v>0</v>
      </c>
      <c r="H28" s="21" t="e">
        <f t="shared" si="0"/>
        <v>#REF!</v>
      </c>
    </row>
    <row r="29" spans="1:9" ht="21.95" customHeight="1" x14ac:dyDescent="0.2">
      <c r="A29" s="71">
        <v>27</v>
      </c>
      <c r="B29" s="67" t="s">
        <v>25</v>
      </c>
      <c r="C29" s="28">
        <f>VLOOKUP($B29,'اول المدة'!$B$2:$C$98,2,FALSE)</f>
        <v>500</v>
      </c>
      <c r="D29" s="28">
        <f>SUMIF(مشتريات!$D$2:$D$26,'DRAFT REPORT'!$B29,مشتريات!$E$2:$E$26)</f>
        <v>9900</v>
      </c>
      <c r="E29" s="71"/>
      <c r="F29" s="21" t="e">
        <f>SUMIF(#REF!,'DRAFT REPORT'!$B29,#REF!)</f>
        <v>#REF!</v>
      </c>
      <c r="G29" s="21">
        <f>SUMIF(مبيعات!$D$2:$D$59,'DRAFT REPORT'!$B29,مبيعات!$E$2:$E$75)</f>
        <v>0</v>
      </c>
      <c r="H29" s="21" t="e">
        <f t="shared" si="0"/>
        <v>#REF!</v>
      </c>
    </row>
    <row r="30" spans="1:9" ht="21.95" customHeight="1" x14ac:dyDescent="0.2">
      <c r="A30" s="71">
        <v>28</v>
      </c>
      <c r="B30" s="67" t="s">
        <v>26</v>
      </c>
      <c r="C30" s="28">
        <f>VLOOKUP($B30,'اول المدة'!$B$2:$C$98,2,FALSE)</f>
        <v>660</v>
      </c>
      <c r="D30" s="28">
        <f>SUMIF(مشتريات!$D$2:$D$26,'DRAFT REPORT'!$B30,مشتريات!$E$2:$E$26)</f>
        <v>0</v>
      </c>
      <c r="E30" s="71"/>
      <c r="F30" s="21" t="e">
        <f>SUMIF(#REF!,'DRAFT REPORT'!$B30,#REF!)</f>
        <v>#REF!</v>
      </c>
      <c r="G30" s="21">
        <f>SUMIF(مبيعات!$D$2:$D$59,'DRAFT REPORT'!$B30,مبيعات!$E$2:$E$75)</f>
        <v>0</v>
      </c>
      <c r="H30" s="21" t="e">
        <f t="shared" si="0"/>
        <v>#REF!</v>
      </c>
    </row>
    <row r="31" spans="1:9" ht="21.95" customHeight="1" x14ac:dyDescent="0.2">
      <c r="A31" s="71">
        <v>29</v>
      </c>
      <c r="B31" s="67" t="s">
        <v>27</v>
      </c>
      <c r="C31" s="28">
        <f>VLOOKUP($B31,'اول المدة'!$B$2:$C$98,2,FALSE)</f>
        <v>420</v>
      </c>
      <c r="D31" s="28">
        <f>SUMIF(مشتريات!$D$2:$D$26,'DRAFT REPORT'!$B31,مشتريات!$E$2:$E$26)</f>
        <v>0</v>
      </c>
      <c r="E31" s="71"/>
      <c r="F31" s="21" t="e">
        <f>SUMIF(#REF!,'DRAFT REPORT'!$B31,#REF!)</f>
        <v>#REF!</v>
      </c>
      <c r="G31" s="21">
        <f>SUMIF(مبيعات!$D$2:$D$59,'DRAFT REPORT'!$B31,مبيعات!$E$2:$E$75)</f>
        <v>0</v>
      </c>
      <c r="H31" s="21" t="e">
        <f t="shared" si="0"/>
        <v>#REF!</v>
      </c>
    </row>
    <row r="32" spans="1:9" ht="21.95" customHeight="1" x14ac:dyDescent="0.2">
      <c r="A32" s="71">
        <v>30</v>
      </c>
      <c r="B32" s="67" t="s">
        <v>28</v>
      </c>
      <c r="C32" s="28">
        <f>VLOOKUP($B32,'اول المدة'!$B$2:$C$98,2,FALSE)</f>
        <v>4000</v>
      </c>
      <c r="D32" s="28">
        <f>SUMIF(مشتريات!$D$2:$D$26,'DRAFT REPORT'!$B32,مشتريات!$E$2:$E$26)</f>
        <v>0</v>
      </c>
      <c r="E32" s="71"/>
      <c r="F32" s="21" t="e">
        <f>SUMIF(#REF!,'DRAFT REPORT'!$B32,#REF!)</f>
        <v>#REF!</v>
      </c>
      <c r="G32" s="21">
        <f>SUMIF(مبيعات!$D$2:$D$59,'DRAFT REPORT'!$B32,مبيعات!$E$2:$E$75)</f>
        <v>0</v>
      </c>
      <c r="H32" s="21" t="e">
        <f t="shared" si="0"/>
        <v>#REF!</v>
      </c>
    </row>
    <row r="33" spans="1:8" ht="21.95" customHeight="1" x14ac:dyDescent="0.2">
      <c r="A33" s="71">
        <v>31</v>
      </c>
      <c r="B33" s="67" t="s">
        <v>29</v>
      </c>
      <c r="C33" s="28">
        <f>VLOOKUP($B33,'اول المدة'!$B$2:$C$98,2,FALSE)</f>
        <v>196</v>
      </c>
      <c r="D33" s="28">
        <f>SUMIF(مشتريات!$D$2:$D$26,'DRAFT REPORT'!$B33,مشتريات!$E$2:$E$26)</f>
        <v>9984</v>
      </c>
      <c r="E33" s="71"/>
      <c r="F33" s="21" t="e">
        <f>SUMIF(#REF!,'DRAFT REPORT'!$B33,#REF!)</f>
        <v>#REF!</v>
      </c>
      <c r="G33" s="21">
        <f>SUMIF(مبيعات!$D$2:$D$59,'DRAFT REPORT'!$B33,مبيعات!$E$2:$E$75)</f>
        <v>0</v>
      </c>
      <c r="H33" s="21" t="e">
        <f t="shared" si="0"/>
        <v>#REF!</v>
      </c>
    </row>
    <row r="34" spans="1:8" ht="21.95" customHeight="1" x14ac:dyDescent="0.2">
      <c r="A34" s="71">
        <v>32</v>
      </c>
      <c r="B34" s="67" t="s">
        <v>30</v>
      </c>
      <c r="C34" s="28">
        <f>VLOOKUP($B34,'اول المدة'!$B$2:$C$98,2,FALSE)</f>
        <v>17</v>
      </c>
      <c r="D34" s="28">
        <f>SUMIF(مشتريات!$D$2:$D$26,'DRAFT REPORT'!$B34,مشتريات!$E$2:$E$26)</f>
        <v>500</v>
      </c>
      <c r="E34" s="71"/>
      <c r="F34" s="21" t="e">
        <f>SUMIF(#REF!,'DRAFT REPORT'!$B34,#REF!)</f>
        <v>#REF!</v>
      </c>
      <c r="G34" s="21">
        <f>SUMIF(مبيعات!$D$2:$D$59,'DRAFT REPORT'!$B34,مبيعات!$E$2:$E$75)</f>
        <v>0</v>
      </c>
      <c r="H34" s="21" t="e">
        <f t="shared" si="0"/>
        <v>#REF!</v>
      </c>
    </row>
    <row r="35" spans="1:8" ht="21.95" customHeight="1" x14ac:dyDescent="0.2">
      <c r="A35" s="71">
        <v>33</v>
      </c>
      <c r="B35" s="67" t="s">
        <v>31</v>
      </c>
      <c r="C35" s="28">
        <f>VLOOKUP($B35,'اول المدة'!$B$2:$C$98,2,FALSE)</f>
        <v>145</v>
      </c>
      <c r="D35" s="28">
        <f>SUMIF(مشتريات!$D$2:$D$26,'DRAFT REPORT'!$B35,مشتريات!$E$2:$E$26)</f>
        <v>0</v>
      </c>
      <c r="E35" s="71"/>
      <c r="F35" s="21" t="e">
        <f>SUMIF(#REF!,'DRAFT REPORT'!$B35,#REF!)</f>
        <v>#REF!</v>
      </c>
      <c r="G35" s="21">
        <f>SUMIF(مبيعات!$D$2:$D$59,'DRAFT REPORT'!$B35,مبيعات!$E$2:$E$75)</f>
        <v>0</v>
      </c>
      <c r="H35" s="21" t="e">
        <f t="shared" si="0"/>
        <v>#REF!</v>
      </c>
    </row>
    <row r="36" spans="1:8" ht="21.95" customHeight="1" x14ac:dyDescent="0.2">
      <c r="A36" s="71">
        <v>34</v>
      </c>
      <c r="B36" s="67" t="s">
        <v>32</v>
      </c>
      <c r="C36" s="28">
        <f>VLOOKUP($B36,'اول المدة'!$B$2:$C$98,2,FALSE)</f>
        <v>175</v>
      </c>
      <c r="D36" s="28">
        <f>SUMIF(مشتريات!$D$2:$D$26,'DRAFT REPORT'!$B36,مشتريات!$E$2:$E$26)</f>
        <v>0</v>
      </c>
      <c r="E36" s="71"/>
      <c r="F36" s="21" t="e">
        <f>SUMIF(#REF!,'DRAFT REPORT'!$B36,#REF!)</f>
        <v>#REF!</v>
      </c>
      <c r="G36" s="21">
        <f>SUMIF(مبيعات!$D$2:$D$59,'DRAFT REPORT'!$B36,مبيعات!$E$2:$E$75)</f>
        <v>0</v>
      </c>
      <c r="H36" s="21" t="e">
        <f t="shared" si="0"/>
        <v>#REF!</v>
      </c>
    </row>
    <row r="37" spans="1:8" ht="21.95" customHeight="1" x14ac:dyDescent="0.2">
      <c r="A37" s="71">
        <v>35</v>
      </c>
      <c r="B37" s="67" t="s">
        <v>33</v>
      </c>
      <c r="C37" s="28">
        <f>VLOOKUP($B37,'اول المدة'!$B$2:$C$98,2,FALSE)</f>
        <v>935</v>
      </c>
      <c r="D37" s="28">
        <f>SUMIF(مشتريات!$D$2:$D$26,'DRAFT REPORT'!$B37,مشتريات!$E$2:$E$26)</f>
        <v>0</v>
      </c>
      <c r="E37" s="71"/>
      <c r="F37" s="21" t="e">
        <f>SUMIF(#REF!,'DRAFT REPORT'!$B37,#REF!)</f>
        <v>#REF!</v>
      </c>
      <c r="G37" s="21">
        <f>SUMIF(مبيعات!$D$2:$D$59,'DRAFT REPORT'!$B37,مبيعات!$E$2:$E$75)</f>
        <v>0</v>
      </c>
      <c r="H37" s="21" t="e">
        <f t="shared" si="0"/>
        <v>#REF!</v>
      </c>
    </row>
    <row r="38" spans="1:8" ht="21.95" customHeight="1" x14ac:dyDescent="0.2">
      <c r="A38" s="71">
        <v>36</v>
      </c>
      <c r="B38" s="67" t="s">
        <v>34</v>
      </c>
      <c r="C38" s="28">
        <f>VLOOKUP($B38,'اول المدة'!$B$2:$C$98,2,FALSE)</f>
        <v>320</v>
      </c>
      <c r="D38" s="28">
        <f>SUMIF(مشتريات!$D$2:$D$26,'DRAFT REPORT'!$B38,مشتريات!$E$2:$E$26)</f>
        <v>0</v>
      </c>
      <c r="E38" s="71"/>
      <c r="F38" s="21" t="e">
        <f>SUMIF(#REF!,'DRAFT REPORT'!$B38,#REF!)</f>
        <v>#REF!</v>
      </c>
      <c r="G38" s="21">
        <f>SUMIF(مبيعات!$D$2:$D$59,'DRAFT REPORT'!$B38,مبيعات!$E$2:$E$75)</f>
        <v>0</v>
      </c>
      <c r="H38" s="21" t="e">
        <f t="shared" si="0"/>
        <v>#REF!</v>
      </c>
    </row>
    <row r="39" spans="1:8" ht="21.95" customHeight="1" x14ac:dyDescent="0.2">
      <c r="A39" s="71">
        <v>37</v>
      </c>
      <c r="B39" s="67" t="s">
        <v>35</v>
      </c>
      <c r="C39" s="28">
        <f>VLOOKUP($B39,'اول المدة'!$B$2:$C$98,2,FALSE)</f>
        <v>400</v>
      </c>
      <c r="D39" s="28">
        <f>SUMIF(مشتريات!$D$2:$D$26,'DRAFT REPORT'!$B39,مشتريات!$E$2:$E$26)</f>
        <v>0</v>
      </c>
      <c r="E39" s="71"/>
      <c r="F39" s="21" t="e">
        <f>SUMIF(#REF!,'DRAFT REPORT'!$B39,#REF!)</f>
        <v>#REF!</v>
      </c>
      <c r="G39" s="21">
        <f>SUMIF(مبيعات!$D$2:$D$59,'DRAFT REPORT'!$B39,مبيعات!$E$2:$E$75)</f>
        <v>0</v>
      </c>
      <c r="H39" s="21" t="e">
        <f t="shared" si="0"/>
        <v>#REF!</v>
      </c>
    </row>
    <row r="40" spans="1:8" ht="21.95" customHeight="1" x14ac:dyDescent="0.2">
      <c r="A40" s="71">
        <v>38</v>
      </c>
      <c r="B40" s="67" t="s">
        <v>36</v>
      </c>
      <c r="C40" s="28">
        <f>VLOOKUP($B40,'اول المدة'!$B$2:$C$98,2,FALSE)</f>
        <v>60</v>
      </c>
      <c r="D40" s="28">
        <f>SUMIF(مشتريات!$D$2:$D$26,'DRAFT REPORT'!$B40,مشتريات!$E$2:$E$26)</f>
        <v>0</v>
      </c>
      <c r="E40" s="71"/>
      <c r="F40" s="21" t="e">
        <f>SUMIF(#REF!,'DRAFT REPORT'!$B40,#REF!)</f>
        <v>#REF!</v>
      </c>
      <c r="G40" s="21">
        <f>SUMIF(مبيعات!$D$2:$D$59,'DRAFT REPORT'!$B40,مبيعات!$E$2:$E$75)</f>
        <v>0</v>
      </c>
      <c r="H40" s="21" t="e">
        <f t="shared" si="0"/>
        <v>#REF!</v>
      </c>
    </row>
    <row r="41" spans="1:8" ht="21.95" customHeight="1" x14ac:dyDescent="0.2">
      <c r="A41" s="71">
        <v>39</v>
      </c>
      <c r="B41" s="67" t="s">
        <v>37</v>
      </c>
      <c r="C41" s="28">
        <f>VLOOKUP($B41,'اول المدة'!$B$2:$C$98,2,FALSE)</f>
        <v>45</v>
      </c>
      <c r="D41" s="28">
        <f>SUMIF(مشتريات!$D$2:$D$26,'DRAFT REPORT'!$B41,مشتريات!$E$2:$E$26)</f>
        <v>0</v>
      </c>
      <c r="E41" s="71"/>
      <c r="F41" s="21" t="e">
        <f>SUMIF(#REF!,'DRAFT REPORT'!$B41,#REF!)</f>
        <v>#REF!</v>
      </c>
      <c r="G41" s="21">
        <f>SUMIF(مبيعات!$D$2:$D$59,'DRAFT REPORT'!$B41,مبيعات!$E$2:$E$75)</f>
        <v>0</v>
      </c>
      <c r="H41" s="21" t="e">
        <f t="shared" si="0"/>
        <v>#REF!</v>
      </c>
    </row>
    <row r="42" spans="1:8" ht="21.95" customHeight="1" x14ac:dyDescent="0.2">
      <c r="A42" s="71">
        <v>40</v>
      </c>
      <c r="B42" s="67" t="s">
        <v>38</v>
      </c>
      <c r="C42" s="28">
        <f>VLOOKUP($B42,'اول المدة'!$B$2:$C$98,2,FALSE)</f>
        <v>3000</v>
      </c>
      <c r="D42" s="28">
        <f>SUMIF(مشتريات!$D$2:$D$26,'DRAFT REPORT'!$B42,مشتريات!$E$2:$E$26)</f>
        <v>0</v>
      </c>
      <c r="E42" s="71"/>
      <c r="F42" s="21" t="e">
        <f>SUMIF(#REF!,'DRAFT REPORT'!$B42,#REF!)</f>
        <v>#REF!</v>
      </c>
      <c r="G42" s="21">
        <f>SUMIF(مبيعات!$D$2:$D$59,'DRAFT REPORT'!$B42,مبيعات!$E$2:$E$75)</f>
        <v>0</v>
      </c>
      <c r="H42" s="21" t="e">
        <f t="shared" si="0"/>
        <v>#REF!</v>
      </c>
    </row>
    <row r="43" spans="1:8" ht="21.95" customHeight="1" x14ac:dyDescent="0.2">
      <c r="A43" s="71">
        <v>41</v>
      </c>
      <c r="B43" s="67" t="s">
        <v>39</v>
      </c>
      <c r="C43" s="28">
        <f>VLOOKUP($B43,'اول المدة'!$B$2:$C$98,2,FALSE)</f>
        <v>90000</v>
      </c>
      <c r="D43" s="28">
        <f>SUMIF(مشتريات!$D$2:$D$26,'DRAFT REPORT'!$B43,مشتريات!$E$2:$E$26)</f>
        <v>0</v>
      </c>
      <c r="E43" s="71"/>
      <c r="F43" s="21" t="e">
        <f>SUMIF(#REF!,'DRAFT REPORT'!$B43,#REF!)</f>
        <v>#REF!</v>
      </c>
      <c r="G43" s="21">
        <f>SUMIF(مبيعات!$D$2:$D$59,'DRAFT REPORT'!$B43,مبيعات!$E$2:$E$75)</f>
        <v>0</v>
      </c>
      <c r="H43" s="21" t="e">
        <f t="shared" si="0"/>
        <v>#REF!</v>
      </c>
    </row>
    <row r="44" spans="1:8" ht="21.95" customHeight="1" x14ac:dyDescent="0.2">
      <c r="A44" s="71">
        <v>42</v>
      </c>
      <c r="B44" s="67" t="s">
        <v>40</v>
      </c>
      <c r="C44" s="28">
        <f>VLOOKUP($B44,'اول المدة'!$B$2:$C$98,2,FALSE)</f>
        <v>58000</v>
      </c>
      <c r="D44" s="28">
        <f>SUMIF(مشتريات!$D$2:$D$26,'DRAFT REPORT'!$B44,مشتريات!$E$2:$E$26)</f>
        <v>0</v>
      </c>
      <c r="E44" s="71"/>
      <c r="F44" s="21" t="e">
        <f>SUMIF(#REF!,'DRAFT REPORT'!$B44,#REF!)</f>
        <v>#REF!</v>
      </c>
      <c r="G44" s="21">
        <f>SUMIF(مبيعات!$D$2:$D$59,'DRAFT REPORT'!$B44,مبيعات!$E$2:$E$75)</f>
        <v>0</v>
      </c>
      <c r="H44" s="21" t="e">
        <f t="shared" si="0"/>
        <v>#REF!</v>
      </c>
    </row>
    <row r="45" spans="1:8" ht="21.95" customHeight="1" x14ac:dyDescent="0.2">
      <c r="A45" s="71">
        <v>43</v>
      </c>
      <c r="B45" s="67" t="s">
        <v>41</v>
      </c>
      <c r="C45" s="28">
        <f>VLOOKUP($B45,'اول المدة'!$B$2:$C$98,2,FALSE)</f>
        <v>4600</v>
      </c>
      <c r="D45" s="28">
        <f>SUMIF(مشتريات!$D$2:$D$26,'DRAFT REPORT'!$B45,مشتريات!$E$2:$E$26)</f>
        <v>0</v>
      </c>
      <c r="E45" s="71"/>
      <c r="F45" s="21" t="e">
        <f>SUMIF(#REF!,'DRAFT REPORT'!$B45,#REF!)</f>
        <v>#REF!</v>
      </c>
      <c r="G45" s="21">
        <f>SUMIF(مبيعات!$D$2:$D$59,'DRAFT REPORT'!$B45,مبيعات!$E$2:$E$75)</f>
        <v>0</v>
      </c>
      <c r="H45" s="21" t="e">
        <f t="shared" si="0"/>
        <v>#REF!</v>
      </c>
    </row>
    <row r="46" spans="1:8" ht="21.95" customHeight="1" x14ac:dyDescent="0.2">
      <c r="A46" s="71">
        <v>44</v>
      </c>
      <c r="B46" s="67" t="s">
        <v>42</v>
      </c>
      <c r="C46" s="28">
        <f>VLOOKUP($B46,'اول المدة'!$B$2:$C$98,2,FALSE)</f>
        <v>350</v>
      </c>
      <c r="D46" s="28">
        <f>SUMIF(مشتريات!$D$2:$D$26,'DRAFT REPORT'!$B46,مشتريات!$E$2:$E$26)</f>
        <v>4000</v>
      </c>
      <c r="E46" s="71"/>
      <c r="F46" s="21" t="e">
        <f>SUMIF(#REF!,'DRAFT REPORT'!$B46,#REF!)</f>
        <v>#REF!</v>
      </c>
      <c r="G46" s="21">
        <f>SUMIF(مبيعات!$D$2:$D$59,'DRAFT REPORT'!$B46,مبيعات!$E$2:$E$75)</f>
        <v>0</v>
      </c>
      <c r="H46" s="21" t="e">
        <f t="shared" si="0"/>
        <v>#REF!</v>
      </c>
    </row>
    <row r="47" spans="1:8" ht="21.95" customHeight="1" x14ac:dyDescent="0.2">
      <c r="A47" s="71">
        <v>45</v>
      </c>
      <c r="B47" s="67" t="s">
        <v>43</v>
      </c>
      <c r="C47" s="28">
        <f>VLOOKUP($B47,'اول المدة'!$B$2:$C$98,2,FALSE)</f>
        <v>1250</v>
      </c>
      <c r="D47" s="28">
        <f>SUMIF(مشتريات!$D$2:$D$26,'DRAFT REPORT'!$B47,مشتريات!$E$2:$E$26)</f>
        <v>0</v>
      </c>
      <c r="E47" s="71"/>
      <c r="F47" s="21" t="e">
        <f>SUMIF(#REF!,'DRAFT REPORT'!$B47,#REF!)</f>
        <v>#REF!</v>
      </c>
      <c r="G47" s="21">
        <f>SUMIF(مبيعات!$D$2:$D$59,'DRAFT REPORT'!$B47,مبيعات!$E$2:$E$75)</f>
        <v>0</v>
      </c>
      <c r="H47" s="21" t="e">
        <f t="shared" si="0"/>
        <v>#REF!</v>
      </c>
    </row>
    <row r="48" spans="1:8" ht="21.95" customHeight="1" x14ac:dyDescent="0.2">
      <c r="A48" s="71">
        <v>46</v>
      </c>
      <c r="B48" s="67" t="s">
        <v>44</v>
      </c>
      <c r="C48" s="28">
        <f>VLOOKUP($B48,'اول المدة'!$B$2:$C$98,2,FALSE)</f>
        <v>1500</v>
      </c>
      <c r="D48" s="28">
        <f>SUMIF(مشتريات!$D$2:$D$26,'DRAFT REPORT'!$B48,مشتريات!$E$2:$E$26)</f>
        <v>0</v>
      </c>
      <c r="E48" s="71"/>
      <c r="F48" s="21" t="e">
        <f>SUMIF(#REF!,'DRAFT REPORT'!$B48,#REF!)</f>
        <v>#REF!</v>
      </c>
      <c r="G48" s="21">
        <f>SUMIF(مبيعات!$D$2:$D$59,'DRAFT REPORT'!$B48,مبيعات!$E$2:$E$75)</f>
        <v>0</v>
      </c>
      <c r="H48" s="21" t="e">
        <f t="shared" si="0"/>
        <v>#REF!</v>
      </c>
    </row>
    <row r="49" spans="1:8" ht="21.95" customHeight="1" x14ac:dyDescent="0.2">
      <c r="A49" s="71">
        <v>47</v>
      </c>
      <c r="B49" s="67" t="s">
        <v>45</v>
      </c>
      <c r="C49" s="28">
        <f>VLOOKUP($B49,'اول المدة'!$B$2:$C$98,2,FALSE)</f>
        <v>200</v>
      </c>
      <c r="D49" s="28">
        <f>SUMIF(مشتريات!$D$2:$D$26,'DRAFT REPORT'!$B49,مشتريات!$E$2:$E$26)</f>
        <v>0</v>
      </c>
      <c r="E49" s="71"/>
      <c r="F49" s="21" t="e">
        <f>SUMIF(#REF!,'DRAFT REPORT'!$B49,#REF!)</f>
        <v>#REF!</v>
      </c>
      <c r="G49" s="21">
        <f>SUMIF(مبيعات!$D$2:$D$59,'DRAFT REPORT'!$B49,مبيعات!$E$2:$E$75)</f>
        <v>0</v>
      </c>
      <c r="H49" s="21" t="e">
        <f t="shared" si="0"/>
        <v>#REF!</v>
      </c>
    </row>
    <row r="50" spans="1:8" ht="21.95" customHeight="1" x14ac:dyDescent="0.2">
      <c r="A50" s="71">
        <v>48</v>
      </c>
      <c r="B50" s="67" t="s">
        <v>46</v>
      </c>
      <c r="C50" s="28">
        <f>VLOOKUP($B50,'اول المدة'!$B$2:$C$98,2,FALSE)</f>
        <v>875</v>
      </c>
      <c r="D50" s="28">
        <f>SUMIF(مشتريات!$D$2:$D$26,'DRAFT REPORT'!$B50,مشتريات!$E$2:$E$26)</f>
        <v>0</v>
      </c>
      <c r="E50" s="71"/>
      <c r="F50" s="21" t="e">
        <f>SUMIF(#REF!,'DRAFT REPORT'!$B50,#REF!)</f>
        <v>#REF!</v>
      </c>
      <c r="G50" s="21">
        <f>SUMIF(مبيعات!$D$2:$D$59,'DRAFT REPORT'!$B50,مبيعات!$E$2:$E$75)</f>
        <v>0</v>
      </c>
      <c r="H50" s="21" t="e">
        <f t="shared" si="0"/>
        <v>#REF!</v>
      </c>
    </row>
    <row r="51" spans="1:8" ht="21.95" customHeight="1" x14ac:dyDescent="0.2">
      <c r="A51" s="71">
        <v>49</v>
      </c>
      <c r="B51" s="67" t="s">
        <v>47</v>
      </c>
      <c r="C51" s="28">
        <f>VLOOKUP($B51,'اول المدة'!$B$2:$C$98,2,FALSE)</f>
        <v>90000</v>
      </c>
      <c r="D51" s="28">
        <f>SUMIF(مشتريات!$D$2:$D$26,'DRAFT REPORT'!$B51,مشتريات!$E$2:$E$26)</f>
        <v>0</v>
      </c>
      <c r="E51" s="71"/>
      <c r="F51" s="21" t="e">
        <f>SUMIF(#REF!,'DRAFT REPORT'!$B51,#REF!)</f>
        <v>#REF!</v>
      </c>
      <c r="G51" s="21">
        <f>SUMIF(مبيعات!$D$2:$D$59,'DRAFT REPORT'!$B51,مبيعات!$E$2:$E$75)</f>
        <v>0</v>
      </c>
      <c r="H51" s="21" t="e">
        <f t="shared" si="0"/>
        <v>#REF!</v>
      </c>
    </row>
    <row r="52" spans="1:8" ht="21.95" customHeight="1" x14ac:dyDescent="0.2">
      <c r="A52" s="71">
        <v>50</v>
      </c>
      <c r="B52" s="67" t="s">
        <v>48</v>
      </c>
      <c r="C52" s="28">
        <f>VLOOKUP($B52,'اول المدة'!$B$2:$C$98,2,FALSE)</f>
        <v>2680</v>
      </c>
      <c r="D52" s="28">
        <f>SUMIF(مشتريات!$D$2:$D$26,'DRAFT REPORT'!$B52,مشتريات!$E$2:$E$26)</f>
        <v>0</v>
      </c>
      <c r="E52" s="71"/>
      <c r="F52" s="21" t="e">
        <f>SUMIF(#REF!,'DRAFT REPORT'!$B52,#REF!)</f>
        <v>#REF!</v>
      </c>
      <c r="G52" s="21">
        <f>SUMIF(مبيعات!$D$2:$D$59,'DRAFT REPORT'!$B52,مبيعات!$E$2:$E$75)</f>
        <v>0</v>
      </c>
      <c r="H52" s="21" t="e">
        <f t="shared" si="0"/>
        <v>#REF!</v>
      </c>
    </row>
    <row r="53" spans="1:8" ht="21.95" customHeight="1" x14ac:dyDescent="0.2">
      <c r="A53" s="71">
        <v>51</v>
      </c>
      <c r="B53" s="67" t="s">
        <v>49</v>
      </c>
      <c r="C53" s="28">
        <f>VLOOKUP($B53,'اول المدة'!$B$2:$C$98,2,FALSE)</f>
        <v>14570</v>
      </c>
      <c r="D53" s="28">
        <f>SUMIF(مشتريات!$D$2:$D$26,'DRAFT REPORT'!$B53,مشتريات!$E$2:$E$26)</f>
        <v>0</v>
      </c>
      <c r="E53" s="71"/>
      <c r="F53" s="21" t="e">
        <f>SUMIF(#REF!,'DRAFT REPORT'!$B53,#REF!)</f>
        <v>#REF!</v>
      </c>
      <c r="G53" s="21">
        <f>SUMIF(مبيعات!$D$2:$D$59,'DRAFT REPORT'!$B53,مبيعات!$E$2:$E$75)</f>
        <v>0</v>
      </c>
      <c r="H53" s="21" t="e">
        <f t="shared" si="0"/>
        <v>#REF!</v>
      </c>
    </row>
    <row r="54" spans="1:8" ht="21.95" customHeight="1" x14ac:dyDescent="0.2">
      <c r="A54" s="71">
        <v>52</v>
      </c>
      <c r="B54" s="67" t="s">
        <v>50</v>
      </c>
      <c r="C54" s="28">
        <f>VLOOKUP($B54,'اول المدة'!$B$2:$C$98,2,FALSE)</f>
        <v>7500</v>
      </c>
      <c r="D54" s="28">
        <f>SUMIF(مشتريات!$D$2:$D$26,'DRAFT REPORT'!$B54,مشتريات!$E$2:$E$26)</f>
        <v>0</v>
      </c>
      <c r="E54" s="71"/>
      <c r="F54" s="21" t="e">
        <f>SUMIF(#REF!,'DRAFT REPORT'!$B54,#REF!)</f>
        <v>#REF!</v>
      </c>
      <c r="G54" s="21">
        <f>SUMIF(مبيعات!$D$2:$D$59,'DRAFT REPORT'!$B54,مبيعات!$E$2:$E$75)</f>
        <v>0</v>
      </c>
      <c r="H54" s="21" t="e">
        <f t="shared" si="0"/>
        <v>#REF!</v>
      </c>
    </row>
    <row r="55" spans="1:8" ht="21.95" customHeight="1" x14ac:dyDescent="0.2">
      <c r="A55" s="71">
        <v>53</v>
      </c>
      <c r="B55" s="67" t="s">
        <v>51</v>
      </c>
      <c r="C55" s="28">
        <f>VLOOKUP($B55,'اول المدة'!$B$2:$C$98,2,FALSE)</f>
        <v>3910</v>
      </c>
      <c r="D55" s="28">
        <f>SUMIF(مشتريات!$D$2:$D$26,'DRAFT REPORT'!$B55,مشتريات!$E$2:$E$26)</f>
        <v>0</v>
      </c>
      <c r="E55" s="71"/>
      <c r="F55" s="21" t="e">
        <f>SUMIF(#REF!,'DRAFT REPORT'!$B55,#REF!)</f>
        <v>#REF!</v>
      </c>
      <c r="G55" s="21">
        <f>SUMIF(مبيعات!$D$2:$D$59,'DRAFT REPORT'!$B55,مبيعات!$E$2:$E$75)</f>
        <v>0</v>
      </c>
      <c r="H55" s="21" t="e">
        <f t="shared" si="0"/>
        <v>#REF!</v>
      </c>
    </row>
    <row r="56" spans="1:8" ht="21.95" customHeight="1" x14ac:dyDescent="0.2">
      <c r="A56" s="71">
        <v>54</v>
      </c>
      <c r="B56" s="67" t="s">
        <v>52</v>
      </c>
      <c r="C56" s="28">
        <f>VLOOKUP($B56,'اول المدة'!$B$2:$C$98,2,FALSE)</f>
        <v>480</v>
      </c>
      <c r="D56" s="28">
        <f>SUMIF(مشتريات!$D$2:$D$26,'DRAFT REPORT'!$B56,مشتريات!$E$2:$E$26)</f>
        <v>0</v>
      </c>
      <c r="E56" s="71"/>
      <c r="F56" s="21" t="e">
        <f>SUMIF(#REF!,'DRAFT REPORT'!$B56,#REF!)</f>
        <v>#REF!</v>
      </c>
      <c r="G56" s="21">
        <f>SUMIF(مبيعات!$D$2:$D$59,'DRAFT REPORT'!$B56,مبيعات!$E$2:$E$75)</f>
        <v>0</v>
      </c>
      <c r="H56" s="21" t="e">
        <f t="shared" si="0"/>
        <v>#REF!</v>
      </c>
    </row>
    <row r="57" spans="1:8" ht="21.95" customHeight="1" x14ac:dyDescent="0.2">
      <c r="A57" s="71">
        <v>55</v>
      </c>
      <c r="B57" s="67" t="s">
        <v>53</v>
      </c>
      <c r="C57" s="28">
        <f>VLOOKUP($B57,'اول المدة'!$B$2:$C$98,2,FALSE)</f>
        <v>440</v>
      </c>
      <c r="D57" s="28">
        <f>SUMIF(مشتريات!$D$2:$D$26,'DRAFT REPORT'!$B57,مشتريات!$E$2:$E$26)</f>
        <v>0</v>
      </c>
      <c r="E57" s="71"/>
      <c r="F57" s="21" t="e">
        <f>SUMIF(#REF!,'DRAFT REPORT'!$B57,#REF!)</f>
        <v>#REF!</v>
      </c>
      <c r="G57" s="21">
        <f>SUMIF(مبيعات!$D$2:$D$59,'DRAFT REPORT'!$B57,مبيعات!$E$2:$E$75)</f>
        <v>0</v>
      </c>
      <c r="H57" s="21" t="e">
        <f t="shared" si="0"/>
        <v>#REF!</v>
      </c>
    </row>
    <row r="58" spans="1:8" ht="21.95" customHeight="1" x14ac:dyDescent="0.2">
      <c r="A58" s="71">
        <v>56</v>
      </c>
      <c r="B58" s="67" t="s">
        <v>54</v>
      </c>
      <c r="C58" s="28">
        <f>VLOOKUP($B58,'اول المدة'!$B$2:$C$98,2,FALSE)</f>
        <v>880</v>
      </c>
      <c r="D58" s="28">
        <f>SUMIF(مشتريات!$D$2:$D$26,'DRAFT REPORT'!$B58,مشتريات!$E$2:$E$26)</f>
        <v>0</v>
      </c>
      <c r="E58" s="71"/>
      <c r="F58" s="21" t="e">
        <f>SUMIF(#REF!,'DRAFT REPORT'!$B58,#REF!)</f>
        <v>#REF!</v>
      </c>
      <c r="G58" s="21">
        <f>SUMIF(مبيعات!$D$2:$D$59,'DRAFT REPORT'!$B58,مبيعات!$E$2:$E$75)</f>
        <v>0</v>
      </c>
      <c r="H58" s="21" t="e">
        <f t="shared" si="0"/>
        <v>#REF!</v>
      </c>
    </row>
    <row r="59" spans="1:8" ht="21.95" customHeight="1" x14ac:dyDescent="0.2">
      <c r="A59" s="71">
        <v>57</v>
      </c>
      <c r="B59" s="67" t="s">
        <v>55</v>
      </c>
      <c r="C59" s="28">
        <f>VLOOKUP($B59,'اول المدة'!$B$2:$C$98,2,FALSE)</f>
        <v>2000</v>
      </c>
      <c r="D59" s="28">
        <f>SUMIF(مشتريات!$D$2:$D$26,'DRAFT REPORT'!$B59,مشتريات!$E$2:$E$26)</f>
        <v>0</v>
      </c>
      <c r="E59" s="71"/>
      <c r="F59" s="21" t="e">
        <f>SUMIF(#REF!,'DRAFT REPORT'!$B59,#REF!)</f>
        <v>#REF!</v>
      </c>
      <c r="G59" s="21">
        <f>SUMIF(مبيعات!$D$2:$D$59,'DRAFT REPORT'!$B59,مبيعات!$E$2:$E$75)</f>
        <v>0</v>
      </c>
      <c r="H59" s="21" t="e">
        <f t="shared" si="0"/>
        <v>#REF!</v>
      </c>
    </row>
    <row r="60" spans="1:8" ht="21.95" customHeight="1" x14ac:dyDescent="0.2">
      <c r="A60" s="71">
        <v>58</v>
      </c>
      <c r="B60" s="67" t="s">
        <v>56</v>
      </c>
      <c r="C60" s="28">
        <f>VLOOKUP($B60,'اول المدة'!$B$2:$C$98,2,FALSE)</f>
        <v>11800</v>
      </c>
      <c r="D60" s="28">
        <f>SUMIF(مشتريات!$D$2:$D$26,'DRAFT REPORT'!$B60,مشتريات!$E$2:$E$26)</f>
        <v>0</v>
      </c>
      <c r="E60" s="71"/>
      <c r="F60" s="21" t="e">
        <f>SUMIF(#REF!,'DRAFT REPORT'!$B60,#REF!)</f>
        <v>#REF!</v>
      </c>
      <c r="G60" s="21">
        <f>SUMIF(مبيعات!$D$2:$D$59,'DRAFT REPORT'!$B60,مبيعات!$E$2:$E$75)</f>
        <v>0</v>
      </c>
      <c r="H60" s="21" t="e">
        <f t="shared" si="0"/>
        <v>#REF!</v>
      </c>
    </row>
    <row r="61" spans="1:8" ht="21.95" customHeight="1" x14ac:dyDescent="0.2">
      <c r="A61" s="71">
        <v>59</v>
      </c>
      <c r="B61" s="67" t="s">
        <v>57</v>
      </c>
      <c r="C61" s="28">
        <f>VLOOKUP($B61,'اول المدة'!$B$2:$C$98,2,FALSE)</f>
        <v>2210</v>
      </c>
      <c r="D61" s="28">
        <f>SUMIF(مشتريات!$D$2:$D$26,'DRAFT REPORT'!$B61,مشتريات!$E$2:$E$26)</f>
        <v>0</v>
      </c>
      <c r="E61" s="71"/>
      <c r="F61" s="21" t="e">
        <f>SUMIF(#REF!,'DRAFT REPORT'!$B61,#REF!)</f>
        <v>#REF!</v>
      </c>
      <c r="G61" s="21">
        <f>SUMIF(مبيعات!$D$2:$D$59,'DRAFT REPORT'!$B61,مبيعات!$E$2:$E$75)</f>
        <v>0</v>
      </c>
      <c r="H61" s="21" t="e">
        <f t="shared" si="0"/>
        <v>#REF!</v>
      </c>
    </row>
    <row r="62" spans="1:8" ht="21.95" customHeight="1" x14ac:dyDescent="0.2">
      <c r="A62" s="71">
        <v>60</v>
      </c>
      <c r="B62" s="67" t="s">
        <v>58</v>
      </c>
      <c r="C62" s="28">
        <f>VLOOKUP($B62,'اول المدة'!$B$2:$C$98,2,FALSE)</f>
        <v>750</v>
      </c>
      <c r="D62" s="28">
        <f>SUMIF(مشتريات!$D$2:$D$26,'DRAFT REPORT'!$B62,مشتريات!$E$2:$E$26)</f>
        <v>0</v>
      </c>
      <c r="E62" s="71"/>
      <c r="F62" s="21" t="e">
        <f>SUMIF(#REF!,'DRAFT REPORT'!$B62,#REF!)</f>
        <v>#REF!</v>
      </c>
      <c r="G62" s="21">
        <f>SUMIF(مبيعات!$D$2:$D$59,'DRAFT REPORT'!$B62,مبيعات!$E$2:$E$75)</f>
        <v>0</v>
      </c>
      <c r="H62" s="21" t="e">
        <f t="shared" si="0"/>
        <v>#REF!</v>
      </c>
    </row>
    <row r="63" spans="1:8" ht="21.95" customHeight="1" x14ac:dyDescent="0.2">
      <c r="A63" s="71">
        <v>61</v>
      </c>
      <c r="B63" s="67" t="s">
        <v>59</v>
      </c>
      <c r="C63" s="28">
        <f>VLOOKUP($B63,'اول المدة'!$B$2:$C$98,2,FALSE)</f>
        <v>1900</v>
      </c>
      <c r="D63" s="28">
        <f>SUMIF(مشتريات!$D$2:$D$26,'DRAFT REPORT'!$B63,مشتريات!$E$2:$E$26)</f>
        <v>0</v>
      </c>
      <c r="E63" s="71"/>
      <c r="F63" s="21" t="e">
        <f>SUMIF(#REF!,'DRAFT REPORT'!$B63,#REF!)</f>
        <v>#REF!</v>
      </c>
      <c r="G63" s="21">
        <f>SUMIF(مبيعات!$D$2:$D$59,'DRAFT REPORT'!$B63,مبيعات!$E$2:$E$75)</f>
        <v>0</v>
      </c>
      <c r="H63" s="21" t="e">
        <f t="shared" si="0"/>
        <v>#REF!</v>
      </c>
    </row>
    <row r="64" spans="1:8" ht="21.95" customHeight="1" x14ac:dyDescent="0.2">
      <c r="A64" s="71">
        <v>62</v>
      </c>
      <c r="B64" s="67" t="s">
        <v>60</v>
      </c>
      <c r="C64" s="28">
        <f>VLOOKUP($B64,'اول المدة'!$B$2:$C$98,2,FALSE)</f>
        <v>131900</v>
      </c>
      <c r="D64" s="28">
        <f>SUMIF(مشتريات!$D$2:$D$26,'DRAFT REPORT'!$B64,مشتريات!$E$2:$E$26)</f>
        <v>0</v>
      </c>
      <c r="E64" s="71"/>
      <c r="F64" s="21" t="e">
        <f>SUMIF(#REF!,'DRAFT REPORT'!$B64,#REF!)</f>
        <v>#REF!</v>
      </c>
      <c r="G64" s="21">
        <f>SUMIF(مبيعات!$D$2:$D$59,'DRAFT REPORT'!$B64,مبيعات!$E$2:$E$75)</f>
        <v>0</v>
      </c>
      <c r="H64" s="21" t="e">
        <f t="shared" si="0"/>
        <v>#REF!</v>
      </c>
    </row>
    <row r="65" spans="1:9" ht="21.95" customHeight="1" x14ac:dyDescent="0.2">
      <c r="A65" s="71">
        <v>63</v>
      </c>
      <c r="B65" s="67" t="s">
        <v>61</v>
      </c>
      <c r="C65" s="28">
        <f>VLOOKUP($B65,'اول المدة'!$B$2:$C$98,2,FALSE)</f>
        <v>32325</v>
      </c>
      <c r="D65" s="28">
        <f>SUMIF(مشتريات!$D$2:$D$26,'DRAFT REPORT'!$B65,مشتريات!$E$2:$E$26)</f>
        <v>55520</v>
      </c>
      <c r="E65" s="71"/>
      <c r="F65" s="21" t="e">
        <f>SUMIF(#REF!,'DRAFT REPORT'!$B65,#REF!)</f>
        <v>#REF!</v>
      </c>
      <c r="G65" s="21">
        <f>SUMIF(مبيعات!$D$2:$D$59,'DRAFT REPORT'!$B65,مبيعات!$E$2:$E$75)</f>
        <v>0</v>
      </c>
      <c r="H65" s="21" t="e">
        <f t="shared" si="0"/>
        <v>#REF!</v>
      </c>
    </row>
    <row r="66" spans="1:9" ht="21.95" customHeight="1" x14ac:dyDescent="0.2">
      <c r="A66" s="71">
        <v>64</v>
      </c>
      <c r="B66" s="67" t="s">
        <v>62</v>
      </c>
      <c r="C66" s="28">
        <f>VLOOKUP($B66,'اول المدة'!$B$2:$C$98,2,FALSE)</f>
        <v>36500</v>
      </c>
      <c r="D66" s="28">
        <f>SUMIF(مشتريات!$D$2:$D$26,'DRAFT REPORT'!$B66,مشتريات!$E$2:$E$26)</f>
        <v>0</v>
      </c>
      <c r="E66" s="71"/>
      <c r="F66" s="21" t="e">
        <f>SUMIF(#REF!,'DRAFT REPORT'!$B66,#REF!)</f>
        <v>#REF!</v>
      </c>
      <c r="G66" s="21">
        <f>SUMIF(مبيعات!$D$2:$D$59,'DRAFT REPORT'!$B66,مبيعات!$E$2:$E$75)</f>
        <v>0</v>
      </c>
      <c r="H66" s="21" t="e">
        <f t="shared" si="0"/>
        <v>#REF!</v>
      </c>
    </row>
    <row r="67" spans="1:9" ht="21.95" customHeight="1" x14ac:dyDescent="0.2">
      <c r="A67" s="71">
        <v>65</v>
      </c>
      <c r="B67" s="67" t="s">
        <v>63</v>
      </c>
      <c r="C67" s="28">
        <f>VLOOKUP($B67,'اول المدة'!$B$2:$C$98,2,FALSE)</f>
        <v>14570</v>
      </c>
      <c r="D67" s="28">
        <f>SUMIF(مشتريات!$D$2:$D$26,'DRAFT REPORT'!$B67,مشتريات!$E$2:$E$26)</f>
        <v>0</v>
      </c>
      <c r="E67" s="71"/>
      <c r="F67" s="21" t="e">
        <f>SUMIF(#REF!,'DRAFT REPORT'!$B67,#REF!)</f>
        <v>#REF!</v>
      </c>
      <c r="G67" s="21">
        <f>SUMIF(مبيعات!$D$2:$D$59,'DRAFT REPORT'!$B67,مبيعات!$E$2:$E$75)</f>
        <v>0</v>
      </c>
      <c r="H67" s="21" t="e">
        <f t="shared" si="0"/>
        <v>#REF!</v>
      </c>
    </row>
    <row r="68" spans="1:9" ht="21.95" customHeight="1" x14ac:dyDescent="0.2">
      <c r="A68" s="71">
        <v>66</v>
      </c>
      <c r="B68" s="67" t="s">
        <v>64</v>
      </c>
      <c r="C68" s="28">
        <f>VLOOKUP($B68,'اول المدة'!$B$2:$C$98,2,FALSE)</f>
        <v>3600</v>
      </c>
      <c r="D68" s="28">
        <f>SUMIF(مشتريات!$D$2:$D$26,'DRAFT REPORT'!$B68,مشتريات!$E$2:$E$26)</f>
        <v>0</v>
      </c>
      <c r="E68" s="71"/>
      <c r="F68" s="21" t="e">
        <f>SUMIF(#REF!,'DRAFT REPORT'!$B68,#REF!)</f>
        <v>#REF!</v>
      </c>
      <c r="G68" s="21">
        <f>SUMIF(مبيعات!$D$2:$D$59,'DRAFT REPORT'!$B68,مبيعات!$E$2:$E$75)</f>
        <v>0</v>
      </c>
      <c r="H68" s="21" t="e">
        <f t="shared" ref="H68:H93" si="1">C68+D68-E68+F68-G68</f>
        <v>#REF!</v>
      </c>
    </row>
    <row r="69" spans="1:9" ht="21.95" customHeight="1" x14ac:dyDescent="0.2">
      <c r="A69" s="71">
        <v>67</v>
      </c>
      <c r="B69" s="67" t="s">
        <v>65</v>
      </c>
      <c r="C69" s="28">
        <f>VLOOKUP($B69,'اول المدة'!$B$2:$C$98,2,FALSE)</f>
        <v>4000</v>
      </c>
      <c r="D69" s="28">
        <f>SUMIF(مشتريات!$D$2:$D$26,'DRAFT REPORT'!$B69,مشتريات!$E$2:$E$26)</f>
        <v>0</v>
      </c>
      <c r="E69" s="71"/>
      <c r="F69" s="21" t="e">
        <f>SUMIF(#REF!,'DRAFT REPORT'!$B69,#REF!)</f>
        <v>#REF!</v>
      </c>
      <c r="G69" s="21">
        <f>SUMIF(مبيعات!$D$2:$D$59,'DRAFT REPORT'!$B69,مبيعات!$E$2:$E$75)</f>
        <v>0</v>
      </c>
      <c r="H69" s="21" t="e">
        <f t="shared" si="1"/>
        <v>#REF!</v>
      </c>
    </row>
    <row r="70" spans="1:9" ht="21.95" customHeight="1" x14ac:dyDescent="0.2">
      <c r="A70" s="71">
        <v>68</v>
      </c>
      <c r="B70" s="67" t="s">
        <v>66</v>
      </c>
      <c r="C70" s="28">
        <f>VLOOKUP($B70,'اول المدة'!$B$2:$C$98,2,FALSE)</f>
        <v>1400</v>
      </c>
      <c r="D70" s="28">
        <f>SUMIF(مشتريات!$D$2:$D$26,'DRAFT REPORT'!$B70,مشتريات!$E$2:$E$26)</f>
        <v>0</v>
      </c>
      <c r="E70" s="71"/>
      <c r="F70" s="21" t="e">
        <f>SUMIF(#REF!,'DRAFT REPORT'!$B70,#REF!)</f>
        <v>#REF!</v>
      </c>
      <c r="G70" s="21">
        <f>SUMIF(مبيعات!$D$2:$D$59,'DRAFT REPORT'!$B70,مبيعات!$E$2:$E$75)</f>
        <v>0</v>
      </c>
      <c r="H70" s="21" t="e">
        <f t="shared" si="1"/>
        <v>#REF!</v>
      </c>
    </row>
    <row r="71" spans="1:9" ht="21.95" customHeight="1" x14ac:dyDescent="0.2">
      <c r="A71" s="71">
        <v>69</v>
      </c>
      <c r="B71" s="67" t="s">
        <v>67</v>
      </c>
      <c r="C71" s="28">
        <f>VLOOKUP($B71,'اول المدة'!$B$2:$C$98,2,FALSE)</f>
        <v>2240</v>
      </c>
      <c r="D71" s="28">
        <f>SUMIF(مشتريات!$D$2:$D$26,'DRAFT REPORT'!$B71,مشتريات!$E$2:$E$26)</f>
        <v>0</v>
      </c>
      <c r="E71" s="71"/>
      <c r="F71" s="21" t="e">
        <f>SUMIF(#REF!,'DRAFT REPORT'!$B71,#REF!)</f>
        <v>#REF!</v>
      </c>
      <c r="G71" s="21">
        <f>SUMIF(مبيعات!$D$2:$D$59,'DRAFT REPORT'!$B71,مبيعات!$E$2:$E$75)</f>
        <v>0</v>
      </c>
      <c r="H71" s="21" t="e">
        <f t="shared" si="1"/>
        <v>#REF!</v>
      </c>
    </row>
    <row r="72" spans="1:9" ht="21.95" customHeight="1" x14ac:dyDescent="0.2">
      <c r="A72" s="71">
        <v>70</v>
      </c>
      <c r="B72" s="67" t="s">
        <v>68</v>
      </c>
      <c r="C72" s="28">
        <f>VLOOKUP($B72,'اول المدة'!$B$2:$C$98,2,FALSE)</f>
        <v>1500</v>
      </c>
      <c r="D72" s="28">
        <f>SUMIF(مشتريات!$D$2:$D$26,'DRAFT REPORT'!$B72,مشتريات!$E$2:$E$26)</f>
        <v>0</v>
      </c>
      <c r="E72" s="71"/>
      <c r="F72" s="21" t="e">
        <f>SUMIF(#REF!,'DRAFT REPORT'!$B72,#REF!)</f>
        <v>#REF!</v>
      </c>
      <c r="G72" s="21">
        <f>SUMIF(مبيعات!$D$2:$D$59,'DRAFT REPORT'!$B72,مبيعات!$E$2:$E$75)</f>
        <v>0</v>
      </c>
      <c r="H72" s="21" t="e">
        <f t="shared" si="1"/>
        <v>#REF!</v>
      </c>
    </row>
    <row r="73" spans="1:9" ht="21.95" customHeight="1" x14ac:dyDescent="0.2">
      <c r="A73" s="71">
        <v>71</v>
      </c>
      <c r="B73" s="67" t="s">
        <v>69</v>
      </c>
      <c r="C73" s="28">
        <f>VLOOKUP($B73,'اول المدة'!$B$2:$C$98,2,FALSE)</f>
        <v>45375</v>
      </c>
      <c r="D73" s="28">
        <f>SUMIF(مشتريات!$D$2:$D$26,'DRAFT REPORT'!$B73,مشتريات!$E$2:$E$26)</f>
        <v>0</v>
      </c>
      <c r="E73" s="71"/>
      <c r="F73" s="21" t="e">
        <f>SUMIF(#REF!,'DRAFT REPORT'!$B73,#REF!)</f>
        <v>#REF!</v>
      </c>
      <c r="G73" s="21">
        <f>SUMIF(مبيعات!$D$2:$D$59,'DRAFT REPORT'!$B73,مبيعات!$E$2:$E$75)</f>
        <v>0</v>
      </c>
      <c r="H73" s="21" t="e">
        <f t="shared" si="1"/>
        <v>#REF!</v>
      </c>
    </row>
    <row r="74" spans="1:9" ht="21.95" customHeight="1" x14ac:dyDescent="0.2">
      <c r="A74" s="71">
        <v>72</v>
      </c>
      <c r="B74" s="67" t="s">
        <v>70</v>
      </c>
      <c r="C74" s="28">
        <f>VLOOKUP($B74,'اول المدة'!$B$2:$C$98,2,FALSE)</f>
        <v>360</v>
      </c>
      <c r="D74" s="28">
        <f>SUMIF(مشتريات!$D$2:$D$26,'DRAFT REPORT'!$B74,مشتريات!$E$2:$E$26)</f>
        <v>0</v>
      </c>
      <c r="E74" s="71"/>
      <c r="F74" s="21" t="e">
        <f>SUMIF(#REF!,'DRAFT REPORT'!$B74,#REF!)</f>
        <v>#REF!</v>
      </c>
      <c r="G74" s="21">
        <f>SUMIF(مبيعات!$D$2:$D$59,'DRAFT REPORT'!$B74,مبيعات!$E$2:$E$75)</f>
        <v>0</v>
      </c>
      <c r="H74" s="21" t="e">
        <f t="shared" si="1"/>
        <v>#REF!</v>
      </c>
    </row>
    <row r="75" spans="1:9" ht="21.95" customHeight="1" x14ac:dyDescent="0.2">
      <c r="A75" s="71">
        <v>73</v>
      </c>
      <c r="B75" s="67" t="s">
        <v>71</v>
      </c>
      <c r="C75" s="28">
        <f>VLOOKUP($B75,'اول المدة'!$B$2:$C$98,2,FALSE)</f>
        <v>15000</v>
      </c>
      <c r="D75" s="28">
        <f>SUMIF(مشتريات!$D$2:$D$26,'DRAFT REPORT'!$B75,مشتريات!$E$2:$E$26)</f>
        <v>0</v>
      </c>
      <c r="E75" s="71"/>
      <c r="F75" s="21" t="e">
        <f>SUMIF(#REF!,'DRAFT REPORT'!$B75,#REF!)</f>
        <v>#REF!</v>
      </c>
      <c r="G75" s="21">
        <f>SUMIF(مبيعات!$D$2:$D$59,'DRAFT REPORT'!$B75,مبيعات!$E$2:$E$75)</f>
        <v>0</v>
      </c>
      <c r="H75" s="21" t="e">
        <f t="shared" si="1"/>
        <v>#REF!</v>
      </c>
    </row>
    <row r="76" spans="1:9" ht="21.95" customHeight="1" x14ac:dyDescent="0.2">
      <c r="A76" s="71">
        <v>74</v>
      </c>
      <c r="B76" s="67" t="s">
        <v>72</v>
      </c>
      <c r="C76" s="28">
        <f>VLOOKUP($B76,'اول المدة'!$B$2:$C$98,2,FALSE)</f>
        <v>1535</v>
      </c>
      <c r="D76" s="28">
        <f>SUMIF(مشتريات!$D$2:$D$26,'DRAFT REPORT'!$B76,مشتريات!$E$2:$E$26)</f>
        <v>0</v>
      </c>
      <c r="E76" s="71"/>
      <c r="F76" s="21" t="e">
        <f>SUMIF(#REF!,'DRAFT REPORT'!$B76,#REF!)</f>
        <v>#REF!</v>
      </c>
      <c r="G76" s="21">
        <f>SUMIF(مبيعات!$D$2:$D$59,'DRAFT REPORT'!$B76,مبيعات!$E$2:$E$75)</f>
        <v>0</v>
      </c>
      <c r="H76" s="21" t="e">
        <f t="shared" si="1"/>
        <v>#REF!</v>
      </c>
    </row>
    <row r="77" spans="1:9" ht="21.95" customHeight="1" x14ac:dyDescent="0.2">
      <c r="A77" s="71">
        <v>75</v>
      </c>
      <c r="B77" s="67" t="s">
        <v>73</v>
      </c>
      <c r="C77" s="28">
        <f>VLOOKUP($B77,'اول المدة'!$B$2:$C$98,2,FALSE)</f>
        <v>505</v>
      </c>
      <c r="D77" s="28">
        <f>SUMIF(مشتريات!$D$2:$D$26,'DRAFT REPORT'!$B77,مشتريات!$E$2:$E$26)</f>
        <v>0</v>
      </c>
      <c r="E77" s="71"/>
      <c r="F77" s="21" t="e">
        <f>SUMIF(#REF!,'DRAFT REPORT'!$B77,#REF!)</f>
        <v>#REF!</v>
      </c>
      <c r="G77" s="21">
        <f>SUMIF(مبيعات!$D$2:$D$59,'DRAFT REPORT'!$B77,مبيعات!$E$2:$E$75)</f>
        <v>20</v>
      </c>
      <c r="H77" s="21" t="e">
        <f t="shared" si="1"/>
        <v>#REF!</v>
      </c>
      <c r="I77" s="73">
        <v>495</v>
      </c>
    </row>
    <row r="78" spans="1:9" ht="21.95" customHeight="1" x14ac:dyDescent="0.2">
      <c r="A78" s="71">
        <v>76</v>
      </c>
      <c r="B78" s="67" t="s">
        <v>74</v>
      </c>
      <c r="C78" s="28">
        <f>VLOOKUP($B78,'اول المدة'!$B$2:$C$98,2,FALSE)</f>
        <v>700</v>
      </c>
      <c r="D78" s="28">
        <f>SUMIF(مشتريات!$D$2:$D$26,'DRAFT REPORT'!$B78,مشتريات!$E$2:$E$26)</f>
        <v>0</v>
      </c>
      <c r="E78" s="71"/>
      <c r="F78" s="21" t="e">
        <f>SUMIF(#REF!,'DRAFT REPORT'!$B78,#REF!)</f>
        <v>#REF!</v>
      </c>
      <c r="G78" s="21">
        <f>SUMIF(مبيعات!$D$2:$D$59,'DRAFT REPORT'!$B78,مبيعات!$E$2:$E$75)</f>
        <v>0</v>
      </c>
      <c r="H78" s="21" t="e">
        <f t="shared" si="1"/>
        <v>#REF!</v>
      </c>
    </row>
    <row r="79" spans="1:9" ht="21.95" customHeight="1" x14ac:dyDescent="0.2">
      <c r="A79" s="71">
        <v>77</v>
      </c>
      <c r="B79" s="67" t="s">
        <v>75</v>
      </c>
      <c r="C79" s="28">
        <f>VLOOKUP($B79,'اول المدة'!$B$2:$C$98,2,FALSE)</f>
        <v>15386</v>
      </c>
      <c r="D79" s="28">
        <f>SUMIF(مشتريات!$D$2:$D$26,'DRAFT REPORT'!$B79,مشتريات!$E$2:$E$26)</f>
        <v>0</v>
      </c>
      <c r="E79" s="71"/>
      <c r="F79" s="21" t="e">
        <f>SUMIF(#REF!,'DRAFT REPORT'!$B79,#REF!)</f>
        <v>#REF!</v>
      </c>
      <c r="G79" s="21">
        <f>SUMIF(مبيعات!$D$2:$D$59,'DRAFT REPORT'!$B79,مبيعات!$E$2:$E$75)</f>
        <v>7935</v>
      </c>
      <c r="H79" s="21" t="e">
        <f t="shared" si="1"/>
        <v>#REF!</v>
      </c>
      <c r="I79" s="73">
        <v>7451</v>
      </c>
    </row>
    <row r="80" spans="1:9" ht="21.95" customHeight="1" x14ac:dyDescent="0.2">
      <c r="A80" s="71">
        <v>78</v>
      </c>
      <c r="B80" s="67" t="s">
        <v>76</v>
      </c>
      <c r="C80" s="28">
        <f>VLOOKUP($B80,'اول المدة'!$B$2:$C$98,2,FALSE)</f>
        <v>99</v>
      </c>
      <c r="D80" s="28">
        <f>SUMIF(مشتريات!$D$2:$D$26,'DRAFT REPORT'!$B80,مشتريات!$E$2:$E$26)</f>
        <v>0</v>
      </c>
      <c r="E80" s="71"/>
      <c r="F80" s="21" t="e">
        <f>SUMIF(#REF!,'DRAFT REPORT'!$B80,#REF!)</f>
        <v>#REF!</v>
      </c>
      <c r="G80" s="21">
        <f>SUMIF(مبيعات!$D$2:$D$59,'DRAFT REPORT'!$B80,مبيعات!$E$2:$E$75)</f>
        <v>0</v>
      </c>
      <c r="H80" s="21" t="e">
        <f t="shared" si="1"/>
        <v>#REF!</v>
      </c>
    </row>
    <row r="81" spans="1:9" ht="21.95" customHeight="1" x14ac:dyDescent="0.2">
      <c r="A81" s="71">
        <v>79</v>
      </c>
      <c r="B81" s="67" t="s">
        <v>133</v>
      </c>
      <c r="C81" s="28">
        <f>VLOOKUP($B81,'اول المدة'!$B$2:$C$98,2,FALSE)</f>
        <v>145</v>
      </c>
      <c r="D81" s="28">
        <f>SUMIF(مشتريات!$D$2:$D$26,'DRAFT REPORT'!$B81,مشتريات!$E$2:$E$26)</f>
        <v>837</v>
      </c>
      <c r="E81" s="71"/>
      <c r="F81" s="21" t="e">
        <f>SUMIF(#REF!,'DRAFT REPORT'!$B81,#REF!)</f>
        <v>#REF!</v>
      </c>
      <c r="G81" s="21">
        <f>SUMIF(مبيعات!$D$2:$D$59,'DRAFT REPORT'!$B81,مبيعات!$E$2:$E$75)</f>
        <v>0</v>
      </c>
      <c r="H81" s="21" t="e">
        <f t="shared" si="1"/>
        <v>#REF!</v>
      </c>
    </row>
    <row r="82" spans="1:9" ht="21.95" customHeight="1" x14ac:dyDescent="0.2">
      <c r="A82" s="71">
        <v>80</v>
      </c>
      <c r="B82" s="67" t="s">
        <v>77</v>
      </c>
      <c r="C82" s="28">
        <f>VLOOKUP($B82,'اول المدة'!$B$2:$C$98,2,FALSE)</f>
        <v>41500</v>
      </c>
      <c r="D82" s="28">
        <f>SUMIF(مشتريات!$D$2:$D$26,'DRAFT REPORT'!$B82,مشتريات!$E$2:$E$26)</f>
        <v>0</v>
      </c>
      <c r="E82" s="71"/>
      <c r="F82" s="21" t="e">
        <f>SUMIF(#REF!,'DRAFT REPORT'!$B82,#REF!)</f>
        <v>#REF!</v>
      </c>
      <c r="G82" s="21">
        <f>SUMIF(مبيعات!$D$2:$D$59,'DRAFT REPORT'!$B82,مبيعات!$E$2:$E$75)</f>
        <v>22000</v>
      </c>
      <c r="H82" s="21" t="e">
        <f t="shared" si="1"/>
        <v>#REF!</v>
      </c>
      <c r="I82" s="73">
        <v>19500</v>
      </c>
    </row>
    <row r="83" spans="1:9" ht="21.95" customHeight="1" x14ac:dyDescent="0.2">
      <c r="A83" s="71">
        <v>81</v>
      </c>
      <c r="B83" s="67" t="s">
        <v>78</v>
      </c>
      <c r="C83" s="28">
        <f>VLOOKUP($B83,'اول المدة'!$B$2:$C$98,2,FALSE)</f>
        <v>17525</v>
      </c>
      <c r="D83" s="28">
        <f>SUMIF(مشتريات!$D$2:$D$26,'DRAFT REPORT'!$B83,مشتريات!$E$2:$E$26)</f>
        <v>0</v>
      </c>
      <c r="E83" s="71"/>
      <c r="F83" s="21" t="e">
        <f>SUMIF(#REF!,'DRAFT REPORT'!$B83,#REF!)</f>
        <v>#REF!</v>
      </c>
      <c r="G83" s="21">
        <f>SUMIF(مبيعات!$D$2:$D$59,'DRAFT REPORT'!$B83,مبيعات!$E$2:$E$75)</f>
        <v>0</v>
      </c>
      <c r="H83" s="21" t="e">
        <f t="shared" si="1"/>
        <v>#REF!</v>
      </c>
      <c r="I83" s="73">
        <v>17525</v>
      </c>
    </row>
    <row r="84" spans="1:9" ht="21.95" customHeight="1" x14ac:dyDescent="0.2">
      <c r="A84" s="71">
        <v>82</v>
      </c>
      <c r="B84" s="67" t="s">
        <v>79</v>
      </c>
      <c r="C84" s="28">
        <f>VLOOKUP($B84,'اول المدة'!$B$2:$C$98,2,FALSE)</f>
        <v>19000</v>
      </c>
      <c r="D84" s="28">
        <f>SUMIF(مشتريات!$D$2:$D$26,'DRAFT REPORT'!$B84,مشتريات!$E$2:$E$26)</f>
        <v>0</v>
      </c>
      <c r="E84" s="71"/>
      <c r="F84" s="21" t="e">
        <f>SUMIF(#REF!,'DRAFT REPORT'!$B84,#REF!)</f>
        <v>#REF!</v>
      </c>
      <c r="G84" s="21">
        <f>SUMIF(مبيعات!$D$2:$D$59,'DRAFT REPORT'!$B84,مبيعات!$E$2:$E$75)</f>
        <v>7000</v>
      </c>
      <c r="H84" s="21" t="e">
        <f t="shared" si="1"/>
        <v>#REF!</v>
      </c>
      <c r="I84" s="73">
        <v>12000</v>
      </c>
    </row>
    <row r="85" spans="1:9" ht="21.95" customHeight="1" x14ac:dyDescent="0.2">
      <c r="A85" s="71">
        <v>83</v>
      </c>
      <c r="B85" s="67" t="s">
        <v>80</v>
      </c>
      <c r="C85" s="28">
        <f>VLOOKUP($B85,'اول المدة'!$B$2:$C$98,2,FALSE)</f>
        <v>7450</v>
      </c>
      <c r="D85" s="28">
        <f>SUMIF(مشتريات!$D$2:$D$26,'DRAFT REPORT'!$B85,مشتريات!$E$2:$E$26)</f>
        <v>0</v>
      </c>
      <c r="E85" s="71"/>
      <c r="F85" s="21" t="e">
        <f>SUMIF(#REF!,'DRAFT REPORT'!$B85,#REF!)</f>
        <v>#REF!</v>
      </c>
      <c r="G85" s="21">
        <f>SUMIF(مبيعات!$D$2:$D$59,'DRAFT REPORT'!$B85,مبيعات!$E$2:$E$75)</f>
        <v>0</v>
      </c>
      <c r="H85" s="21" t="e">
        <f t="shared" si="1"/>
        <v>#REF!</v>
      </c>
      <c r="I85" s="73">
        <v>7450</v>
      </c>
    </row>
    <row r="86" spans="1:9" ht="21.95" customHeight="1" x14ac:dyDescent="0.2">
      <c r="A86" s="71">
        <v>84</v>
      </c>
      <c r="B86" s="67" t="s">
        <v>134</v>
      </c>
      <c r="C86" s="28"/>
      <c r="D86" s="28">
        <f>SUMIF(مشتريات!$D$2:$D$26,'DRAFT REPORT'!$B86,مشتريات!$E$2:$E$26)</f>
        <v>967</v>
      </c>
      <c r="E86" s="71"/>
      <c r="F86" s="21" t="e">
        <f>SUMIF(#REF!,'DRAFT REPORT'!$B86,#REF!)</f>
        <v>#REF!</v>
      </c>
      <c r="G86" s="21">
        <f>SUMIF(مبيعات!$D$2:$D$59,'DRAFT REPORT'!$B86,مبيعات!$E$2:$E$75)</f>
        <v>0</v>
      </c>
      <c r="H86" s="21" t="e">
        <f t="shared" si="1"/>
        <v>#REF!</v>
      </c>
    </row>
    <row r="87" spans="1:9" ht="21.95" customHeight="1" x14ac:dyDescent="0.2">
      <c r="A87" s="71">
        <v>85</v>
      </c>
      <c r="B87" s="67" t="s">
        <v>110</v>
      </c>
      <c r="C87" s="28"/>
      <c r="D87" s="28">
        <f>SUMIF(مشتريات!$D$2:$D$26,'DRAFT REPORT'!$B87,مشتريات!$E$2:$E$26)</f>
        <v>1188</v>
      </c>
      <c r="E87" s="71"/>
      <c r="F87" s="21" t="e">
        <f>SUMIF(#REF!,'DRAFT REPORT'!$B87,#REF!)</f>
        <v>#REF!</v>
      </c>
      <c r="G87" s="21">
        <f>SUMIF(مبيعات!$D$2:$D$59,'DRAFT REPORT'!$B87,مبيعات!$E$2:$E$75)</f>
        <v>0</v>
      </c>
      <c r="H87" s="21" t="e">
        <f t="shared" si="1"/>
        <v>#REF!</v>
      </c>
    </row>
    <row r="88" spans="1:9" ht="21.95" customHeight="1" x14ac:dyDescent="0.2">
      <c r="A88" s="71">
        <v>86</v>
      </c>
      <c r="B88" s="67" t="s">
        <v>142</v>
      </c>
      <c r="C88" s="28"/>
      <c r="D88" s="28">
        <f>SUMIF(مشتريات!$D$2:$D$26,'DRAFT REPORT'!$B88,مشتريات!$E$2:$E$26)</f>
        <v>100</v>
      </c>
      <c r="E88" s="71"/>
      <c r="F88" s="21" t="e">
        <f>SUMIF(#REF!,'DRAFT REPORT'!$B88,#REF!)</f>
        <v>#REF!</v>
      </c>
      <c r="G88" s="21">
        <f>SUMIF(مبيعات!$D$2:$D$59,'DRAFT REPORT'!$B88,مبيعات!$E$2:$E$75)</f>
        <v>0</v>
      </c>
      <c r="H88" s="21" t="e">
        <f t="shared" si="1"/>
        <v>#REF!</v>
      </c>
    </row>
    <row r="89" spans="1:9" ht="21.95" customHeight="1" x14ac:dyDescent="0.2">
      <c r="A89" s="71">
        <v>87</v>
      </c>
      <c r="B89" s="77" t="s">
        <v>146</v>
      </c>
      <c r="C89" s="28"/>
      <c r="D89" s="28">
        <f>SUMIF(مشتريات!$D$2:$D$26,'DRAFT REPORT'!$B89,مشتريات!$E$2:$E$26)</f>
        <v>0</v>
      </c>
      <c r="E89" s="71"/>
      <c r="F89" s="21" t="e">
        <f>SUMIF(#REF!,'DRAFT REPORT'!$B89,#REF!)</f>
        <v>#REF!</v>
      </c>
      <c r="G89" s="21">
        <f>SUMIF(مبيعات!$D$2:$D$59,'DRAFT REPORT'!$B89,مبيعات!$E$2:$E$75)</f>
        <v>216</v>
      </c>
      <c r="H89" s="21" t="e">
        <f t="shared" si="1"/>
        <v>#REF!</v>
      </c>
      <c r="I89" s="73">
        <v>7848</v>
      </c>
    </row>
    <row r="90" spans="1:9" ht="21.95" customHeight="1" x14ac:dyDescent="0.2">
      <c r="A90" s="71">
        <v>88</v>
      </c>
      <c r="B90" s="78" t="s">
        <v>130</v>
      </c>
      <c r="C90" s="28"/>
      <c r="D90" s="28">
        <f>SUMIF(مشتريات!$D$2:$D$26,'DRAFT REPORT'!$B90,مشتريات!$E$2:$E$26)</f>
        <v>0</v>
      </c>
      <c r="E90" s="71"/>
      <c r="F90" s="21" t="e">
        <f>SUMIF(#REF!,'DRAFT REPORT'!$B90,#REF!)</f>
        <v>#REF!</v>
      </c>
      <c r="G90" s="21">
        <f>SUMIF(مبيعات!$D$2:$D$59,'DRAFT REPORT'!$B90,مبيعات!$E$2:$E$75)</f>
        <v>0</v>
      </c>
      <c r="H90" s="21" t="e">
        <f t="shared" si="1"/>
        <v>#REF!</v>
      </c>
      <c r="I90" s="74"/>
    </row>
    <row r="91" spans="1:9" ht="21.95" customHeight="1" x14ac:dyDescent="0.2">
      <c r="A91" s="71">
        <v>89</v>
      </c>
      <c r="B91" s="78" t="s">
        <v>147</v>
      </c>
      <c r="C91" s="28"/>
      <c r="D91" s="28">
        <f>SUMIF(مشتريات!$D$2:$D$26,'DRAFT REPORT'!$B91,مشتريات!$E$2:$E$26)</f>
        <v>0</v>
      </c>
      <c r="E91" s="71"/>
      <c r="F91" s="21" t="e">
        <f>SUMIF(#REF!,'DRAFT REPORT'!$B91,#REF!)</f>
        <v>#REF!</v>
      </c>
      <c r="G91" s="21">
        <f>SUMIF(مبيعات!$D$2:$D$59,'DRAFT REPORT'!$B91,مبيعات!$E$2:$E$75)</f>
        <v>0</v>
      </c>
      <c r="H91" s="21" t="e">
        <f t="shared" si="1"/>
        <v>#REF!</v>
      </c>
      <c r="I91" s="73">
        <v>120</v>
      </c>
    </row>
    <row r="92" spans="1:9" ht="21.95" customHeight="1" x14ac:dyDescent="0.2">
      <c r="A92" s="71">
        <v>90</v>
      </c>
      <c r="B92" s="78" t="s">
        <v>148</v>
      </c>
      <c r="C92" s="28"/>
      <c r="D92" s="28">
        <f>SUMIF(مشتريات!$D$2:$D$26,'DRAFT REPORT'!$B92,مشتريات!$E$2:$E$26)</f>
        <v>0</v>
      </c>
      <c r="E92" s="71"/>
      <c r="F92" s="21" t="e">
        <f>SUMIF(#REF!,'DRAFT REPORT'!$B92,#REF!)</f>
        <v>#REF!</v>
      </c>
      <c r="G92" s="21">
        <f>SUMIF(مبيعات!$D$2:$D$59,'DRAFT REPORT'!$B92,مبيعات!$E$2:$E$75)</f>
        <v>0</v>
      </c>
      <c r="H92" s="21" t="e">
        <f t="shared" si="1"/>
        <v>#REF!</v>
      </c>
      <c r="I92" s="73">
        <v>1150</v>
      </c>
    </row>
    <row r="93" spans="1:9" ht="21.95" customHeight="1" x14ac:dyDescent="0.2">
      <c r="A93" s="71">
        <v>91</v>
      </c>
      <c r="B93" s="78" t="s">
        <v>150</v>
      </c>
      <c r="C93" s="28"/>
      <c r="D93" s="28">
        <v>1600</v>
      </c>
      <c r="E93" s="71"/>
      <c r="F93" s="21" t="e">
        <f>SUMIF(#REF!,'DRAFT REPORT'!$B93,#REF!)</f>
        <v>#REF!</v>
      </c>
      <c r="G93" s="21">
        <f>SUMIF(مبيعات!$D$2:$D$59,'DRAFT REPORT'!$B93,مبيعات!$E$2:$E$75)</f>
        <v>0</v>
      </c>
      <c r="H93" s="21" t="e">
        <f t="shared" si="1"/>
        <v>#REF!</v>
      </c>
    </row>
    <row r="95" spans="1:9" ht="21.95" customHeight="1" x14ac:dyDescent="0.2">
      <c r="H95" s="74" t="e">
        <f>SUM(H3:H94)</f>
        <v>#REF!</v>
      </c>
      <c r="I95" s="74">
        <f>SUM(I3:I94)</f>
        <v>993403</v>
      </c>
    </row>
  </sheetData>
  <conditionalFormatting sqref="A3:H4 A5:E92 F5:H93">
    <cfRule type="expression" dxfId="5" priority="4">
      <formula>$I3=0</formula>
    </cfRule>
    <cfRule type="expression" dxfId="4" priority="5">
      <formula>$I3=$H3</formula>
    </cfRule>
    <cfRule type="expression" dxfId="3" priority="6">
      <formula>$I3&lt;&gt;$H3</formula>
    </cfRule>
  </conditionalFormatting>
  <conditionalFormatting sqref="A93:E93">
    <cfRule type="expression" dxfId="2" priority="1">
      <formula>$I93=0</formula>
    </cfRule>
    <cfRule type="expression" dxfId="1" priority="2">
      <formula>$I93=$H93</formula>
    </cfRule>
    <cfRule type="expression" dxfId="0" priority="3">
      <formula>$I93&lt;&gt;$H93</formula>
    </cfRule>
  </conditionalFormatting>
  <pageMargins left="0.39370078740157483" right="0.39370078740157483" top="0.59055118110236227" bottom="0.39370078740157483" header="0.19685039370078741" footer="0.19685039370078741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86"/>
  <sheetViews>
    <sheetView rightToLeft="1" topLeftCell="A13" workbookViewId="0">
      <selection activeCell="G37" sqref="G37"/>
    </sheetView>
  </sheetViews>
  <sheetFormatPr defaultRowHeight="20.100000000000001" customHeight="1" x14ac:dyDescent="0.2"/>
  <cols>
    <col min="1" max="1" width="13.625" style="16" customWidth="1"/>
    <col min="2" max="2" width="14.5" style="16" customWidth="1"/>
    <col min="3" max="3" width="34.375" style="16" customWidth="1"/>
    <col min="4" max="4" width="17.5" style="16" customWidth="1"/>
    <col min="5" max="5" width="9" style="16"/>
    <col min="6" max="6" width="12.75" style="16" customWidth="1"/>
    <col min="7" max="16384" width="9" style="16"/>
  </cols>
  <sheetData>
    <row r="1" spans="1:4" ht="20.100000000000001" customHeight="1" thickBot="1" x14ac:dyDescent="0.25">
      <c r="A1" s="22" t="s">
        <v>126</v>
      </c>
      <c r="B1" s="22" t="s">
        <v>127</v>
      </c>
      <c r="C1" s="22" t="s">
        <v>128</v>
      </c>
      <c r="D1" s="22" t="s">
        <v>129</v>
      </c>
    </row>
    <row r="2" spans="1:4" ht="20.100000000000001" customHeight="1" x14ac:dyDescent="0.2">
      <c r="A2" s="25">
        <v>45428</v>
      </c>
      <c r="B2" s="79">
        <v>1463</v>
      </c>
      <c r="C2" s="80" t="s">
        <v>130</v>
      </c>
      <c r="D2" s="36">
        <v>300</v>
      </c>
    </row>
    <row r="3" spans="1:4" ht="20.100000000000001" customHeight="1" x14ac:dyDescent="0.2">
      <c r="A3" s="29">
        <v>45428</v>
      </c>
      <c r="B3" s="26">
        <v>1464</v>
      </c>
      <c r="C3" s="27" t="s">
        <v>13</v>
      </c>
      <c r="D3" s="28">
        <v>3000</v>
      </c>
    </row>
    <row r="4" spans="1:4" ht="20.100000000000001" customHeight="1" x14ac:dyDescent="0.2">
      <c r="A4" s="29">
        <v>45428</v>
      </c>
      <c r="B4" s="26">
        <v>1614</v>
      </c>
      <c r="C4" s="27" t="s">
        <v>18</v>
      </c>
      <c r="D4" s="28">
        <v>11800</v>
      </c>
    </row>
    <row r="5" spans="1:4" ht="20.100000000000001" customHeight="1" x14ac:dyDescent="0.2">
      <c r="A5" s="29">
        <v>45428</v>
      </c>
      <c r="B5" s="26">
        <v>1636</v>
      </c>
      <c r="C5" s="27" t="s">
        <v>15</v>
      </c>
      <c r="D5" s="28">
        <v>12000</v>
      </c>
    </row>
    <row r="6" spans="1:4" ht="20.100000000000001" customHeight="1" x14ac:dyDescent="0.2">
      <c r="A6" s="29">
        <v>45428</v>
      </c>
      <c r="B6" s="26">
        <v>1637</v>
      </c>
      <c r="C6" s="27" t="s">
        <v>15</v>
      </c>
      <c r="D6" s="28">
        <v>12000</v>
      </c>
    </row>
    <row r="7" spans="1:4" ht="20.100000000000001" customHeight="1" x14ac:dyDescent="0.2">
      <c r="A7" s="29">
        <v>45428</v>
      </c>
      <c r="B7" s="26">
        <v>1638</v>
      </c>
      <c r="C7" s="27" t="s">
        <v>15</v>
      </c>
      <c r="D7" s="28">
        <v>16000</v>
      </c>
    </row>
    <row r="8" spans="1:4" ht="20.100000000000001" customHeight="1" x14ac:dyDescent="0.2">
      <c r="A8" s="29">
        <v>45430</v>
      </c>
      <c r="B8" s="26">
        <v>1915</v>
      </c>
      <c r="C8" s="27" t="s">
        <v>14</v>
      </c>
      <c r="D8" s="28">
        <v>10800</v>
      </c>
    </row>
    <row r="9" spans="1:4" ht="20.100000000000001" customHeight="1" x14ac:dyDescent="0.2">
      <c r="A9" s="29">
        <v>45430</v>
      </c>
      <c r="B9" s="26">
        <v>1916</v>
      </c>
      <c r="C9" s="27" t="s">
        <v>18</v>
      </c>
      <c r="D9" s="28">
        <v>11800</v>
      </c>
    </row>
    <row r="10" spans="1:4" ht="20.100000000000001" customHeight="1" x14ac:dyDescent="0.2">
      <c r="A10" s="29">
        <v>45430</v>
      </c>
      <c r="B10" s="26">
        <v>1917</v>
      </c>
      <c r="C10" s="27" t="s">
        <v>18</v>
      </c>
      <c r="D10" s="28">
        <v>11800</v>
      </c>
    </row>
    <row r="11" spans="1:4" ht="20.100000000000001" customHeight="1" x14ac:dyDescent="0.2">
      <c r="A11" s="29">
        <v>45431</v>
      </c>
      <c r="B11" s="26">
        <v>1639</v>
      </c>
      <c r="C11" s="27" t="s">
        <v>15</v>
      </c>
      <c r="D11" s="28">
        <v>16000</v>
      </c>
    </row>
    <row r="12" spans="1:4" ht="20.100000000000001" customHeight="1" x14ac:dyDescent="0.2">
      <c r="A12" s="29">
        <v>45431</v>
      </c>
      <c r="B12" s="26">
        <v>1640</v>
      </c>
      <c r="C12" s="27" t="s">
        <v>15</v>
      </c>
      <c r="D12" s="28">
        <v>12000</v>
      </c>
    </row>
    <row r="13" spans="1:4" ht="20.100000000000001" customHeight="1" x14ac:dyDescent="0.2">
      <c r="A13" s="29">
        <v>45431</v>
      </c>
      <c r="B13" s="26">
        <v>1641</v>
      </c>
      <c r="C13" s="27" t="s">
        <v>15</v>
      </c>
      <c r="D13" s="28">
        <v>12000</v>
      </c>
    </row>
    <row r="14" spans="1:4" ht="20.100000000000001" customHeight="1" x14ac:dyDescent="0.2">
      <c r="A14" s="29">
        <v>45431</v>
      </c>
      <c r="B14" s="26">
        <v>1918</v>
      </c>
      <c r="C14" s="27" t="s">
        <v>14</v>
      </c>
      <c r="D14" s="28">
        <v>10800</v>
      </c>
    </row>
    <row r="15" spans="1:4" ht="20.100000000000001" customHeight="1" x14ac:dyDescent="0.2">
      <c r="A15" s="29">
        <v>45431</v>
      </c>
      <c r="B15" s="26">
        <v>1919</v>
      </c>
      <c r="C15" s="27" t="s">
        <v>18</v>
      </c>
      <c r="D15" s="28">
        <v>17700</v>
      </c>
    </row>
    <row r="16" spans="1:4" ht="20.100000000000001" customHeight="1" x14ac:dyDescent="0.2">
      <c r="A16" s="29">
        <v>45432</v>
      </c>
      <c r="B16" s="26">
        <v>1642</v>
      </c>
      <c r="C16" s="27" t="s">
        <v>15</v>
      </c>
      <c r="D16" s="28">
        <v>16000</v>
      </c>
    </row>
    <row r="17" spans="1:4" ht="20.100000000000001" customHeight="1" x14ac:dyDescent="0.2">
      <c r="A17" s="29">
        <v>45432</v>
      </c>
      <c r="B17" s="26">
        <v>1920</v>
      </c>
      <c r="C17" s="27" t="s">
        <v>18</v>
      </c>
      <c r="D17" s="28">
        <v>17700</v>
      </c>
    </row>
    <row r="18" spans="1:4" ht="20.100000000000001" customHeight="1" x14ac:dyDescent="0.2">
      <c r="A18" s="29">
        <v>45433</v>
      </c>
      <c r="B18" s="26">
        <v>1643</v>
      </c>
      <c r="C18" s="27" t="s">
        <v>15</v>
      </c>
      <c r="D18" s="28">
        <v>16000</v>
      </c>
    </row>
    <row r="19" spans="1:4" ht="20.100000000000001" customHeight="1" x14ac:dyDescent="0.2">
      <c r="A19" s="29">
        <v>45433</v>
      </c>
      <c r="B19" s="26">
        <v>1921</v>
      </c>
      <c r="C19" s="27" t="s">
        <v>14</v>
      </c>
      <c r="D19" s="28">
        <v>10800</v>
      </c>
    </row>
    <row r="20" spans="1:4" ht="20.100000000000001" customHeight="1" x14ac:dyDescent="0.2">
      <c r="A20" s="29">
        <v>45433</v>
      </c>
      <c r="B20" s="26">
        <v>1922</v>
      </c>
      <c r="C20" s="27" t="s">
        <v>18</v>
      </c>
      <c r="D20" s="28">
        <v>11800</v>
      </c>
    </row>
    <row r="21" spans="1:4" ht="20.100000000000001" customHeight="1" x14ac:dyDescent="0.2">
      <c r="A21" s="29">
        <v>45434</v>
      </c>
      <c r="B21" s="26">
        <v>1465</v>
      </c>
      <c r="C21" s="27" t="s">
        <v>146</v>
      </c>
      <c r="D21" s="28">
        <v>8064</v>
      </c>
    </row>
    <row r="22" spans="1:4" ht="20.100000000000001" customHeight="1" x14ac:dyDescent="0.2">
      <c r="A22" s="29">
        <v>45434</v>
      </c>
      <c r="B22" s="26">
        <v>1923</v>
      </c>
      <c r="C22" s="27" t="s">
        <v>14</v>
      </c>
      <c r="D22" s="28">
        <v>10800</v>
      </c>
    </row>
    <row r="23" spans="1:4" ht="20.100000000000001" customHeight="1" x14ac:dyDescent="0.2">
      <c r="A23" s="29">
        <v>45434</v>
      </c>
      <c r="B23" s="26">
        <v>1924</v>
      </c>
      <c r="C23" s="27" t="s">
        <v>18</v>
      </c>
      <c r="D23" s="28">
        <v>17700</v>
      </c>
    </row>
    <row r="24" spans="1:4" ht="20.100000000000001" customHeight="1" x14ac:dyDescent="0.2">
      <c r="A24" s="29">
        <v>45435</v>
      </c>
      <c r="B24" s="26">
        <v>1466</v>
      </c>
      <c r="C24" s="27" t="s">
        <v>13</v>
      </c>
      <c r="D24" s="28">
        <v>8460</v>
      </c>
    </row>
    <row r="25" spans="1:4" ht="20.100000000000001" customHeight="1" x14ac:dyDescent="0.2">
      <c r="A25" s="29">
        <v>45435</v>
      </c>
      <c r="B25" s="26">
        <v>1925</v>
      </c>
      <c r="C25" s="27" t="s">
        <v>18</v>
      </c>
      <c r="D25" s="28">
        <v>11800</v>
      </c>
    </row>
    <row r="26" spans="1:4" ht="20.100000000000001" customHeight="1" x14ac:dyDescent="0.2">
      <c r="A26" s="29">
        <v>45435</v>
      </c>
      <c r="B26" s="26">
        <v>1926</v>
      </c>
      <c r="C26" s="27" t="s">
        <v>14</v>
      </c>
      <c r="D26" s="28">
        <v>10800</v>
      </c>
    </row>
    <row r="27" spans="1:4" ht="20.100000000000001" customHeight="1" x14ac:dyDescent="0.2">
      <c r="A27" s="29">
        <v>45437</v>
      </c>
      <c r="B27" s="26">
        <v>1644</v>
      </c>
      <c r="C27" s="27" t="s">
        <v>15</v>
      </c>
      <c r="D27" s="28">
        <v>12000</v>
      </c>
    </row>
    <row r="28" spans="1:4" ht="20.100000000000001" customHeight="1" x14ac:dyDescent="0.2">
      <c r="A28" s="29">
        <v>45437</v>
      </c>
      <c r="B28" s="26">
        <v>1645</v>
      </c>
      <c r="C28" s="27" t="s">
        <v>15</v>
      </c>
      <c r="D28" s="28">
        <v>12000</v>
      </c>
    </row>
    <row r="29" spans="1:4" ht="20.100000000000001" customHeight="1" x14ac:dyDescent="0.2">
      <c r="A29" s="29">
        <v>45437</v>
      </c>
      <c r="B29" s="26">
        <v>1927</v>
      </c>
      <c r="C29" s="27" t="s">
        <v>19</v>
      </c>
      <c r="D29" s="28">
        <v>10600</v>
      </c>
    </row>
    <row r="30" spans="1:4" ht="20.100000000000001" customHeight="1" x14ac:dyDescent="0.2">
      <c r="A30" s="29">
        <v>45437</v>
      </c>
      <c r="B30" s="26">
        <v>1928</v>
      </c>
      <c r="C30" s="27" t="s">
        <v>18</v>
      </c>
      <c r="D30" s="28">
        <v>17700</v>
      </c>
    </row>
    <row r="31" spans="1:4" ht="20.100000000000001" customHeight="1" x14ac:dyDescent="0.2">
      <c r="A31" s="29">
        <v>45438</v>
      </c>
      <c r="B31" s="26">
        <v>1646</v>
      </c>
      <c r="C31" s="27" t="s">
        <v>15</v>
      </c>
      <c r="D31" s="28">
        <v>16000</v>
      </c>
    </row>
    <row r="32" spans="1:4" ht="20.100000000000001" customHeight="1" x14ac:dyDescent="0.2">
      <c r="A32" s="29">
        <v>45438</v>
      </c>
      <c r="B32" s="26">
        <v>1647</v>
      </c>
      <c r="C32" s="27" t="s">
        <v>15</v>
      </c>
      <c r="D32" s="28">
        <v>16000</v>
      </c>
    </row>
    <row r="33" spans="1:4" ht="20.100000000000001" customHeight="1" x14ac:dyDescent="0.2">
      <c r="A33" s="29">
        <v>45438</v>
      </c>
      <c r="B33" s="26">
        <v>1929</v>
      </c>
      <c r="C33" s="27" t="s">
        <v>18</v>
      </c>
      <c r="D33" s="28">
        <v>17700</v>
      </c>
    </row>
    <row r="34" spans="1:4" ht="20.100000000000001" customHeight="1" x14ac:dyDescent="0.2">
      <c r="A34" s="29">
        <v>45439</v>
      </c>
      <c r="B34" s="26">
        <v>1101</v>
      </c>
      <c r="C34" s="27" t="s">
        <v>15</v>
      </c>
      <c r="D34" s="28">
        <v>12000</v>
      </c>
    </row>
    <row r="35" spans="1:4" ht="20.100000000000001" customHeight="1" x14ac:dyDescent="0.2">
      <c r="A35" s="29">
        <v>45439</v>
      </c>
      <c r="B35" s="26">
        <v>1102</v>
      </c>
      <c r="C35" s="27" t="s">
        <v>15</v>
      </c>
      <c r="D35" s="28">
        <v>16000</v>
      </c>
    </row>
    <row r="36" spans="1:4" ht="20.100000000000001" customHeight="1" x14ac:dyDescent="0.2">
      <c r="A36" s="29">
        <v>45439</v>
      </c>
      <c r="B36" s="26">
        <v>1103</v>
      </c>
      <c r="C36" s="27" t="s">
        <v>15</v>
      </c>
      <c r="D36" s="28">
        <v>12000</v>
      </c>
    </row>
    <row r="37" spans="1:4" ht="20.100000000000001" customHeight="1" x14ac:dyDescent="0.2">
      <c r="A37" s="29">
        <v>45439</v>
      </c>
      <c r="B37" s="26">
        <v>1648</v>
      </c>
      <c r="C37" s="27" t="s">
        <v>15</v>
      </c>
      <c r="D37" s="28">
        <v>16000</v>
      </c>
    </row>
    <row r="38" spans="1:4" ht="20.100000000000001" customHeight="1" x14ac:dyDescent="0.2">
      <c r="A38" s="29">
        <v>45439</v>
      </c>
      <c r="B38" s="26">
        <v>1649</v>
      </c>
      <c r="C38" s="27" t="s">
        <v>15</v>
      </c>
      <c r="D38" s="28">
        <v>12000</v>
      </c>
    </row>
    <row r="39" spans="1:4" ht="20.100000000000001" customHeight="1" x14ac:dyDescent="0.2">
      <c r="A39" s="29">
        <v>45439</v>
      </c>
      <c r="B39" s="26">
        <v>1650</v>
      </c>
      <c r="C39" s="27" t="s">
        <v>15</v>
      </c>
      <c r="D39" s="28">
        <v>12000</v>
      </c>
    </row>
    <row r="40" spans="1:4" ht="20.100000000000001" customHeight="1" x14ac:dyDescent="0.2">
      <c r="A40" s="29">
        <v>45439</v>
      </c>
      <c r="B40" s="26">
        <v>1930</v>
      </c>
      <c r="C40" s="27" t="s">
        <v>14</v>
      </c>
      <c r="D40" s="28">
        <v>10800</v>
      </c>
    </row>
    <row r="41" spans="1:4" ht="20.100000000000001" customHeight="1" x14ac:dyDescent="0.2">
      <c r="A41" s="29">
        <v>45439</v>
      </c>
      <c r="B41" s="26">
        <v>1931</v>
      </c>
      <c r="C41" s="27" t="s">
        <v>18</v>
      </c>
      <c r="D41" s="28">
        <v>11800</v>
      </c>
    </row>
    <row r="42" spans="1:4" ht="20.100000000000001" customHeight="1" x14ac:dyDescent="0.2">
      <c r="A42" s="29">
        <v>45440</v>
      </c>
      <c r="B42" s="26">
        <v>1104</v>
      </c>
      <c r="C42" s="27" t="s">
        <v>15</v>
      </c>
      <c r="D42" s="28">
        <v>1</v>
      </c>
    </row>
    <row r="43" spans="1:4" ht="20.100000000000001" customHeight="1" x14ac:dyDescent="0.2">
      <c r="A43" s="29">
        <v>45440</v>
      </c>
      <c r="B43" s="26">
        <v>1105</v>
      </c>
      <c r="C43" s="27" t="s">
        <v>15</v>
      </c>
      <c r="D43" s="28">
        <v>12000</v>
      </c>
    </row>
    <row r="44" spans="1:4" ht="20.100000000000001" customHeight="1" x14ac:dyDescent="0.2">
      <c r="A44" s="29">
        <v>45440</v>
      </c>
      <c r="B44" s="26">
        <v>1932</v>
      </c>
      <c r="C44" s="27" t="s">
        <v>14</v>
      </c>
      <c r="D44" s="28">
        <v>10800</v>
      </c>
    </row>
    <row r="45" spans="1:4" ht="20.100000000000001" customHeight="1" x14ac:dyDescent="0.2">
      <c r="A45" s="29">
        <v>45440</v>
      </c>
      <c r="B45" s="26">
        <v>1933</v>
      </c>
      <c r="C45" s="27" t="s">
        <v>18</v>
      </c>
      <c r="D45" s="28">
        <v>11800</v>
      </c>
    </row>
    <row r="46" spans="1:4" ht="20.100000000000001" customHeight="1" x14ac:dyDescent="0.2">
      <c r="A46" s="29">
        <v>45441</v>
      </c>
      <c r="B46" s="26">
        <v>1106</v>
      </c>
      <c r="C46" s="27" t="s">
        <v>15</v>
      </c>
      <c r="D46" s="28">
        <v>16000</v>
      </c>
    </row>
    <row r="47" spans="1:4" ht="20.100000000000001" customHeight="1" x14ac:dyDescent="0.2">
      <c r="A47" s="29">
        <v>45441</v>
      </c>
      <c r="B47" s="26">
        <v>1107</v>
      </c>
      <c r="C47" s="27" t="s">
        <v>15</v>
      </c>
      <c r="D47" s="28">
        <v>12000</v>
      </c>
    </row>
    <row r="48" spans="1:4" ht="20.100000000000001" customHeight="1" x14ac:dyDescent="0.2">
      <c r="A48" s="29">
        <v>45441</v>
      </c>
      <c r="B48" s="26">
        <v>1467</v>
      </c>
      <c r="C48" s="27" t="s">
        <v>13</v>
      </c>
      <c r="D48" s="28">
        <v>8850</v>
      </c>
    </row>
    <row r="49" spans="1:8" ht="20.100000000000001" customHeight="1" x14ac:dyDescent="0.2">
      <c r="A49" s="29">
        <v>45441</v>
      </c>
      <c r="B49" s="26">
        <v>1468</v>
      </c>
      <c r="C49" s="27" t="s">
        <v>148</v>
      </c>
      <c r="D49" s="28">
        <v>1150</v>
      </c>
    </row>
    <row r="50" spans="1:8" ht="20.100000000000001" customHeight="1" x14ac:dyDescent="0.2">
      <c r="A50" s="29">
        <v>45441</v>
      </c>
      <c r="B50" s="26">
        <v>1934</v>
      </c>
      <c r="C50" s="27" t="s">
        <v>18</v>
      </c>
      <c r="D50" s="28">
        <v>11800</v>
      </c>
    </row>
    <row r="51" spans="1:8" ht="20.100000000000001" customHeight="1" x14ac:dyDescent="0.2">
      <c r="A51" s="29">
        <v>45441</v>
      </c>
      <c r="B51" s="26">
        <v>1935</v>
      </c>
      <c r="C51" s="27" t="s">
        <v>14</v>
      </c>
      <c r="D51" s="28">
        <v>10800</v>
      </c>
    </row>
    <row r="52" spans="1:8" ht="20.100000000000001" customHeight="1" x14ac:dyDescent="0.2">
      <c r="A52" s="29">
        <v>45442</v>
      </c>
      <c r="B52" s="26">
        <v>1108</v>
      </c>
      <c r="C52" s="27" t="s">
        <v>15</v>
      </c>
      <c r="D52" s="28">
        <v>12000</v>
      </c>
    </row>
    <row r="53" spans="1:8" ht="20.100000000000001" customHeight="1" x14ac:dyDescent="0.2">
      <c r="A53" s="29">
        <v>45442</v>
      </c>
      <c r="B53" s="26">
        <v>1109</v>
      </c>
      <c r="C53" s="27" t="s">
        <v>15</v>
      </c>
      <c r="D53" s="28">
        <v>16000</v>
      </c>
    </row>
    <row r="54" spans="1:8" ht="20.100000000000001" customHeight="1" x14ac:dyDescent="0.2">
      <c r="A54" s="29">
        <v>45442</v>
      </c>
      <c r="B54" s="26">
        <v>1469</v>
      </c>
      <c r="C54" s="27" t="s">
        <v>130</v>
      </c>
      <c r="D54" s="28">
        <v>1150</v>
      </c>
    </row>
    <row r="55" spans="1:8" ht="20.100000000000001" customHeight="1" x14ac:dyDescent="0.2">
      <c r="A55" s="19">
        <v>45442</v>
      </c>
      <c r="B55" s="17">
        <v>1936</v>
      </c>
      <c r="C55" s="18" t="s">
        <v>18</v>
      </c>
      <c r="D55" s="21">
        <v>11800</v>
      </c>
    </row>
    <row r="56" spans="1:8" ht="20.100000000000001" customHeight="1" x14ac:dyDescent="0.2">
      <c r="A56" s="19">
        <v>45442</v>
      </c>
      <c r="B56" s="17">
        <v>1937</v>
      </c>
      <c r="C56" s="18" t="s">
        <v>14</v>
      </c>
      <c r="D56" s="21">
        <v>11800</v>
      </c>
    </row>
    <row r="57" spans="1:8" ht="20.100000000000001" customHeight="1" x14ac:dyDescent="0.2">
      <c r="A57" s="19">
        <v>45444</v>
      </c>
      <c r="B57" s="17">
        <v>1110</v>
      </c>
      <c r="C57" s="18" t="s">
        <v>15</v>
      </c>
      <c r="D57" s="21">
        <v>16000</v>
      </c>
    </row>
    <row r="58" spans="1:8" ht="20.100000000000001" customHeight="1" x14ac:dyDescent="0.2">
      <c r="A58" s="19">
        <v>45444</v>
      </c>
      <c r="B58" s="17">
        <v>1470</v>
      </c>
      <c r="C58" s="18" t="s">
        <v>164</v>
      </c>
      <c r="D58" s="21">
        <v>6400</v>
      </c>
      <c r="F58" s="83" t="s">
        <v>161</v>
      </c>
      <c r="G58" s="83">
        <v>1</v>
      </c>
      <c r="H58" s="83" t="s">
        <v>109</v>
      </c>
    </row>
    <row r="59" spans="1:8" ht="20.100000000000001" customHeight="1" x14ac:dyDescent="0.2">
      <c r="A59" s="19">
        <v>45444</v>
      </c>
      <c r="B59" s="17">
        <v>1938</v>
      </c>
      <c r="C59" s="18" t="s">
        <v>18</v>
      </c>
      <c r="D59" s="21">
        <v>17700</v>
      </c>
      <c r="F59" s="83" t="s">
        <v>163</v>
      </c>
      <c r="G59" s="83"/>
      <c r="H59" s="83" t="s">
        <v>109</v>
      </c>
    </row>
    <row r="60" spans="1:8" ht="20.100000000000001" customHeight="1" x14ac:dyDescent="0.2">
      <c r="A60" s="19">
        <v>45444</v>
      </c>
      <c r="B60" s="17">
        <v>1939</v>
      </c>
      <c r="C60" s="18" t="s">
        <v>18</v>
      </c>
      <c r="D60" s="21">
        <v>11800</v>
      </c>
      <c r="F60" s="83" t="s">
        <v>162</v>
      </c>
      <c r="G60" s="83"/>
      <c r="H60" s="83" t="s">
        <v>109</v>
      </c>
    </row>
    <row r="61" spans="1:8" ht="20.100000000000001" customHeight="1" x14ac:dyDescent="0.2">
      <c r="A61" s="19">
        <v>45445</v>
      </c>
      <c r="B61" s="17">
        <v>1111</v>
      </c>
      <c r="C61" s="18" t="s">
        <v>15</v>
      </c>
      <c r="D61" s="21">
        <v>12000</v>
      </c>
    </row>
    <row r="62" spans="1:8" ht="20.100000000000001" customHeight="1" x14ac:dyDescent="0.2">
      <c r="A62" s="19">
        <v>45445</v>
      </c>
      <c r="B62" s="17">
        <v>1112</v>
      </c>
      <c r="C62" s="18" t="s">
        <v>15</v>
      </c>
      <c r="D62" s="21">
        <v>12000</v>
      </c>
    </row>
    <row r="63" spans="1:8" ht="20.100000000000001" customHeight="1" x14ac:dyDescent="0.2">
      <c r="A63" s="19">
        <v>45445</v>
      </c>
      <c r="B63" s="17">
        <v>1940</v>
      </c>
      <c r="C63" s="18" t="s">
        <v>160</v>
      </c>
      <c r="D63" s="21">
        <v>11800</v>
      </c>
    </row>
    <row r="64" spans="1:8" ht="20.100000000000001" customHeight="1" x14ac:dyDescent="0.2">
      <c r="A64" s="19">
        <v>45446</v>
      </c>
      <c r="B64" s="17">
        <v>1113</v>
      </c>
      <c r="C64" s="18" t="s">
        <v>15</v>
      </c>
      <c r="D64" s="21">
        <v>12000</v>
      </c>
      <c r="H64" s="16" t="s">
        <v>84</v>
      </c>
    </row>
    <row r="65" spans="1:8" ht="20.100000000000001" customHeight="1" x14ac:dyDescent="0.2">
      <c r="A65" s="19">
        <v>45446</v>
      </c>
      <c r="B65" s="17">
        <v>1114</v>
      </c>
      <c r="C65" s="18" t="s">
        <v>15</v>
      </c>
      <c r="D65" s="21">
        <v>16000</v>
      </c>
    </row>
    <row r="66" spans="1:8" ht="20.100000000000001" customHeight="1" x14ac:dyDescent="0.2">
      <c r="A66" s="19">
        <v>45446</v>
      </c>
      <c r="B66" s="17">
        <v>1941</v>
      </c>
      <c r="C66" s="18" t="s">
        <v>160</v>
      </c>
      <c r="D66" s="21">
        <v>12800</v>
      </c>
    </row>
    <row r="67" spans="1:8" ht="20.100000000000001" customHeight="1" x14ac:dyDescent="0.2">
      <c r="A67" s="19">
        <v>45447</v>
      </c>
      <c r="B67" s="17">
        <v>1115</v>
      </c>
      <c r="C67" s="18" t="s">
        <v>15</v>
      </c>
      <c r="D67" s="21">
        <v>12000</v>
      </c>
    </row>
    <row r="68" spans="1:8" ht="20.100000000000001" customHeight="1" x14ac:dyDescent="0.2">
      <c r="A68" s="19">
        <v>45447</v>
      </c>
      <c r="B68" s="17">
        <v>1942</v>
      </c>
      <c r="C68" s="18" t="s">
        <v>18</v>
      </c>
      <c r="D68" s="21">
        <v>11800</v>
      </c>
      <c r="F68" s="16">
        <v>313</v>
      </c>
      <c r="G68" s="16">
        <v>144</v>
      </c>
      <c r="H68" s="16">
        <f>F68-G68</f>
        <v>169</v>
      </c>
    </row>
    <row r="69" spans="1:8" ht="20.100000000000001" customHeight="1" x14ac:dyDescent="0.2">
      <c r="A69" s="19">
        <v>45447</v>
      </c>
      <c r="B69" s="17">
        <v>1943</v>
      </c>
      <c r="C69" s="18" t="s">
        <v>18</v>
      </c>
      <c r="D69" s="21">
        <v>11800</v>
      </c>
    </row>
    <row r="70" spans="1:8" ht="20.100000000000001" customHeight="1" x14ac:dyDescent="0.2">
      <c r="A70" s="19">
        <v>45448</v>
      </c>
      <c r="B70" s="17">
        <v>1116</v>
      </c>
      <c r="C70" s="18" t="s">
        <v>15</v>
      </c>
      <c r="D70" s="21">
        <v>12000</v>
      </c>
    </row>
    <row r="71" spans="1:8" ht="20.100000000000001" customHeight="1" x14ac:dyDescent="0.2">
      <c r="A71" s="19">
        <v>45448</v>
      </c>
      <c r="B71" s="17">
        <v>1117</v>
      </c>
      <c r="C71" s="18" t="s">
        <v>15</v>
      </c>
      <c r="D71" s="21">
        <v>12000</v>
      </c>
    </row>
    <row r="72" spans="1:8" ht="20.100000000000001" customHeight="1" x14ac:dyDescent="0.2">
      <c r="A72" s="19">
        <v>45449</v>
      </c>
      <c r="B72" s="17">
        <v>1118</v>
      </c>
      <c r="C72" s="18" t="s">
        <v>15</v>
      </c>
      <c r="D72" s="21">
        <v>12000</v>
      </c>
    </row>
    <row r="73" spans="1:8" ht="20.100000000000001" customHeight="1" x14ac:dyDescent="0.2">
      <c r="A73" s="19">
        <v>45449</v>
      </c>
      <c r="B73" s="17">
        <v>1119</v>
      </c>
      <c r="C73" s="18" t="s">
        <v>15</v>
      </c>
      <c r="D73" s="21">
        <v>16000</v>
      </c>
    </row>
    <row r="74" spans="1:8" ht="20.100000000000001" customHeight="1" x14ac:dyDescent="0.2">
      <c r="A74" s="19">
        <v>45449</v>
      </c>
      <c r="B74" s="17">
        <v>1944</v>
      </c>
      <c r="C74" s="18" t="s">
        <v>14</v>
      </c>
      <c r="D74" s="21">
        <v>10800</v>
      </c>
    </row>
    <row r="75" spans="1:8" ht="20.100000000000001" customHeight="1" x14ac:dyDescent="0.2">
      <c r="A75" s="19">
        <v>45451</v>
      </c>
      <c r="B75" s="17">
        <v>1120</v>
      </c>
      <c r="C75" s="18" t="s">
        <v>15</v>
      </c>
      <c r="D75" s="21">
        <v>12000</v>
      </c>
    </row>
    <row r="76" spans="1:8" ht="20.100000000000001" customHeight="1" x14ac:dyDescent="0.2">
      <c r="A76" s="19">
        <v>45451</v>
      </c>
      <c r="B76" s="17">
        <v>1473</v>
      </c>
      <c r="C76" s="18" t="s">
        <v>165</v>
      </c>
      <c r="D76" s="21">
        <v>10000</v>
      </c>
    </row>
    <row r="77" spans="1:8" ht="20.100000000000001" customHeight="1" x14ac:dyDescent="0.2">
      <c r="A77" s="19">
        <v>45451</v>
      </c>
      <c r="B77" s="17">
        <v>1474</v>
      </c>
      <c r="C77" s="18" t="s">
        <v>166</v>
      </c>
      <c r="D77" s="21"/>
    </row>
    <row r="78" spans="1:8" ht="20.100000000000001" customHeight="1" x14ac:dyDescent="0.2">
      <c r="A78" s="19">
        <v>45453</v>
      </c>
      <c r="B78" s="17">
        <v>1475</v>
      </c>
      <c r="C78" s="18" t="s">
        <v>16</v>
      </c>
      <c r="D78" s="21">
        <v>313</v>
      </c>
    </row>
    <row r="79" spans="1:8" ht="20.100000000000001" customHeight="1" x14ac:dyDescent="0.2">
      <c r="A79" s="81"/>
      <c r="B79" s="81"/>
      <c r="C79" s="49" t="s">
        <v>147</v>
      </c>
      <c r="D79" s="50">
        <v>120</v>
      </c>
    </row>
    <row r="80" spans="1:8" ht="20.100000000000001" customHeight="1" x14ac:dyDescent="0.2">
      <c r="A80" s="26"/>
      <c r="B80" s="26"/>
      <c r="C80" s="49" t="s">
        <v>16</v>
      </c>
      <c r="D80" s="28">
        <v>1620</v>
      </c>
    </row>
    <row r="81" spans="1:4" ht="20.100000000000001" customHeight="1" x14ac:dyDescent="0.2">
      <c r="A81" s="17"/>
      <c r="B81" s="17"/>
      <c r="C81" s="18"/>
      <c r="D81" s="21"/>
    </row>
    <row r="82" spans="1:4" ht="20.100000000000001" customHeight="1" x14ac:dyDescent="0.2">
      <c r="A82" s="17"/>
      <c r="B82" s="17"/>
      <c r="C82" s="18"/>
      <c r="D82" s="21"/>
    </row>
    <row r="83" spans="1:4" ht="20.100000000000001" customHeight="1" x14ac:dyDescent="0.2">
      <c r="A83" s="17"/>
      <c r="B83" s="17"/>
      <c r="C83" s="18"/>
      <c r="D83" s="21"/>
    </row>
    <row r="84" spans="1:4" ht="20.100000000000001" customHeight="1" x14ac:dyDescent="0.2">
      <c r="A84" s="17"/>
      <c r="B84" s="17"/>
      <c r="C84" s="18"/>
      <c r="D84" s="21"/>
    </row>
    <row r="85" spans="1:4" ht="20.100000000000001" customHeight="1" x14ac:dyDescent="0.2">
      <c r="A85" s="17"/>
      <c r="B85" s="17"/>
      <c r="C85" s="18"/>
      <c r="D85" s="21"/>
    </row>
    <row r="86" spans="1:4" ht="20.100000000000001" customHeight="1" x14ac:dyDescent="0.2">
      <c r="A86" s="17"/>
      <c r="B86" s="17"/>
      <c r="C86" s="18"/>
      <c r="D86" s="21"/>
    </row>
  </sheetData>
  <sortState ref="A2:D86">
    <sortCondition ref="A2:A86"/>
    <sortCondition ref="B2:B86"/>
  </sortState>
  <pageMargins left="0.70866141732283472" right="0.70866141732283472" top="0.55118110236220474" bottom="0.55118110236220474" header="0.11811023622047245" footer="0.11811023622047245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N200"/>
  <sheetViews>
    <sheetView rightToLeft="1" topLeftCell="A43" workbookViewId="0">
      <selection activeCell="I67" sqref="I67"/>
    </sheetView>
  </sheetViews>
  <sheetFormatPr defaultRowHeight="20.100000000000001" customHeight="1" x14ac:dyDescent="0.2"/>
  <cols>
    <col min="1" max="1" width="13.625" style="16" customWidth="1"/>
    <col min="2" max="2" width="14.5" style="16" customWidth="1"/>
    <col min="3" max="3" width="34.375" style="16" customWidth="1"/>
    <col min="4" max="4" width="17.5" style="16" customWidth="1"/>
    <col min="5" max="5" width="9" style="16"/>
    <col min="6" max="6" width="12.75" style="16" customWidth="1"/>
    <col min="7" max="7" width="9" style="16"/>
    <col min="8" max="8" width="13" style="16" customWidth="1"/>
    <col min="9" max="16384" width="9" style="16"/>
  </cols>
  <sheetData>
    <row r="1" spans="1:9" ht="20.100000000000001" customHeight="1" thickBot="1" x14ac:dyDescent="0.25">
      <c r="A1" s="22" t="s">
        <v>126</v>
      </c>
      <c r="B1" s="22" t="s">
        <v>127</v>
      </c>
      <c r="C1" s="22" t="s">
        <v>128</v>
      </c>
      <c r="D1" s="22" t="s">
        <v>129</v>
      </c>
    </row>
    <row r="2" spans="1:9" ht="20.100000000000001" customHeight="1" x14ac:dyDescent="0.2">
      <c r="A2" s="84">
        <v>45439</v>
      </c>
      <c r="B2" s="85">
        <v>1101</v>
      </c>
      <c r="C2" s="86" t="s">
        <v>15</v>
      </c>
      <c r="D2" s="87">
        <v>12000</v>
      </c>
      <c r="E2" s="110"/>
    </row>
    <row r="3" spans="1:9" ht="20.100000000000001" customHeight="1" x14ac:dyDescent="0.2">
      <c r="A3" s="88">
        <v>45439</v>
      </c>
      <c r="B3" s="89">
        <v>1102</v>
      </c>
      <c r="C3" s="90" t="s">
        <v>15</v>
      </c>
      <c r="D3" s="91">
        <v>16000</v>
      </c>
      <c r="E3" s="110"/>
    </row>
    <row r="4" spans="1:9" ht="20.100000000000001" customHeight="1" x14ac:dyDescent="0.2">
      <c r="A4" s="88">
        <v>45439</v>
      </c>
      <c r="B4" s="89">
        <v>1103</v>
      </c>
      <c r="C4" s="90" t="s">
        <v>15</v>
      </c>
      <c r="D4" s="91">
        <v>12000</v>
      </c>
      <c r="E4" s="110"/>
    </row>
    <row r="5" spans="1:9" ht="20.100000000000001" customHeight="1" x14ac:dyDescent="0.2">
      <c r="A5" s="88">
        <v>45440</v>
      </c>
      <c r="B5" s="89">
        <v>1104</v>
      </c>
      <c r="C5" s="90" t="s">
        <v>15</v>
      </c>
      <c r="D5" s="91">
        <v>1</v>
      </c>
      <c r="E5" s="110"/>
    </row>
    <row r="6" spans="1:9" ht="20.100000000000001" customHeight="1" x14ac:dyDescent="0.2">
      <c r="A6" s="88">
        <v>45440</v>
      </c>
      <c r="B6" s="89">
        <v>1105</v>
      </c>
      <c r="C6" s="90" t="s">
        <v>15</v>
      </c>
      <c r="D6" s="91">
        <v>12000</v>
      </c>
      <c r="E6" s="110"/>
      <c r="H6" s="16" t="s">
        <v>177</v>
      </c>
      <c r="I6" s="16">
        <v>194</v>
      </c>
    </row>
    <row r="7" spans="1:9" ht="20.100000000000001" customHeight="1" x14ac:dyDescent="0.2">
      <c r="A7" s="88">
        <v>45441</v>
      </c>
      <c r="B7" s="89">
        <v>1106</v>
      </c>
      <c r="C7" s="90" t="s">
        <v>15</v>
      </c>
      <c r="D7" s="91">
        <v>16000</v>
      </c>
      <c r="E7" s="110"/>
      <c r="H7" s="16" t="s">
        <v>178</v>
      </c>
      <c r="I7" s="16">
        <v>106</v>
      </c>
    </row>
    <row r="8" spans="1:9" ht="20.100000000000001" customHeight="1" x14ac:dyDescent="0.2">
      <c r="A8" s="88">
        <v>45441</v>
      </c>
      <c r="B8" s="89">
        <v>1107</v>
      </c>
      <c r="C8" s="90" t="s">
        <v>15</v>
      </c>
      <c r="D8" s="91">
        <v>12000</v>
      </c>
      <c r="E8" s="110"/>
    </row>
    <row r="9" spans="1:9" ht="20.100000000000001" customHeight="1" x14ac:dyDescent="0.2">
      <c r="A9" s="88">
        <v>45442</v>
      </c>
      <c r="B9" s="89">
        <v>1108</v>
      </c>
      <c r="C9" s="90" t="s">
        <v>15</v>
      </c>
      <c r="D9" s="91">
        <v>12000</v>
      </c>
      <c r="E9" s="110"/>
    </row>
    <row r="10" spans="1:9" ht="20.100000000000001" customHeight="1" x14ac:dyDescent="0.2">
      <c r="A10" s="88">
        <v>45442</v>
      </c>
      <c r="B10" s="89">
        <v>1109</v>
      </c>
      <c r="C10" s="90" t="s">
        <v>15</v>
      </c>
      <c r="D10" s="91">
        <v>16000</v>
      </c>
      <c r="E10" s="110"/>
    </row>
    <row r="11" spans="1:9" ht="20.100000000000001" customHeight="1" x14ac:dyDescent="0.2">
      <c r="A11" s="88">
        <v>45444</v>
      </c>
      <c r="B11" s="89">
        <v>1110</v>
      </c>
      <c r="C11" s="90" t="s">
        <v>15</v>
      </c>
      <c r="D11" s="91">
        <v>16000</v>
      </c>
      <c r="E11" s="110"/>
    </row>
    <row r="12" spans="1:9" ht="20.100000000000001" customHeight="1" x14ac:dyDescent="0.2">
      <c r="A12" s="88">
        <v>45445</v>
      </c>
      <c r="B12" s="89">
        <v>1111</v>
      </c>
      <c r="C12" s="90" t="s">
        <v>15</v>
      </c>
      <c r="D12" s="91">
        <v>12000</v>
      </c>
      <c r="E12" s="110"/>
    </row>
    <row r="13" spans="1:9" ht="20.100000000000001" customHeight="1" x14ac:dyDescent="0.2">
      <c r="A13" s="88">
        <v>45445</v>
      </c>
      <c r="B13" s="89">
        <v>1112</v>
      </c>
      <c r="C13" s="90" t="s">
        <v>15</v>
      </c>
      <c r="D13" s="91">
        <v>12000</v>
      </c>
      <c r="E13" s="110"/>
    </row>
    <row r="14" spans="1:9" ht="20.100000000000001" customHeight="1" x14ac:dyDescent="0.2">
      <c r="A14" s="88">
        <v>45446</v>
      </c>
      <c r="B14" s="89">
        <v>1113</v>
      </c>
      <c r="C14" s="90" t="s">
        <v>15</v>
      </c>
      <c r="D14" s="91">
        <v>12000</v>
      </c>
      <c r="E14" s="110"/>
    </row>
    <row r="15" spans="1:9" ht="20.100000000000001" customHeight="1" x14ac:dyDescent="0.2">
      <c r="A15" s="88">
        <v>45446</v>
      </c>
      <c r="B15" s="89">
        <v>1114</v>
      </c>
      <c r="C15" s="90" t="s">
        <v>15</v>
      </c>
      <c r="D15" s="91">
        <v>16000</v>
      </c>
      <c r="E15" s="110"/>
    </row>
    <row r="16" spans="1:9" ht="20.100000000000001" customHeight="1" x14ac:dyDescent="0.2">
      <c r="A16" s="88">
        <v>45447</v>
      </c>
      <c r="B16" s="89">
        <v>1115</v>
      </c>
      <c r="C16" s="90" t="s">
        <v>15</v>
      </c>
      <c r="D16" s="91">
        <v>12000</v>
      </c>
      <c r="E16" s="110"/>
    </row>
    <row r="17" spans="1:6" ht="20.100000000000001" customHeight="1" x14ac:dyDescent="0.2">
      <c r="A17" s="88">
        <v>45448</v>
      </c>
      <c r="B17" s="89">
        <v>1116</v>
      </c>
      <c r="C17" s="90" t="s">
        <v>15</v>
      </c>
      <c r="D17" s="91">
        <v>12000</v>
      </c>
      <c r="E17" s="110"/>
    </row>
    <row r="18" spans="1:6" ht="20.100000000000001" customHeight="1" x14ac:dyDescent="0.2">
      <c r="A18" s="88">
        <v>45448</v>
      </c>
      <c r="B18" s="89">
        <v>1117</v>
      </c>
      <c r="C18" s="90" t="s">
        <v>15</v>
      </c>
      <c r="D18" s="91">
        <v>12000</v>
      </c>
      <c r="E18" s="110"/>
    </row>
    <row r="19" spans="1:6" ht="20.100000000000001" customHeight="1" x14ac:dyDescent="0.2">
      <c r="A19" s="88">
        <v>45449</v>
      </c>
      <c r="B19" s="89">
        <v>1118</v>
      </c>
      <c r="C19" s="90" t="s">
        <v>15</v>
      </c>
      <c r="D19" s="91">
        <v>12000</v>
      </c>
      <c r="E19" s="110"/>
    </row>
    <row r="20" spans="1:6" ht="20.100000000000001" customHeight="1" x14ac:dyDescent="0.2">
      <c r="A20" s="88">
        <v>45449</v>
      </c>
      <c r="B20" s="89">
        <v>1119</v>
      </c>
      <c r="C20" s="90" t="s">
        <v>15</v>
      </c>
      <c r="D20" s="91">
        <v>16000</v>
      </c>
      <c r="E20" s="110"/>
    </row>
    <row r="21" spans="1:6" ht="20.100000000000001" customHeight="1" x14ac:dyDescent="0.2">
      <c r="A21" s="88">
        <v>45451</v>
      </c>
      <c r="B21" s="89">
        <v>1120</v>
      </c>
      <c r="C21" s="90" t="s">
        <v>15</v>
      </c>
      <c r="D21" s="91">
        <v>12000</v>
      </c>
      <c r="E21" s="110"/>
    </row>
    <row r="22" spans="1:6" ht="20.100000000000001" customHeight="1" x14ac:dyDescent="0.2">
      <c r="A22" s="101">
        <v>45428</v>
      </c>
      <c r="B22" s="102">
        <v>1463</v>
      </c>
      <c r="C22" s="103" t="s">
        <v>130</v>
      </c>
      <c r="D22" s="104">
        <v>300</v>
      </c>
      <c r="E22" s="110"/>
    </row>
    <row r="23" spans="1:6" ht="20.100000000000001" customHeight="1" x14ac:dyDescent="0.2">
      <c r="A23" s="101">
        <v>45428</v>
      </c>
      <c r="B23" s="102">
        <v>1464</v>
      </c>
      <c r="C23" s="103" t="s">
        <v>13</v>
      </c>
      <c r="D23" s="104">
        <v>3000</v>
      </c>
      <c r="E23" s="110"/>
    </row>
    <row r="24" spans="1:6" ht="20.100000000000001" customHeight="1" x14ac:dyDescent="0.2">
      <c r="A24" s="101">
        <v>45434</v>
      </c>
      <c r="B24" s="102">
        <v>1465</v>
      </c>
      <c r="C24" s="103" t="s">
        <v>146</v>
      </c>
      <c r="D24" s="104">
        <v>8064</v>
      </c>
      <c r="E24" s="110"/>
    </row>
    <row r="25" spans="1:6" ht="20.100000000000001" customHeight="1" x14ac:dyDescent="0.2">
      <c r="A25" s="101">
        <v>45435</v>
      </c>
      <c r="B25" s="102">
        <v>1466</v>
      </c>
      <c r="C25" s="103" t="s">
        <v>13</v>
      </c>
      <c r="D25" s="104">
        <v>8460</v>
      </c>
      <c r="E25" s="110"/>
    </row>
    <row r="26" spans="1:6" ht="20.100000000000001" customHeight="1" x14ac:dyDescent="0.2">
      <c r="A26" s="101">
        <v>45441</v>
      </c>
      <c r="B26" s="102">
        <v>1467</v>
      </c>
      <c r="C26" s="103" t="s">
        <v>13</v>
      </c>
      <c r="D26" s="104">
        <v>8850</v>
      </c>
      <c r="E26" s="110"/>
    </row>
    <row r="27" spans="1:6" ht="20.100000000000001" customHeight="1" x14ac:dyDescent="0.2">
      <c r="A27" s="101">
        <v>45441</v>
      </c>
      <c r="B27" s="102">
        <v>1468</v>
      </c>
      <c r="C27" s="103" t="s">
        <v>148</v>
      </c>
      <c r="D27" s="104">
        <v>1150</v>
      </c>
      <c r="E27" s="110"/>
    </row>
    <row r="28" spans="1:6" ht="20.100000000000001" customHeight="1" x14ac:dyDescent="0.2">
      <c r="A28" s="101">
        <v>45442</v>
      </c>
      <c r="B28" s="102">
        <v>1469</v>
      </c>
      <c r="C28" s="103" t="s">
        <v>130</v>
      </c>
      <c r="D28" s="104">
        <v>1150</v>
      </c>
      <c r="E28" s="110"/>
    </row>
    <row r="29" spans="1:6" ht="20.100000000000001" customHeight="1" x14ac:dyDescent="0.2">
      <c r="A29" s="101">
        <v>45444</v>
      </c>
      <c r="B29" s="102">
        <v>1470</v>
      </c>
      <c r="C29" s="103" t="s">
        <v>164</v>
      </c>
      <c r="D29" s="104">
        <v>6400</v>
      </c>
      <c r="E29" s="110"/>
      <c r="F29" s="16">
        <v>1471</v>
      </c>
    </row>
    <row r="30" spans="1:6" ht="20.100000000000001" customHeight="1" x14ac:dyDescent="0.2">
      <c r="A30" s="101">
        <v>45451</v>
      </c>
      <c r="B30" s="102">
        <v>1473</v>
      </c>
      <c r="C30" s="103" t="s">
        <v>165</v>
      </c>
      <c r="D30" s="104">
        <v>10000</v>
      </c>
      <c r="E30" s="110"/>
      <c r="F30" s="16">
        <v>1472</v>
      </c>
    </row>
    <row r="31" spans="1:6" ht="20.100000000000001" customHeight="1" x14ac:dyDescent="0.2">
      <c r="A31" s="101">
        <v>45451</v>
      </c>
      <c r="B31" s="102">
        <v>1474</v>
      </c>
      <c r="C31" s="103" t="s">
        <v>166</v>
      </c>
      <c r="D31" s="104"/>
      <c r="E31" s="110"/>
      <c r="F31" s="16">
        <v>1615</v>
      </c>
    </row>
    <row r="32" spans="1:6" ht="20.100000000000001" customHeight="1" x14ac:dyDescent="0.2">
      <c r="A32" s="101">
        <v>45453</v>
      </c>
      <c r="B32" s="102">
        <v>1475</v>
      </c>
      <c r="C32" s="103" t="s">
        <v>16</v>
      </c>
      <c r="D32" s="104">
        <v>313</v>
      </c>
      <c r="E32" s="110"/>
      <c r="F32" s="16">
        <v>1616</v>
      </c>
    </row>
    <row r="33" spans="1:6" ht="20.100000000000001" customHeight="1" x14ac:dyDescent="0.2">
      <c r="A33" s="105">
        <v>45428</v>
      </c>
      <c r="B33" s="106">
        <v>1614</v>
      </c>
      <c r="C33" s="107" t="s">
        <v>18</v>
      </c>
      <c r="D33" s="108">
        <v>11800</v>
      </c>
      <c r="E33" s="110"/>
      <c r="F33" s="16">
        <v>1617</v>
      </c>
    </row>
    <row r="34" spans="1:6" ht="20.100000000000001" customHeight="1" x14ac:dyDescent="0.2">
      <c r="A34" s="97">
        <v>45428</v>
      </c>
      <c r="B34" s="98">
        <v>1636</v>
      </c>
      <c r="C34" s="99" t="s">
        <v>15</v>
      </c>
      <c r="D34" s="100">
        <v>12000</v>
      </c>
      <c r="E34" s="110"/>
      <c r="F34" s="16">
        <v>1618</v>
      </c>
    </row>
    <row r="35" spans="1:6" ht="20.100000000000001" customHeight="1" x14ac:dyDescent="0.2">
      <c r="A35" s="97">
        <v>45428</v>
      </c>
      <c r="B35" s="98">
        <v>1637</v>
      </c>
      <c r="C35" s="99" t="s">
        <v>15</v>
      </c>
      <c r="D35" s="100">
        <v>12000</v>
      </c>
      <c r="E35" s="110"/>
      <c r="F35" s="16">
        <v>1619</v>
      </c>
    </row>
    <row r="36" spans="1:6" ht="20.100000000000001" customHeight="1" x14ac:dyDescent="0.2">
      <c r="A36" s="97">
        <v>45428</v>
      </c>
      <c r="B36" s="98">
        <v>1638</v>
      </c>
      <c r="C36" s="99" t="s">
        <v>15</v>
      </c>
      <c r="D36" s="100">
        <v>16000</v>
      </c>
      <c r="E36" s="110"/>
      <c r="F36" s="16">
        <v>1620</v>
      </c>
    </row>
    <row r="37" spans="1:6" ht="20.100000000000001" customHeight="1" x14ac:dyDescent="0.2">
      <c r="A37" s="97">
        <v>45431</v>
      </c>
      <c r="B37" s="98">
        <v>1639</v>
      </c>
      <c r="C37" s="99" t="s">
        <v>15</v>
      </c>
      <c r="D37" s="100">
        <v>16000</v>
      </c>
      <c r="E37" s="110"/>
      <c r="F37" s="16">
        <v>1621</v>
      </c>
    </row>
    <row r="38" spans="1:6" ht="20.100000000000001" customHeight="1" x14ac:dyDescent="0.2">
      <c r="A38" s="97">
        <v>45431</v>
      </c>
      <c r="B38" s="98">
        <v>1640</v>
      </c>
      <c r="C38" s="99" t="s">
        <v>15</v>
      </c>
      <c r="D38" s="100">
        <v>12000</v>
      </c>
      <c r="E38" s="110"/>
      <c r="F38" s="16">
        <v>1622</v>
      </c>
    </row>
    <row r="39" spans="1:6" ht="20.100000000000001" customHeight="1" x14ac:dyDescent="0.2">
      <c r="A39" s="97">
        <v>45431</v>
      </c>
      <c r="B39" s="98">
        <v>1641</v>
      </c>
      <c r="C39" s="99" t="s">
        <v>15</v>
      </c>
      <c r="D39" s="100">
        <v>12000</v>
      </c>
      <c r="E39" s="110"/>
      <c r="F39" s="16">
        <v>1623</v>
      </c>
    </row>
    <row r="40" spans="1:6" ht="20.100000000000001" customHeight="1" x14ac:dyDescent="0.2">
      <c r="A40" s="97">
        <v>45432</v>
      </c>
      <c r="B40" s="98">
        <v>1642</v>
      </c>
      <c r="C40" s="99" t="s">
        <v>15</v>
      </c>
      <c r="D40" s="100">
        <v>16000</v>
      </c>
      <c r="E40" s="110"/>
      <c r="F40" s="16">
        <v>1624</v>
      </c>
    </row>
    <row r="41" spans="1:6" ht="20.100000000000001" customHeight="1" x14ac:dyDescent="0.2">
      <c r="A41" s="97">
        <v>45433</v>
      </c>
      <c r="B41" s="98">
        <v>1643</v>
      </c>
      <c r="C41" s="99" t="s">
        <v>15</v>
      </c>
      <c r="D41" s="100">
        <v>16000</v>
      </c>
      <c r="E41" s="110"/>
      <c r="F41" s="16">
        <v>1625</v>
      </c>
    </row>
    <row r="42" spans="1:6" ht="20.100000000000001" customHeight="1" x14ac:dyDescent="0.2">
      <c r="A42" s="97">
        <v>45437</v>
      </c>
      <c r="B42" s="98">
        <v>1644</v>
      </c>
      <c r="C42" s="99" t="s">
        <v>15</v>
      </c>
      <c r="D42" s="100">
        <v>12000</v>
      </c>
      <c r="E42" s="110"/>
      <c r="F42" s="16">
        <v>1626</v>
      </c>
    </row>
    <row r="43" spans="1:6" ht="20.100000000000001" customHeight="1" x14ac:dyDescent="0.2">
      <c r="A43" s="97">
        <v>45437</v>
      </c>
      <c r="B43" s="98">
        <v>1645</v>
      </c>
      <c r="C43" s="99" t="s">
        <v>15</v>
      </c>
      <c r="D43" s="100">
        <v>12000</v>
      </c>
      <c r="E43" s="110"/>
      <c r="F43" s="16">
        <v>1627</v>
      </c>
    </row>
    <row r="44" spans="1:6" ht="20.100000000000001" customHeight="1" x14ac:dyDescent="0.2">
      <c r="A44" s="97">
        <v>45438</v>
      </c>
      <c r="B44" s="98">
        <v>1646</v>
      </c>
      <c r="C44" s="99" t="s">
        <v>15</v>
      </c>
      <c r="D44" s="100">
        <v>16000</v>
      </c>
      <c r="E44" s="110"/>
      <c r="F44" s="16">
        <v>1628</v>
      </c>
    </row>
    <row r="45" spans="1:6" ht="20.100000000000001" customHeight="1" x14ac:dyDescent="0.2">
      <c r="A45" s="97">
        <v>45438</v>
      </c>
      <c r="B45" s="98">
        <v>1647</v>
      </c>
      <c r="C45" s="99" t="s">
        <v>15</v>
      </c>
      <c r="D45" s="100">
        <v>16000</v>
      </c>
      <c r="E45" s="110"/>
      <c r="F45" s="16">
        <v>1629</v>
      </c>
    </row>
    <row r="46" spans="1:6" ht="20.100000000000001" customHeight="1" x14ac:dyDescent="0.2">
      <c r="A46" s="97">
        <v>45439</v>
      </c>
      <c r="B46" s="98">
        <v>1648</v>
      </c>
      <c r="C46" s="99" t="s">
        <v>15</v>
      </c>
      <c r="D46" s="100">
        <v>16000</v>
      </c>
      <c r="E46" s="110"/>
      <c r="F46" s="16">
        <v>1630</v>
      </c>
    </row>
    <row r="47" spans="1:6" ht="20.100000000000001" customHeight="1" x14ac:dyDescent="0.2">
      <c r="A47" s="97">
        <v>45439</v>
      </c>
      <c r="B47" s="98">
        <v>1649</v>
      </c>
      <c r="C47" s="99" t="s">
        <v>15</v>
      </c>
      <c r="D47" s="100">
        <v>12000</v>
      </c>
      <c r="E47" s="110"/>
      <c r="F47" s="16">
        <v>1631</v>
      </c>
    </row>
    <row r="48" spans="1:6" ht="20.100000000000001" customHeight="1" x14ac:dyDescent="0.2">
      <c r="A48" s="97">
        <v>45439</v>
      </c>
      <c r="B48" s="98">
        <v>1650</v>
      </c>
      <c r="C48" s="99" t="s">
        <v>15</v>
      </c>
      <c r="D48" s="100">
        <v>12000</v>
      </c>
      <c r="E48" s="110"/>
      <c r="F48" s="16">
        <v>1632</v>
      </c>
    </row>
    <row r="49" spans="1:14" ht="20.100000000000001" customHeight="1" x14ac:dyDescent="0.2">
      <c r="A49" s="92">
        <v>45430</v>
      </c>
      <c r="B49" s="93">
        <v>1915</v>
      </c>
      <c r="C49" s="94" t="s">
        <v>14</v>
      </c>
      <c r="D49" s="95">
        <v>10800</v>
      </c>
      <c r="E49" s="110"/>
      <c r="F49" s="16">
        <v>1633</v>
      </c>
    </row>
    <row r="50" spans="1:14" ht="20.100000000000001" customHeight="1" x14ac:dyDescent="0.2">
      <c r="A50" s="92">
        <v>45430</v>
      </c>
      <c r="B50" s="93">
        <v>1916</v>
      </c>
      <c r="C50" s="94" t="s">
        <v>18</v>
      </c>
      <c r="D50" s="95">
        <v>11800</v>
      </c>
      <c r="E50" s="110"/>
      <c r="F50" s="16">
        <v>1634</v>
      </c>
      <c r="J50" s="16" t="s">
        <v>168</v>
      </c>
      <c r="K50" s="83">
        <v>19</v>
      </c>
      <c r="L50" s="83">
        <v>3040</v>
      </c>
    </row>
    <row r="51" spans="1:14" ht="20.100000000000001" customHeight="1" x14ac:dyDescent="0.2">
      <c r="A51" s="92">
        <v>45430</v>
      </c>
      <c r="B51" s="93">
        <v>1917</v>
      </c>
      <c r="C51" s="94" t="s">
        <v>18</v>
      </c>
      <c r="D51" s="95">
        <v>11800</v>
      </c>
      <c r="E51" s="110"/>
      <c r="F51" s="16">
        <v>1635</v>
      </c>
      <c r="J51" s="16" t="s">
        <v>169</v>
      </c>
      <c r="K51" s="83">
        <v>13</v>
      </c>
      <c r="L51" s="83">
        <v>2600</v>
      </c>
    </row>
    <row r="52" spans="1:14" ht="20.100000000000001" customHeight="1" x14ac:dyDescent="0.2">
      <c r="A52" s="92">
        <v>45431</v>
      </c>
      <c r="B52" s="93">
        <v>1918</v>
      </c>
      <c r="C52" s="94" t="s">
        <v>14</v>
      </c>
      <c r="D52" s="95">
        <v>10800</v>
      </c>
      <c r="E52" s="110"/>
      <c r="F52" s="111"/>
      <c r="K52" s="83"/>
      <c r="L52" s="83">
        <v>800</v>
      </c>
    </row>
    <row r="53" spans="1:14" ht="20.100000000000001" customHeight="1" x14ac:dyDescent="0.2">
      <c r="A53" s="92">
        <v>45431</v>
      </c>
      <c r="B53" s="93">
        <v>1919</v>
      </c>
      <c r="C53" s="94" t="s">
        <v>18</v>
      </c>
      <c r="D53" s="95">
        <v>17700</v>
      </c>
      <c r="E53" s="110"/>
      <c r="K53" s="109"/>
      <c r="L53" s="109">
        <f>SUM(L50:L52)</f>
        <v>6440</v>
      </c>
      <c r="M53" s="109">
        <v>200</v>
      </c>
      <c r="N53" s="109">
        <f>L53+M53</f>
        <v>6640</v>
      </c>
    </row>
    <row r="54" spans="1:14" ht="20.100000000000001" customHeight="1" x14ac:dyDescent="0.2">
      <c r="A54" s="92">
        <v>45432</v>
      </c>
      <c r="B54" s="93">
        <v>1920</v>
      </c>
      <c r="C54" s="94" t="s">
        <v>18</v>
      </c>
      <c r="D54" s="95">
        <v>17700</v>
      </c>
      <c r="E54" s="110"/>
    </row>
    <row r="55" spans="1:14" ht="20.100000000000001" customHeight="1" x14ac:dyDescent="0.2">
      <c r="A55" s="92">
        <v>45433</v>
      </c>
      <c r="B55" s="93">
        <v>1921</v>
      </c>
      <c r="C55" s="94" t="s">
        <v>14</v>
      </c>
      <c r="D55" s="95">
        <v>10800</v>
      </c>
      <c r="E55" s="110"/>
    </row>
    <row r="56" spans="1:14" ht="20.100000000000001" customHeight="1" x14ac:dyDescent="0.2">
      <c r="A56" s="92">
        <v>45433</v>
      </c>
      <c r="B56" s="93">
        <v>1922</v>
      </c>
      <c r="C56" s="94" t="s">
        <v>18</v>
      </c>
      <c r="D56" s="95">
        <v>11800</v>
      </c>
      <c r="E56" s="110"/>
    </row>
    <row r="57" spans="1:14" ht="20.100000000000001" customHeight="1" x14ac:dyDescent="0.2">
      <c r="A57" s="92">
        <v>45434</v>
      </c>
      <c r="B57" s="93">
        <v>1923</v>
      </c>
      <c r="C57" s="94" t="s">
        <v>14</v>
      </c>
      <c r="D57" s="95">
        <v>10800</v>
      </c>
      <c r="E57" s="110"/>
    </row>
    <row r="58" spans="1:14" ht="20.100000000000001" customHeight="1" x14ac:dyDescent="0.2">
      <c r="A58" s="92">
        <v>45434</v>
      </c>
      <c r="B58" s="93">
        <v>1924</v>
      </c>
      <c r="C58" s="94" t="s">
        <v>18</v>
      </c>
      <c r="D58" s="95">
        <v>17700</v>
      </c>
      <c r="E58" s="110"/>
      <c r="F58" s="83" t="s">
        <v>161</v>
      </c>
      <c r="G58" s="83">
        <v>1</v>
      </c>
      <c r="H58" s="83" t="s">
        <v>109</v>
      </c>
    </row>
    <row r="59" spans="1:14" ht="20.100000000000001" customHeight="1" x14ac:dyDescent="0.2">
      <c r="A59" s="92">
        <v>45435</v>
      </c>
      <c r="B59" s="93">
        <v>1925</v>
      </c>
      <c r="C59" s="94" t="s">
        <v>18</v>
      </c>
      <c r="D59" s="95">
        <v>11800</v>
      </c>
      <c r="E59" s="110"/>
      <c r="F59" s="83" t="s">
        <v>163</v>
      </c>
      <c r="G59" s="83"/>
      <c r="H59" s="83" t="s">
        <v>109</v>
      </c>
    </row>
    <row r="60" spans="1:14" ht="20.100000000000001" customHeight="1" x14ac:dyDescent="0.2">
      <c r="A60" s="92">
        <v>45435</v>
      </c>
      <c r="B60" s="93">
        <v>1926</v>
      </c>
      <c r="C60" s="94" t="s">
        <v>14</v>
      </c>
      <c r="D60" s="95">
        <v>10800</v>
      </c>
      <c r="E60" s="110"/>
      <c r="F60" s="83" t="s">
        <v>162</v>
      </c>
      <c r="G60" s="83"/>
      <c r="H60" s="83" t="s">
        <v>109</v>
      </c>
    </row>
    <row r="61" spans="1:14" ht="20.100000000000001" customHeight="1" x14ac:dyDescent="0.2">
      <c r="A61" s="92">
        <v>45437</v>
      </c>
      <c r="B61" s="93">
        <v>1927</v>
      </c>
      <c r="C61" s="94" t="s">
        <v>19</v>
      </c>
      <c r="D61" s="95">
        <v>10600</v>
      </c>
      <c r="E61" s="110"/>
    </row>
    <row r="62" spans="1:14" ht="20.100000000000001" customHeight="1" x14ac:dyDescent="0.2">
      <c r="A62" s="92">
        <v>45437</v>
      </c>
      <c r="B62" s="93">
        <v>1928</v>
      </c>
      <c r="C62" s="94" t="s">
        <v>18</v>
      </c>
      <c r="D62" s="95">
        <v>17700</v>
      </c>
      <c r="E62" s="110"/>
    </row>
    <row r="63" spans="1:14" ht="20.100000000000001" customHeight="1" x14ac:dyDescent="0.2">
      <c r="A63" s="92">
        <v>45438</v>
      </c>
      <c r="B63" s="93">
        <v>1929</v>
      </c>
      <c r="C63" s="94" t="s">
        <v>18</v>
      </c>
      <c r="D63" s="95">
        <v>17700</v>
      </c>
      <c r="E63" s="110"/>
    </row>
    <row r="64" spans="1:14" ht="20.100000000000001" customHeight="1" x14ac:dyDescent="0.2">
      <c r="A64" s="92">
        <v>45439</v>
      </c>
      <c r="B64" s="93">
        <v>1930</v>
      </c>
      <c r="C64" s="94" t="s">
        <v>14</v>
      </c>
      <c r="D64" s="95">
        <v>10800</v>
      </c>
      <c r="E64" s="110"/>
      <c r="H64" s="16" t="s">
        <v>84</v>
      </c>
    </row>
    <row r="65" spans="1:8" ht="20.100000000000001" customHeight="1" x14ac:dyDescent="0.2">
      <c r="A65" s="92">
        <v>45439</v>
      </c>
      <c r="B65" s="93">
        <v>1931</v>
      </c>
      <c r="C65" s="94" t="s">
        <v>18</v>
      </c>
      <c r="D65" s="95">
        <v>11800</v>
      </c>
      <c r="E65" s="110"/>
    </row>
    <row r="66" spans="1:8" ht="20.100000000000001" customHeight="1" x14ac:dyDescent="0.2">
      <c r="A66" s="92">
        <v>45440</v>
      </c>
      <c r="B66" s="93">
        <v>1932</v>
      </c>
      <c r="C66" s="94" t="s">
        <v>14</v>
      </c>
      <c r="D66" s="95">
        <v>10800</v>
      </c>
      <c r="E66" s="110"/>
    </row>
    <row r="67" spans="1:8" ht="20.100000000000001" customHeight="1" x14ac:dyDescent="0.2">
      <c r="A67" s="92">
        <v>45440</v>
      </c>
      <c r="B67" s="93">
        <v>1933</v>
      </c>
      <c r="C67" s="94" t="s">
        <v>18</v>
      </c>
      <c r="D67" s="95">
        <v>11800</v>
      </c>
      <c r="E67" s="110"/>
    </row>
    <row r="68" spans="1:8" ht="20.100000000000001" customHeight="1" x14ac:dyDescent="0.2">
      <c r="A68" s="92">
        <v>45441</v>
      </c>
      <c r="B68" s="93">
        <v>1934</v>
      </c>
      <c r="C68" s="94" t="s">
        <v>18</v>
      </c>
      <c r="D68" s="95">
        <v>11800</v>
      </c>
      <c r="E68" s="110"/>
      <c r="F68" s="16">
        <v>313</v>
      </c>
      <c r="G68" s="16">
        <v>144</v>
      </c>
      <c r="H68" s="16">
        <f>F68-G68</f>
        <v>169</v>
      </c>
    </row>
    <row r="69" spans="1:8" ht="20.100000000000001" customHeight="1" x14ac:dyDescent="0.2">
      <c r="A69" s="92">
        <v>45441</v>
      </c>
      <c r="B69" s="93">
        <v>1935</v>
      </c>
      <c r="C69" s="94" t="s">
        <v>14</v>
      </c>
      <c r="D69" s="95">
        <v>10800</v>
      </c>
      <c r="E69" s="110"/>
    </row>
    <row r="70" spans="1:8" ht="20.100000000000001" customHeight="1" x14ac:dyDescent="0.2">
      <c r="A70" s="92">
        <v>45442</v>
      </c>
      <c r="B70" s="93">
        <v>1936</v>
      </c>
      <c r="C70" s="94" t="s">
        <v>18</v>
      </c>
      <c r="D70" s="95">
        <v>11800</v>
      </c>
      <c r="E70" s="110"/>
    </row>
    <row r="71" spans="1:8" ht="20.100000000000001" customHeight="1" x14ac:dyDescent="0.2">
      <c r="A71" s="92">
        <v>45442</v>
      </c>
      <c r="B71" s="93">
        <v>1937</v>
      </c>
      <c r="C71" s="94" t="s">
        <v>14</v>
      </c>
      <c r="D71" s="95">
        <v>11800</v>
      </c>
      <c r="E71" s="110"/>
    </row>
    <row r="72" spans="1:8" ht="20.100000000000001" customHeight="1" x14ac:dyDescent="0.2">
      <c r="A72" s="92">
        <v>45444</v>
      </c>
      <c r="B72" s="93">
        <v>1938</v>
      </c>
      <c r="C72" s="94" t="s">
        <v>18</v>
      </c>
      <c r="D72" s="95">
        <v>17700</v>
      </c>
      <c r="E72" s="110"/>
    </row>
    <row r="73" spans="1:8" ht="20.100000000000001" customHeight="1" x14ac:dyDescent="0.2">
      <c r="A73" s="92">
        <v>45444</v>
      </c>
      <c r="B73" s="93">
        <v>1939</v>
      </c>
      <c r="C73" s="94" t="s">
        <v>18</v>
      </c>
      <c r="D73" s="95">
        <v>11800</v>
      </c>
      <c r="E73" s="110"/>
    </row>
    <row r="74" spans="1:8" ht="20.100000000000001" customHeight="1" x14ac:dyDescent="0.2">
      <c r="A74" s="92">
        <v>45445</v>
      </c>
      <c r="B74" s="93">
        <v>1940</v>
      </c>
      <c r="C74" s="94" t="s">
        <v>160</v>
      </c>
      <c r="D74" s="95">
        <v>11800</v>
      </c>
      <c r="E74" s="110"/>
    </row>
    <row r="75" spans="1:8" ht="20.100000000000001" customHeight="1" x14ac:dyDescent="0.2">
      <c r="A75" s="92">
        <v>45446</v>
      </c>
      <c r="B75" s="93">
        <v>1941</v>
      </c>
      <c r="C75" s="94" t="s">
        <v>160</v>
      </c>
      <c r="D75" s="95">
        <v>12800</v>
      </c>
      <c r="E75" s="110"/>
    </row>
    <row r="76" spans="1:8" ht="20.100000000000001" customHeight="1" x14ac:dyDescent="0.2">
      <c r="A76" s="92">
        <v>45447</v>
      </c>
      <c r="B76" s="93">
        <v>1942</v>
      </c>
      <c r="C76" s="94" t="s">
        <v>18</v>
      </c>
      <c r="D76" s="95">
        <v>11800</v>
      </c>
      <c r="E76" s="110"/>
    </row>
    <row r="77" spans="1:8" ht="20.100000000000001" customHeight="1" x14ac:dyDescent="0.2">
      <c r="A77" s="92">
        <v>45447</v>
      </c>
      <c r="B77" s="93">
        <v>1943</v>
      </c>
      <c r="C77" s="94" t="s">
        <v>18</v>
      </c>
      <c r="D77" s="95">
        <v>11800</v>
      </c>
      <c r="E77" s="110"/>
    </row>
    <row r="78" spans="1:8" ht="20.100000000000001" customHeight="1" x14ac:dyDescent="0.2">
      <c r="A78" s="92">
        <v>45449</v>
      </c>
      <c r="B78" s="93">
        <v>1944</v>
      </c>
      <c r="C78" s="94" t="s">
        <v>14</v>
      </c>
      <c r="D78" s="95">
        <v>10800</v>
      </c>
      <c r="E78" s="110"/>
    </row>
    <row r="79" spans="1:8" ht="20.100000000000001" customHeight="1" x14ac:dyDescent="0.2">
      <c r="A79" s="81"/>
      <c r="B79" s="81"/>
      <c r="C79" s="49" t="s">
        <v>147</v>
      </c>
      <c r="D79" s="50">
        <v>120</v>
      </c>
    </row>
    <row r="80" spans="1:8" ht="20.100000000000001" customHeight="1" x14ac:dyDescent="0.2">
      <c r="A80" s="26"/>
      <c r="B80" s="26"/>
      <c r="C80" s="49" t="s">
        <v>16</v>
      </c>
      <c r="D80" s="28">
        <v>1620</v>
      </c>
    </row>
    <row r="81" spans="1:4" ht="20.100000000000001" customHeight="1" x14ac:dyDescent="0.2">
      <c r="A81" s="17"/>
      <c r="B81" s="17"/>
      <c r="C81" s="18"/>
      <c r="D81" s="21"/>
    </row>
    <row r="82" spans="1:4" ht="20.100000000000001" customHeight="1" x14ac:dyDescent="0.2">
      <c r="A82" s="17"/>
      <c r="B82" s="17"/>
      <c r="C82" s="18"/>
      <c r="D82" s="21"/>
    </row>
    <row r="83" spans="1:4" ht="20.100000000000001" customHeight="1" x14ac:dyDescent="0.2">
      <c r="A83" s="17"/>
      <c r="B83" s="17"/>
      <c r="C83" s="18"/>
      <c r="D83" s="21"/>
    </row>
    <row r="84" spans="1:4" ht="20.100000000000001" customHeight="1" x14ac:dyDescent="0.2">
      <c r="A84" s="17"/>
      <c r="B84" s="17"/>
      <c r="C84" s="18"/>
      <c r="D84" s="21"/>
    </row>
    <row r="85" spans="1:4" ht="20.100000000000001" customHeight="1" x14ac:dyDescent="0.2">
      <c r="A85" s="17"/>
      <c r="B85" s="17"/>
      <c r="C85" s="18"/>
      <c r="D85" s="21"/>
    </row>
    <row r="86" spans="1:4" ht="20.100000000000001" customHeight="1" x14ac:dyDescent="0.2">
      <c r="A86" s="17"/>
      <c r="B86" s="17"/>
      <c r="C86" s="18"/>
      <c r="D86" s="21"/>
    </row>
    <row r="87" spans="1:4" ht="20.100000000000001" customHeight="1" x14ac:dyDescent="0.2">
      <c r="A87" s="17"/>
      <c r="B87" s="17"/>
      <c r="C87" s="18"/>
      <c r="D87" s="21"/>
    </row>
    <row r="88" spans="1:4" ht="20.100000000000001" customHeight="1" x14ac:dyDescent="0.2">
      <c r="A88" s="17"/>
      <c r="B88" s="17"/>
      <c r="C88" s="18"/>
      <c r="D88" s="21"/>
    </row>
    <row r="89" spans="1:4" ht="20.100000000000001" customHeight="1" x14ac:dyDescent="0.2">
      <c r="A89" s="17"/>
      <c r="B89" s="17"/>
      <c r="C89" s="18"/>
      <c r="D89" s="21"/>
    </row>
    <row r="90" spans="1:4" ht="20.100000000000001" customHeight="1" x14ac:dyDescent="0.2">
      <c r="A90" s="17"/>
      <c r="B90" s="17"/>
      <c r="C90" s="18"/>
      <c r="D90" s="21"/>
    </row>
    <row r="91" spans="1:4" ht="20.100000000000001" customHeight="1" x14ac:dyDescent="0.2">
      <c r="A91" s="17"/>
      <c r="B91" s="17"/>
      <c r="C91" s="18"/>
      <c r="D91" s="21"/>
    </row>
    <row r="92" spans="1:4" ht="20.100000000000001" customHeight="1" x14ac:dyDescent="0.2">
      <c r="A92" s="17"/>
      <c r="B92" s="17"/>
      <c r="C92" s="18"/>
      <c r="D92" s="21"/>
    </row>
    <row r="93" spans="1:4" ht="20.100000000000001" customHeight="1" x14ac:dyDescent="0.2">
      <c r="A93" s="17"/>
      <c r="B93" s="17"/>
      <c r="C93" s="18"/>
      <c r="D93" s="21"/>
    </row>
    <row r="94" spans="1:4" ht="20.100000000000001" customHeight="1" x14ac:dyDescent="0.2">
      <c r="A94" s="17"/>
      <c r="B94" s="17"/>
      <c r="C94" s="18"/>
      <c r="D94" s="21"/>
    </row>
    <row r="95" spans="1:4" ht="20.100000000000001" customHeight="1" x14ac:dyDescent="0.2">
      <c r="A95" s="17"/>
      <c r="B95" s="17"/>
      <c r="C95" s="18"/>
      <c r="D95" s="21"/>
    </row>
    <row r="96" spans="1:4" ht="20.100000000000001" customHeight="1" x14ac:dyDescent="0.2">
      <c r="A96" s="17"/>
      <c r="B96" s="17"/>
      <c r="C96" s="18"/>
      <c r="D96" s="21"/>
    </row>
    <row r="97" spans="1:4" ht="20.100000000000001" customHeight="1" x14ac:dyDescent="0.2">
      <c r="A97" s="17"/>
      <c r="B97" s="17"/>
      <c r="C97" s="18"/>
      <c r="D97" s="21"/>
    </row>
    <row r="98" spans="1:4" ht="20.100000000000001" customHeight="1" x14ac:dyDescent="0.2">
      <c r="A98" s="17"/>
      <c r="B98" s="17"/>
      <c r="C98" s="18"/>
      <c r="D98" s="21"/>
    </row>
    <row r="99" spans="1:4" ht="20.100000000000001" customHeight="1" x14ac:dyDescent="0.2">
      <c r="A99" s="17"/>
      <c r="B99" s="17"/>
      <c r="C99" s="18"/>
      <c r="D99" s="21"/>
    </row>
    <row r="100" spans="1:4" ht="20.100000000000001" customHeight="1" x14ac:dyDescent="0.2">
      <c r="A100" s="17"/>
      <c r="B100" s="17"/>
      <c r="C100" s="18"/>
      <c r="D100" s="21"/>
    </row>
    <row r="101" spans="1:4" ht="20.100000000000001" customHeight="1" x14ac:dyDescent="0.2">
      <c r="A101" s="17"/>
      <c r="B101" s="17"/>
      <c r="C101" s="18"/>
      <c r="D101" s="21"/>
    </row>
    <row r="102" spans="1:4" ht="20.100000000000001" customHeight="1" x14ac:dyDescent="0.2">
      <c r="A102" s="17"/>
      <c r="B102" s="17"/>
      <c r="C102" s="18"/>
      <c r="D102" s="21"/>
    </row>
    <row r="103" spans="1:4" ht="20.100000000000001" customHeight="1" x14ac:dyDescent="0.2">
      <c r="A103" s="17"/>
      <c r="B103" s="17"/>
      <c r="C103" s="18"/>
      <c r="D103" s="21"/>
    </row>
    <row r="104" spans="1:4" ht="20.100000000000001" customHeight="1" x14ac:dyDescent="0.2">
      <c r="A104" s="17"/>
      <c r="B104" s="17"/>
      <c r="C104" s="18"/>
      <c r="D104" s="21"/>
    </row>
    <row r="105" spans="1:4" ht="20.100000000000001" customHeight="1" x14ac:dyDescent="0.2">
      <c r="A105" s="17"/>
      <c r="B105" s="17"/>
      <c r="C105" s="18"/>
      <c r="D105" s="21"/>
    </row>
    <row r="106" spans="1:4" ht="20.100000000000001" customHeight="1" x14ac:dyDescent="0.2">
      <c r="A106" s="17"/>
      <c r="B106" s="17"/>
      <c r="C106" s="18"/>
      <c r="D106" s="21"/>
    </row>
    <row r="107" spans="1:4" ht="20.100000000000001" customHeight="1" x14ac:dyDescent="0.2">
      <c r="A107" s="17"/>
      <c r="B107" s="17"/>
      <c r="C107" s="18"/>
      <c r="D107" s="21"/>
    </row>
    <row r="108" spans="1:4" ht="20.100000000000001" customHeight="1" x14ac:dyDescent="0.2">
      <c r="A108" s="17"/>
      <c r="B108" s="17"/>
      <c r="C108" s="18"/>
      <c r="D108" s="21"/>
    </row>
    <row r="109" spans="1:4" ht="20.100000000000001" customHeight="1" x14ac:dyDescent="0.2">
      <c r="A109" s="17"/>
      <c r="B109" s="17"/>
      <c r="C109" s="18"/>
      <c r="D109" s="21"/>
    </row>
    <row r="110" spans="1:4" ht="20.100000000000001" customHeight="1" x14ac:dyDescent="0.2">
      <c r="A110" s="17"/>
      <c r="B110" s="17"/>
      <c r="C110" s="18"/>
      <c r="D110" s="21"/>
    </row>
    <row r="111" spans="1:4" ht="20.100000000000001" customHeight="1" x14ac:dyDescent="0.2">
      <c r="A111" s="17"/>
      <c r="B111" s="17"/>
      <c r="C111" s="18"/>
      <c r="D111" s="21"/>
    </row>
    <row r="112" spans="1:4" ht="20.100000000000001" customHeight="1" x14ac:dyDescent="0.2">
      <c r="A112" s="17"/>
      <c r="B112" s="17"/>
      <c r="C112" s="18"/>
      <c r="D112" s="21"/>
    </row>
    <row r="113" spans="1:4" ht="20.100000000000001" customHeight="1" x14ac:dyDescent="0.2">
      <c r="A113" s="17"/>
      <c r="B113" s="17"/>
      <c r="C113" s="18"/>
      <c r="D113" s="21"/>
    </row>
    <row r="114" spans="1:4" ht="20.100000000000001" customHeight="1" x14ac:dyDescent="0.2">
      <c r="A114" s="17"/>
      <c r="B114" s="17"/>
      <c r="C114" s="18"/>
      <c r="D114" s="21"/>
    </row>
    <row r="115" spans="1:4" ht="20.100000000000001" customHeight="1" x14ac:dyDescent="0.2">
      <c r="A115" s="17"/>
      <c r="B115" s="17"/>
      <c r="C115" s="18"/>
      <c r="D115" s="21"/>
    </row>
    <row r="116" spans="1:4" ht="20.100000000000001" customHeight="1" x14ac:dyDescent="0.2">
      <c r="A116" s="17"/>
      <c r="B116" s="17"/>
      <c r="C116" s="18"/>
      <c r="D116" s="21"/>
    </row>
    <row r="117" spans="1:4" ht="20.100000000000001" customHeight="1" x14ac:dyDescent="0.2">
      <c r="A117" s="17"/>
      <c r="B117" s="17"/>
      <c r="C117" s="18"/>
      <c r="D117" s="21"/>
    </row>
    <row r="118" spans="1:4" ht="20.100000000000001" customHeight="1" x14ac:dyDescent="0.2">
      <c r="A118" s="17"/>
      <c r="B118" s="17"/>
      <c r="C118" s="18"/>
      <c r="D118" s="21"/>
    </row>
    <row r="119" spans="1:4" ht="20.100000000000001" customHeight="1" x14ac:dyDescent="0.2">
      <c r="A119" s="17"/>
      <c r="B119" s="17"/>
      <c r="C119" s="18"/>
      <c r="D119" s="21"/>
    </row>
    <row r="120" spans="1:4" ht="20.100000000000001" customHeight="1" x14ac:dyDescent="0.2">
      <c r="A120" s="17"/>
      <c r="B120" s="17"/>
      <c r="C120" s="18"/>
      <c r="D120" s="21"/>
    </row>
    <row r="121" spans="1:4" ht="20.100000000000001" customHeight="1" x14ac:dyDescent="0.2">
      <c r="A121" s="17"/>
      <c r="B121" s="17"/>
      <c r="C121" s="18"/>
      <c r="D121" s="21"/>
    </row>
    <row r="122" spans="1:4" ht="20.100000000000001" customHeight="1" x14ac:dyDescent="0.2">
      <c r="A122" s="17"/>
      <c r="B122" s="17"/>
      <c r="C122" s="18"/>
      <c r="D122" s="21"/>
    </row>
    <row r="123" spans="1:4" ht="20.100000000000001" customHeight="1" x14ac:dyDescent="0.2">
      <c r="A123" s="17"/>
      <c r="B123" s="17"/>
      <c r="C123" s="18"/>
      <c r="D123" s="21"/>
    </row>
    <row r="124" spans="1:4" ht="20.100000000000001" customHeight="1" x14ac:dyDescent="0.2">
      <c r="A124" s="17"/>
      <c r="B124" s="17"/>
      <c r="C124" s="18"/>
      <c r="D124" s="21"/>
    </row>
    <row r="125" spans="1:4" ht="20.100000000000001" customHeight="1" x14ac:dyDescent="0.2">
      <c r="A125" s="17"/>
      <c r="B125" s="17"/>
      <c r="C125" s="18"/>
      <c r="D125" s="21"/>
    </row>
    <row r="126" spans="1:4" ht="20.100000000000001" customHeight="1" x14ac:dyDescent="0.2">
      <c r="A126" s="17"/>
      <c r="B126" s="17"/>
      <c r="C126" s="18"/>
      <c r="D126" s="21"/>
    </row>
    <row r="127" spans="1:4" ht="20.100000000000001" customHeight="1" x14ac:dyDescent="0.2">
      <c r="A127" s="17"/>
      <c r="B127" s="17"/>
      <c r="C127" s="18"/>
      <c r="D127" s="21"/>
    </row>
    <row r="128" spans="1:4" ht="20.100000000000001" customHeight="1" x14ac:dyDescent="0.2">
      <c r="A128" s="17"/>
      <c r="B128" s="17"/>
      <c r="C128" s="18"/>
      <c r="D128" s="21"/>
    </row>
    <row r="129" spans="1:4" ht="20.100000000000001" customHeight="1" x14ac:dyDescent="0.2">
      <c r="A129" s="17"/>
      <c r="B129" s="17"/>
      <c r="C129" s="18"/>
      <c r="D129" s="21"/>
    </row>
    <row r="130" spans="1:4" ht="20.100000000000001" customHeight="1" x14ac:dyDescent="0.2">
      <c r="A130" s="17"/>
      <c r="B130" s="17"/>
      <c r="C130" s="18"/>
      <c r="D130" s="21"/>
    </row>
    <row r="131" spans="1:4" ht="20.100000000000001" customHeight="1" x14ac:dyDescent="0.2">
      <c r="A131" s="17"/>
      <c r="B131" s="17"/>
      <c r="C131" s="18"/>
      <c r="D131" s="21"/>
    </row>
    <row r="132" spans="1:4" ht="20.100000000000001" customHeight="1" x14ac:dyDescent="0.2">
      <c r="A132" s="17"/>
      <c r="B132" s="17"/>
      <c r="C132" s="18"/>
      <c r="D132" s="21"/>
    </row>
    <row r="133" spans="1:4" ht="20.100000000000001" customHeight="1" x14ac:dyDescent="0.2">
      <c r="A133" s="17"/>
      <c r="B133" s="17"/>
      <c r="C133" s="18"/>
      <c r="D133" s="21"/>
    </row>
    <row r="134" spans="1:4" ht="20.100000000000001" customHeight="1" x14ac:dyDescent="0.2">
      <c r="A134" s="17"/>
      <c r="B134" s="17"/>
      <c r="C134" s="18"/>
      <c r="D134" s="21"/>
    </row>
    <row r="135" spans="1:4" ht="20.100000000000001" customHeight="1" x14ac:dyDescent="0.2">
      <c r="A135" s="17"/>
      <c r="B135" s="17"/>
      <c r="C135" s="18"/>
      <c r="D135" s="21"/>
    </row>
    <row r="136" spans="1:4" ht="20.100000000000001" customHeight="1" x14ac:dyDescent="0.2">
      <c r="A136" s="17"/>
      <c r="B136" s="17"/>
      <c r="C136" s="18"/>
      <c r="D136" s="21"/>
    </row>
    <row r="137" spans="1:4" ht="20.100000000000001" customHeight="1" x14ac:dyDescent="0.2">
      <c r="A137" s="17"/>
      <c r="B137" s="17"/>
      <c r="C137" s="18"/>
      <c r="D137" s="21"/>
    </row>
    <row r="138" spans="1:4" ht="20.100000000000001" customHeight="1" x14ac:dyDescent="0.2">
      <c r="A138" s="17"/>
      <c r="B138" s="17"/>
      <c r="C138" s="18"/>
      <c r="D138" s="21"/>
    </row>
    <row r="139" spans="1:4" ht="20.100000000000001" customHeight="1" x14ac:dyDescent="0.2">
      <c r="A139" s="17"/>
      <c r="B139" s="17"/>
      <c r="C139" s="18"/>
      <c r="D139" s="21"/>
    </row>
    <row r="140" spans="1:4" ht="20.100000000000001" customHeight="1" x14ac:dyDescent="0.2">
      <c r="A140" s="17"/>
      <c r="B140" s="17"/>
      <c r="C140" s="18"/>
      <c r="D140" s="21"/>
    </row>
    <row r="141" spans="1:4" ht="20.100000000000001" customHeight="1" x14ac:dyDescent="0.2">
      <c r="A141" s="17"/>
      <c r="B141" s="17"/>
      <c r="C141" s="18"/>
      <c r="D141" s="21"/>
    </row>
    <row r="142" spans="1:4" ht="20.100000000000001" customHeight="1" x14ac:dyDescent="0.2">
      <c r="A142" s="17"/>
      <c r="B142" s="17"/>
      <c r="C142" s="18"/>
      <c r="D142" s="21"/>
    </row>
    <row r="143" spans="1:4" ht="20.100000000000001" customHeight="1" x14ac:dyDescent="0.2">
      <c r="A143" s="17"/>
      <c r="B143" s="17"/>
      <c r="C143" s="18"/>
      <c r="D143" s="21"/>
    </row>
    <row r="144" spans="1:4" ht="20.100000000000001" customHeight="1" x14ac:dyDescent="0.2">
      <c r="A144" s="17"/>
      <c r="B144" s="17"/>
      <c r="C144" s="18"/>
      <c r="D144" s="21"/>
    </row>
    <row r="145" spans="1:4" ht="20.100000000000001" customHeight="1" x14ac:dyDescent="0.2">
      <c r="A145" s="17"/>
      <c r="B145" s="17"/>
      <c r="C145" s="18"/>
      <c r="D145" s="21"/>
    </row>
    <row r="146" spans="1:4" ht="20.100000000000001" customHeight="1" x14ac:dyDescent="0.2">
      <c r="A146" s="17"/>
      <c r="B146" s="17"/>
      <c r="C146" s="18"/>
      <c r="D146" s="21"/>
    </row>
    <row r="147" spans="1:4" ht="20.100000000000001" customHeight="1" x14ac:dyDescent="0.2">
      <c r="A147" s="17"/>
      <c r="B147" s="17"/>
      <c r="C147" s="18"/>
      <c r="D147" s="21"/>
    </row>
    <row r="148" spans="1:4" ht="20.100000000000001" customHeight="1" x14ac:dyDescent="0.2">
      <c r="A148" s="17"/>
      <c r="B148" s="17"/>
      <c r="C148" s="18"/>
      <c r="D148" s="21"/>
    </row>
    <row r="149" spans="1:4" ht="20.100000000000001" customHeight="1" x14ac:dyDescent="0.2">
      <c r="A149" s="17"/>
      <c r="B149" s="17"/>
      <c r="C149" s="18"/>
      <c r="D149" s="21"/>
    </row>
    <row r="150" spans="1:4" ht="20.100000000000001" customHeight="1" x14ac:dyDescent="0.2">
      <c r="A150" s="17"/>
      <c r="B150" s="17"/>
      <c r="C150" s="18"/>
      <c r="D150" s="21"/>
    </row>
    <row r="151" spans="1:4" ht="20.100000000000001" customHeight="1" x14ac:dyDescent="0.2">
      <c r="A151" s="17"/>
      <c r="B151" s="17"/>
      <c r="C151" s="18"/>
      <c r="D151" s="21"/>
    </row>
    <row r="152" spans="1:4" ht="20.100000000000001" customHeight="1" x14ac:dyDescent="0.2">
      <c r="A152" s="17"/>
      <c r="B152" s="17"/>
      <c r="C152" s="18"/>
      <c r="D152" s="21"/>
    </row>
    <row r="153" spans="1:4" ht="20.100000000000001" customHeight="1" x14ac:dyDescent="0.2">
      <c r="A153" s="17"/>
      <c r="B153" s="17"/>
      <c r="C153" s="18"/>
      <c r="D153" s="21"/>
    </row>
    <row r="154" spans="1:4" ht="20.100000000000001" customHeight="1" x14ac:dyDescent="0.2">
      <c r="A154" s="17"/>
      <c r="B154" s="17"/>
      <c r="C154" s="18"/>
      <c r="D154" s="21"/>
    </row>
    <row r="155" spans="1:4" ht="20.100000000000001" customHeight="1" x14ac:dyDescent="0.2">
      <c r="A155" s="17"/>
      <c r="B155" s="17"/>
      <c r="C155" s="18"/>
      <c r="D155" s="21"/>
    </row>
    <row r="156" spans="1:4" ht="20.100000000000001" customHeight="1" x14ac:dyDescent="0.2">
      <c r="A156" s="17"/>
      <c r="B156" s="17"/>
      <c r="C156" s="18"/>
      <c r="D156" s="21"/>
    </row>
    <row r="157" spans="1:4" ht="20.100000000000001" customHeight="1" x14ac:dyDescent="0.2">
      <c r="A157" s="17"/>
      <c r="B157" s="17"/>
      <c r="C157" s="18"/>
      <c r="D157" s="21"/>
    </row>
    <row r="158" spans="1:4" ht="20.100000000000001" customHeight="1" x14ac:dyDescent="0.2">
      <c r="A158" s="17"/>
      <c r="B158" s="17"/>
      <c r="C158" s="18"/>
      <c r="D158" s="21"/>
    </row>
    <row r="159" spans="1:4" ht="20.100000000000001" customHeight="1" x14ac:dyDescent="0.2">
      <c r="A159" s="17"/>
      <c r="B159" s="17"/>
      <c r="C159" s="18"/>
      <c r="D159" s="21"/>
    </row>
    <row r="160" spans="1:4" ht="20.100000000000001" customHeight="1" x14ac:dyDescent="0.2">
      <c r="A160" s="17"/>
      <c r="B160" s="17"/>
      <c r="C160" s="18"/>
      <c r="D160" s="21"/>
    </row>
    <row r="161" spans="1:4" ht="20.100000000000001" customHeight="1" x14ac:dyDescent="0.2">
      <c r="A161" s="17"/>
      <c r="B161" s="17"/>
      <c r="C161" s="18"/>
      <c r="D161" s="21"/>
    </row>
    <row r="162" spans="1:4" ht="20.100000000000001" customHeight="1" x14ac:dyDescent="0.2">
      <c r="A162" s="17"/>
      <c r="B162" s="17"/>
      <c r="C162" s="18"/>
      <c r="D162" s="21"/>
    </row>
    <row r="163" spans="1:4" ht="20.100000000000001" customHeight="1" x14ac:dyDescent="0.2">
      <c r="A163" s="17"/>
      <c r="B163" s="17"/>
      <c r="C163" s="18"/>
      <c r="D163" s="21"/>
    </row>
    <row r="164" spans="1:4" ht="20.100000000000001" customHeight="1" x14ac:dyDescent="0.2">
      <c r="A164" s="17"/>
      <c r="B164" s="17"/>
      <c r="C164" s="18"/>
      <c r="D164" s="21"/>
    </row>
    <row r="165" spans="1:4" ht="20.100000000000001" customHeight="1" x14ac:dyDescent="0.2">
      <c r="A165" s="17"/>
      <c r="B165" s="17"/>
      <c r="C165" s="18"/>
      <c r="D165" s="21"/>
    </row>
    <row r="166" spans="1:4" ht="20.100000000000001" customHeight="1" x14ac:dyDescent="0.2">
      <c r="A166" s="17"/>
      <c r="B166" s="17"/>
      <c r="C166" s="18"/>
      <c r="D166" s="21"/>
    </row>
    <row r="167" spans="1:4" ht="20.100000000000001" customHeight="1" x14ac:dyDescent="0.2">
      <c r="A167" s="17"/>
      <c r="B167" s="17"/>
      <c r="C167" s="18"/>
      <c r="D167" s="21"/>
    </row>
    <row r="168" spans="1:4" ht="20.100000000000001" customHeight="1" x14ac:dyDescent="0.2">
      <c r="A168" s="17"/>
      <c r="B168" s="17"/>
      <c r="C168" s="18"/>
      <c r="D168" s="21"/>
    </row>
    <row r="169" spans="1:4" ht="20.100000000000001" customHeight="1" x14ac:dyDescent="0.2">
      <c r="A169" s="17"/>
      <c r="B169" s="17"/>
      <c r="C169" s="18"/>
      <c r="D169" s="21"/>
    </row>
    <row r="170" spans="1:4" ht="20.100000000000001" customHeight="1" x14ac:dyDescent="0.2">
      <c r="A170" s="17"/>
      <c r="B170" s="17"/>
      <c r="C170" s="18"/>
      <c r="D170" s="21"/>
    </row>
    <row r="171" spans="1:4" ht="20.100000000000001" customHeight="1" x14ac:dyDescent="0.2">
      <c r="A171" s="17"/>
      <c r="B171" s="17"/>
      <c r="C171" s="18"/>
      <c r="D171" s="21"/>
    </row>
    <row r="172" spans="1:4" ht="20.100000000000001" customHeight="1" x14ac:dyDescent="0.2">
      <c r="A172" s="17"/>
      <c r="B172" s="17"/>
      <c r="C172" s="18"/>
      <c r="D172" s="21"/>
    </row>
    <row r="173" spans="1:4" ht="20.100000000000001" customHeight="1" x14ac:dyDescent="0.2">
      <c r="A173" s="17"/>
      <c r="B173" s="17"/>
      <c r="C173" s="18"/>
      <c r="D173" s="21"/>
    </row>
    <row r="174" spans="1:4" ht="20.100000000000001" customHeight="1" x14ac:dyDescent="0.2">
      <c r="A174" s="17"/>
      <c r="B174" s="17"/>
      <c r="C174" s="18"/>
      <c r="D174" s="21"/>
    </row>
    <row r="175" spans="1:4" ht="20.100000000000001" customHeight="1" x14ac:dyDescent="0.2">
      <c r="A175" s="17"/>
      <c r="B175" s="17"/>
      <c r="C175" s="18"/>
      <c r="D175" s="21"/>
    </row>
    <row r="176" spans="1:4" ht="20.100000000000001" customHeight="1" x14ac:dyDescent="0.2">
      <c r="A176" s="17"/>
      <c r="B176" s="17"/>
      <c r="C176" s="18"/>
      <c r="D176" s="21"/>
    </row>
    <row r="177" spans="1:4" ht="20.100000000000001" customHeight="1" x14ac:dyDescent="0.2">
      <c r="A177" s="17"/>
      <c r="B177" s="17"/>
      <c r="C177" s="18"/>
      <c r="D177" s="21"/>
    </row>
    <row r="178" spans="1:4" ht="20.100000000000001" customHeight="1" x14ac:dyDescent="0.2">
      <c r="A178" s="17"/>
      <c r="B178" s="17"/>
      <c r="C178" s="18"/>
      <c r="D178" s="21"/>
    </row>
    <row r="179" spans="1:4" ht="20.100000000000001" customHeight="1" x14ac:dyDescent="0.2">
      <c r="A179" s="17"/>
      <c r="B179" s="17"/>
      <c r="C179" s="18"/>
      <c r="D179" s="21"/>
    </row>
    <row r="180" spans="1:4" ht="20.100000000000001" customHeight="1" x14ac:dyDescent="0.2">
      <c r="A180" s="17"/>
      <c r="B180" s="17"/>
      <c r="C180" s="18"/>
      <c r="D180" s="21"/>
    </row>
    <row r="181" spans="1:4" ht="20.100000000000001" customHeight="1" x14ac:dyDescent="0.2">
      <c r="A181" s="17"/>
      <c r="B181" s="17"/>
      <c r="C181" s="18"/>
      <c r="D181" s="21"/>
    </row>
    <row r="182" spans="1:4" ht="20.100000000000001" customHeight="1" x14ac:dyDescent="0.2">
      <c r="A182" s="17"/>
      <c r="B182" s="17"/>
      <c r="C182" s="18"/>
      <c r="D182" s="21"/>
    </row>
    <row r="183" spans="1:4" ht="20.100000000000001" customHeight="1" x14ac:dyDescent="0.2">
      <c r="A183" s="17"/>
      <c r="B183" s="17"/>
      <c r="C183" s="18"/>
      <c r="D183" s="21"/>
    </row>
    <row r="184" spans="1:4" ht="20.100000000000001" customHeight="1" x14ac:dyDescent="0.2">
      <c r="A184" s="17"/>
      <c r="B184" s="17"/>
      <c r="C184" s="18"/>
      <c r="D184" s="21"/>
    </row>
    <row r="185" spans="1:4" ht="20.100000000000001" customHeight="1" x14ac:dyDescent="0.2">
      <c r="A185" s="17"/>
      <c r="B185" s="17"/>
      <c r="C185" s="18"/>
      <c r="D185" s="21"/>
    </row>
    <row r="186" spans="1:4" ht="20.100000000000001" customHeight="1" x14ac:dyDescent="0.2">
      <c r="A186" s="17"/>
      <c r="B186" s="17"/>
      <c r="C186" s="18"/>
      <c r="D186" s="21"/>
    </row>
    <row r="187" spans="1:4" ht="20.100000000000001" customHeight="1" x14ac:dyDescent="0.2">
      <c r="A187" s="17"/>
      <c r="B187" s="17"/>
      <c r="C187" s="18"/>
      <c r="D187" s="21"/>
    </row>
    <row r="188" spans="1:4" ht="20.100000000000001" customHeight="1" x14ac:dyDescent="0.2">
      <c r="A188" s="17"/>
      <c r="B188" s="17"/>
      <c r="C188" s="18"/>
      <c r="D188" s="21"/>
    </row>
    <row r="189" spans="1:4" ht="20.100000000000001" customHeight="1" x14ac:dyDescent="0.2">
      <c r="A189" s="17"/>
      <c r="B189" s="17"/>
      <c r="C189" s="18"/>
      <c r="D189" s="21"/>
    </row>
    <row r="190" spans="1:4" ht="20.100000000000001" customHeight="1" x14ac:dyDescent="0.2">
      <c r="A190" s="17"/>
      <c r="B190" s="17"/>
      <c r="C190" s="18"/>
      <c r="D190" s="21"/>
    </row>
    <row r="191" spans="1:4" ht="20.100000000000001" customHeight="1" x14ac:dyDescent="0.2">
      <c r="A191" s="17"/>
      <c r="B191" s="17"/>
      <c r="C191" s="18"/>
      <c r="D191" s="21"/>
    </row>
    <row r="192" spans="1:4" ht="20.100000000000001" customHeight="1" x14ac:dyDescent="0.2">
      <c r="A192" s="17"/>
      <c r="B192" s="17"/>
      <c r="C192" s="18"/>
      <c r="D192" s="21"/>
    </row>
    <row r="193" spans="1:4" ht="20.100000000000001" customHeight="1" x14ac:dyDescent="0.2">
      <c r="A193" s="17"/>
      <c r="B193" s="17"/>
      <c r="C193" s="18"/>
      <c r="D193" s="21"/>
    </row>
    <row r="194" spans="1:4" ht="20.100000000000001" customHeight="1" x14ac:dyDescent="0.2">
      <c r="A194" s="17"/>
      <c r="B194" s="17"/>
      <c r="C194" s="18"/>
      <c r="D194" s="21"/>
    </row>
    <row r="195" spans="1:4" ht="20.100000000000001" customHeight="1" x14ac:dyDescent="0.2">
      <c r="A195" s="17"/>
      <c r="B195" s="17"/>
      <c r="C195" s="18"/>
      <c r="D195" s="21"/>
    </row>
    <row r="196" spans="1:4" ht="20.100000000000001" customHeight="1" x14ac:dyDescent="0.2">
      <c r="A196" s="17"/>
      <c r="B196" s="17"/>
      <c r="C196" s="18"/>
      <c r="D196" s="21"/>
    </row>
    <row r="197" spans="1:4" ht="20.100000000000001" customHeight="1" x14ac:dyDescent="0.2">
      <c r="A197" s="17"/>
      <c r="B197" s="17"/>
      <c r="C197" s="18"/>
      <c r="D197" s="21"/>
    </row>
    <row r="198" spans="1:4" ht="20.100000000000001" customHeight="1" x14ac:dyDescent="0.2">
      <c r="A198" s="17"/>
      <c r="B198" s="17"/>
      <c r="C198" s="18"/>
      <c r="D198" s="21"/>
    </row>
    <row r="199" spans="1:4" ht="20.100000000000001" customHeight="1" x14ac:dyDescent="0.2">
      <c r="A199" s="17"/>
      <c r="B199" s="17"/>
      <c r="C199" s="18"/>
      <c r="D199" s="21"/>
    </row>
    <row r="200" spans="1:4" ht="20.100000000000001" customHeight="1" x14ac:dyDescent="0.2">
      <c r="A200" s="17"/>
      <c r="B200" s="17"/>
      <c r="C200" s="18"/>
      <c r="D200" s="21"/>
    </row>
  </sheetData>
  <sortState ref="A2:D80">
    <sortCondition ref="B2:B80"/>
  </sortState>
  <pageMargins left="0.70866141732283472" right="0.70866141732283472" top="0.55118110236220474" bottom="0.55118110236220474" header="0.11811023622047245" footer="0.1181102362204724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rightToLeft="1" workbookViewId="0">
      <selection activeCell="F21" sqref="F21"/>
    </sheetView>
  </sheetViews>
  <sheetFormatPr defaultRowHeight="21" customHeight="1" x14ac:dyDescent="0.2"/>
  <cols>
    <col min="1" max="1" width="7.375" style="1" customWidth="1"/>
    <col min="2" max="2" width="36.75" style="1" bestFit="1" customWidth="1"/>
    <col min="3" max="3" width="16.5" style="4" customWidth="1"/>
    <col min="4" max="9" width="9" style="1"/>
    <col min="10" max="10" width="11.625" style="9" bestFit="1" customWidth="1"/>
    <col min="11" max="16384" width="9" style="1"/>
  </cols>
  <sheetData>
    <row r="1" spans="1:3" ht="21" customHeight="1" thickBot="1" x14ac:dyDescent="0.25"/>
    <row r="2" spans="1:3" ht="21" customHeight="1" x14ac:dyDescent="0.2">
      <c r="A2" s="8">
        <v>1</v>
      </c>
      <c r="B2" s="2" t="s">
        <v>0</v>
      </c>
      <c r="C2" s="5">
        <v>220</v>
      </c>
    </row>
    <row r="3" spans="1:3" ht="21" customHeight="1" x14ac:dyDescent="0.2">
      <c r="A3" s="7">
        <v>2</v>
      </c>
      <c r="B3" s="3" t="s">
        <v>111</v>
      </c>
      <c r="C3" s="6">
        <v>1647</v>
      </c>
    </row>
    <row r="4" spans="1:3" ht="21" customHeight="1" x14ac:dyDescent="0.2">
      <c r="A4" s="7">
        <v>3</v>
      </c>
      <c r="B4" s="3" t="s">
        <v>1</v>
      </c>
      <c r="C4" s="6">
        <v>7544</v>
      </c>
    </row>
    <row r="5" spans="1:3" ht="21" customHeight="1" x14ac:dyDescent="0.2">
      <c r="A5" s="7">
        <v>4</v>
      </c>
      <c r="B5" s="3" t="s">
        <v>2</v>
      </c>
      <c r="C5" s="6">
        <v>39</v>
      </c>
    </row>
    <row r="6" spans="1:3" ht="21" customHeight="1" x14ac:dyDescent="0.2">
      <c r="A6" s="7">
        <v>5</v>
      </c>
      <c r="B6" s="3" t="s">
        <v>3</v>
      </c>
      <c r="C6" s="6">
        <v>2200</v>
      </c>
    </row>
    <row r="7" spans="1:3" ht="21" customHeight="1" x14ac:dyDescent="0.2">
      <c r="A7" s="7">
        <v>6</v>
      </c>
      <c r="B7" s="3" t="s">
        <v>4</v>
      </c>
      <c r="C7" s="6">
        <v>2490</v>
      </c>
    </row>
    <row r="8" spans="1:3" ht="21" customHeight="1" x14ac:dyDescent="0.2">
      <c r="A8" s="7">
        <v>7</v>
      </c>
      <c r="B8" s="3" t="s">
        <v>5</v>
      </c>
      <c r="C8" s="6">
        <v>725</v>
      </c>
    </row>
    <row r="9" spans="1:3" ht="21" customHeight="1" x14ac:dyDescent="0.2">
      <c r="A9" s="7">
        <v>8</v>
      </c>
      <c r="B9" s="3" t="s">
        <v>6</v>
      </c>
      <c r="C9" s="6">
        <v>270</v>
      </c>
    </row>
    <row r="10" spans="1:3" ht="21" customHeight="1" x14ac:dyDescent="0.2">
      <c r="A10" s="7">
        <v>9</v>
      </c>
      <c r="B10" s="3" t="s">
        <v>7</v>
      </c>
      <c r="C10" s="6">
        <v>765</v>
      </c>
    </row>
    <row r="11" spans="1:3" ht="21" customHeight="1" x14ac:dyDescent="0.2">
      <c r="A11" s="7">
        <v>10</v>
      </c>
      <c r="B11" s="3" t="s">
        <v>8</v>
      </c>
      <c r="C11" s="6">
        <v>5</v>
      </c>
    </row>
    <row r="12" spans="1:3" ht="21" customHeight="1" x14ac:dyDescent="0.2">
      <c r="A12" s="7">
        <v>11</v>
      </c>
      <c r="B12" s="3" t="s">
        <v>9</v>
      </c>
      <c r="C12" s="6">
        <v>440</v>
      </c>
    </row>
    <row r="13" spans="1:3" ht="21" customHeight="1" x14ac:dyDescent="0.2">
      <c r="A13" s="7">
        <v>12</v>
      </c>
      <c r="B13" s="3" t="s">
        <v>10</v>
      </c>
      <c r="C13" s="6">
        <v>7500</v>
      </c>
    </row>
    <row r="14" spans="1:3" ht="21" customHeight="1" x14ac:dyDescent="0.2">
      <c r="A14" s="7">
        <v>13</v>
      </c>
      <c r="B14" s="3" t="s">
        <v>11</v>
      </c>
      <c r="C14" s="6">
        <v>54</v>
      </c>
    </row>
    <row r="15" spans="1:3" ht="21" customHeight="1" x14ac:dyDescent="0.2">
      <c r="A15" s="7">
        <v>14</v>
      </c>
      <c r="B15" s="3" t="s">
        <v>12</v>
      </c>
      <c r="C15" s="6">
        <v>182</v>
      </c>
    </row>
    <row r="16" spans="1:3" ht="21" customHeight="1" x14ac:dyDescent="0.2">
      <c r="A16" s="7">
        <v>15</v>
      </c>
      <c r="B16" s="10" t="s">
        <v>13</v>
      </c>
      <c r="C16" s="6">
        <v>431</v>
      </c>
    </row>
    <row r="17" spans="1:3" ht="21" customHeight="1" x14ac:dyDescent="0.2">
      <c r="A17" s="7">
        <v>16</v>
      </c>
      <c r="B17" s="10" t="s">
        <v>14</v>
      </c>
      <c r="C17" s="6">
        <v>8000</v>
      </c>
    </row>
    <row r="18" spans="1:3" ht="21" customHeight="1" x14ac:dyDescent="0.2">
      <c r="A18" s="7">
        <v>17</v>
      </c>
      <c r="B18" s="10" t="s">
        <v>15</v>
      </c>
      <c r="C18" s="6">
        <v>140000</v>
      </c>
    </row>
    <row r="19" spans="1:3" ht="21" customHeight="1" x14ac:dyDescent="0.2">
      <c r="A19" s="7">
        <v>18</v>
      </c>
      <c r="B19" s="3" t="s">
        <v>16</v>
      </c>
      <c r="C19" s="6">
        <v>994</v>
      </c>
    </row>
    <row r="20" spans="1:3" ht="21" customHeight="1" x14ac:dyDescent="0.2">
      <c r="A20" s="7">
        <v>19</v>
      </c>
      <c r="B20" s="3" t="s">
        <v>17</v>
      </c>
      <c r="C20" s="6">
        <v>824</v>
      </c>
    </row>
    <row r="21" spans="1:3" ht="21" customHeight="1" x14ac:dyDescent="0.2">
      <c r="A21" s="7">
        <v>20</v>
      </c>
      <c r="B21" s="10" t="s">
        <v>18</v>
      </c>
      <c r="C21" s="6">
        <v>430100</v>
      </c>
    </row>
    <row r="22" spans="1:3" ht="21" customHeight="1" x14ac:dyDescent="0.2">
      <c r="A22" s="7">
        <v>21</v>
      </c>
      <c r="B22" s="10" t="s">
        <v>19</v>
      </c>
      <c r="C22" s="6">
        <v>23400</v>
      </c>
    </row>
    <row r="23" spans="1:3" ht="21" customHeight="1" x14ac:dyDescent="0.2">
      <c r="A23" s="7">
        <v>22</v>
      </c>
      <c r="B23" s="10" t="s">
        <v>20</v>
      </c>
      <c r="C23" s="6">
        <v>59800</v>
      </c>
    </row>
    <row r="24" spans="1:3" ht="21" customHeight="1" x14ac:dyDescent="0.2">
      <c r="A24" s="7">
        <v>23</v>
      </c>
      <c r="B24" s="3" t="s">
        <v>21</v>
      </c>
      <c r="C24" s="6">
        <v>700</v>
      </c>
    </row>
    <row r="25" spans="1:3" ht="21" customHeight="1" x14ac:dyDescent="0.2">
      <c r="A25" s="7">
        <v>24</v>
      </c>
      <c r="B25" s="10" t="s">
        <v>22</v>
      </c>
      <c r="C25" s="6">
        <v>70</v>
      </c>
    </row>
    <row r="26" spans="1:3" ht="21" customHeight="1" x14ac:dyDescent="0.2">
      <c r="A26" s="7">
        <v>25</v>
      </c>
      <c r="B26" s="10" t="s">
        <v>23</v>
      </c>
      <c r="C26" s="6">
        <v>150</v>
      </c>
    </row>
    <row r="27" spans="1:3" ht="21" customHeight="1" x14ac:dyDescent="0.2">
      <c r="A27" s="7">
        <v>26</v>
      </c>
      <c r="B27" s="10" t="s">
        <v>24</v>
      </c>
      <c r="C27" s="6">
        <v>50</v>
      </c>
    </row>
    <row r="28" spans="1:3" ht="21" customHeight="1" x14ac:dyDescent="0.2">
      <c r="A28" s="7">
        <v>27</v>
      </c>
      <c r="B28" s="10" t="s">
        <v>25</v>
      </c>
      <c r="C28" s="6">
        <v>500</v>
      </c>
    </row>
    <row r="29" spans="1:3" ht="21" customHeight="1" x14ac:dyDescent="0.2">
      <c r="A29" s="7">
        <v>28</v>
      </c>
      <c r="B29" s="10" t="s">
        <v>26</v>
      </c>
      <c r="C29" s="6">
        <v>660</v>
      </c>
    </row>
    <row r="30" spans="1:3" ht="21" customHeight="1" x14ac:dyDescent="0.2">
      <c r="A30" s="7">
        <v>29</v>
      </c>
      <c r="B30" s="10" t="s">
        <v>27</v>
      </c>
      <c r="C30" s="6">
        <v>420</v>
      </c>
    </row>
    <row r="31" spans="1:3" ht="21" customHeight="1" x14ac:dyDescent="0.2">
      <c r="A31" s="7">
        <v>30</v>
      </c>
      <c r="B31" s="10" t="s">
        <v>28</v>
      </c>
      <c r="C31" s="6">
        <v>4000</v>
      </c>
    </row>
    <row r="32" spans="1:3" ht="21" customHeight="1" x14ac:dyDescent="0.2">
      <c r="A32" s="7">
        <v>31</v>
      </c>
      <c r="B32" s="3" t="s">
        <v>29</v>
      </c>
      <c r="C32" s="6">
        <v>196</v>
      </c>
    </row>
    <row r="33" spans="1:3" ht="21" customHeight="1" x14ac:dyDescent="0.2">
      <c r="A33" s="7">
        <v>32</v>
      </c>
      <c r="B33" s="10" t="s">
        <v>30</v>
      </c>
      <c r="C33" s="6">
        <v>17</v>
      </c>
    </row>
    <row r="34" spans="1:3" ht="21" customHeight="1" x14ac:dyDescent="0.2">
      <c r="A34" s="7">
        <v>33</v>
      </c>
      <c r="B34" s="10" t="s">
        <v>31</v>
      </c>
      <c r="C34" s="6">
        <v>145</v>
      </c>
    </row>
    <row r="35" spans="1:3" ht="21" customHeight="1" x14ac:dyDescent="0.2">
      <c r="A35" s="7">
        <v>34</v>
      </c>
      <c r="B35" s="3" t="s">
        <v>32</v>
      </c>
      <c r="C35" s="6">
        <v>175</v>
      </c>
    </row>
    <row r="36" spans="1:3" ht="21" customHeight="1" x14ac:dyDescent="0.2">
      <c r="A36" s="7">
        <v>35</v>
      </c>
      <c r="B36" s="3" t="s">
        <v>33</v>
      </c>
      <c r="C36" s="6">
        <v>935</v>
      </c>
    </row>
    <row r="37" spans="1:3" ht="21" customHeight="1" x14ac:dyDescent="0.2">
      <c r="A37" s="7">
        <v>36</v>
      </c>
      <c r="B37" s="3" t="s">
        <v>34</v>
      </c>
      <c r="C37" s="6">
        <v>320</v>
      </c>
    </row>
    <row r="38" spans="1:3" ht="21" customHeight="1" x14ac:dyDescent="0.2">
      <c r="A38" s="7">
        <v>37</v>
      </c>
      <c r="B38" s="3" t="s">
        <v>35</v>
      </c>
      <c r="C38" s="6">
        <v>400</v>
      </c>
    </row>
    <row r="39" spans="1:3" ht="21" customHeight="1" x14ac:dyDescent="0.2">
      <c r="A39" s="7">
        <v>38</v>
      </c>
      <c r="B39" s="3" t="s">
        <v>36</v>
      </c>
      <c r="C39" s="6">
        <v>60</v>
      </c>
    </row>
    <row r="40" spans="1:3" ht="21" customHeight="1" x14ac:dyDescent="0.2">
      <c r="A40" s="7">
        <v>39</v>
      </c>
      <c r="B40" s="3" t="s">
        <v>37</v>
      </c>
      <c r="C40" s="6">
        <v>45</v>
      </c>
    </row>
    <row r="41" spans="1:3" ht="21" customHeight="1" x14ac:dyDescent="0.2">
      <c r="A41" s="7">
        <v>40</v>
      </c>
      <c r="B41" s="3" t="s">
        <v>38</v>
      </c>
      <c r="C41" s="6">
        <v>3000</v>
      </c>
    </row>
    <row r="42" spans="1:3" ht="21" customHeight="1" x14ac:dyDescent="0.2">
      <c r="A42" s="7">
        <v>41</v>
      </c>
      <c r="B42" s="3" t="s">
        <v>39</v>
      </c>
      <c r="C42" s="6">
        <v>90000</v>
      </c>
    </row>
    <row r="43" spans="1:3" ht="21" customHeight="1" x14ac:dyDescent="0.2">
      <c r="A43" s="7">
        <v>42</v>
      </c>
      <c r="B43" s="3" t="s">
        <v>40</v>
      </c>
      <c r="C43" s="6">
        <v>58000</v>
      </c>
    </row>
    <row r="44" spans="1:3" ht="21" customHeight="1" x14ac:dyDescent="0.2">
      <c r="A44" s="7">
        <v>43</v>
      </c>
      <c r="B44" s="3" t="s">
        <v>41</v>
      </c>
      <c r="C44" s="6">
        <v>4600</v>
      </c>
    </row>
    <row r="45" spans="1:3" ht="21" customHeight="1" x14ac:dyDescent="0.2">
      <c r="A45" s="7">
        <v>44</v>
      </c>
      <c r="B45" s="3" t="s">
        <v>42</v>
      </c>
      <c r="C45" s="6">
        <v>350</v>
      </c>
    </row>
    <row r="46" spans="1:3" ht="21" customHeight="1" x14ac:dyDescent="0.2">
      <c r="A46" s="7">
        <v>45</v>
      </c>
      <c r="B46" s="3" t="s">
        <v>43</v>
      </c>
      <c r="C46" s="6">
        <v>1250</v>
      </c>
    </row>
    <row r="47" spans="1:3" ht="21" customHeight="1" x14ac:dyDescent="0.2">
      <c r="A47" s="7">
        <v>46</v>
      </c>
      <c r="B47" s="3" t="s">
        <v>44</v>
      </c>
      <c r="C47" s="6">
        <v>1500</v>
      </c>
    </row>
    <row r="48" spans="1:3" ht="21" customHeight="1" x14ac:dyDescent="0.2">
      <c r="A48" s="7">
        <v>47</v>
      </c>
      <c r="B48" s="3" t="s">
        <v>45</v>
      </c>
      <c r="C48" s="6">
        <v>200</v>
      </c>
    </row>
    <row r="49" spans="1:3" ht="21" customHeight="1" x14ac:dyDescent="0.2">
      <c r="A49" s="7">
        <v>48</v>
      </c>
      <c r="B49" s="3" t="s">
        <v>46</v>
      </c>
      <c r="C49" s="6">
        <v>875</v>
      </c>
    </row>
    <row r="50" spans="1:3" ht="21" customHeight="1" x14ac:dyDescent="0.2">
      <c r="A50" s="7">
        <v>49</v>
      </c>
      <c r="B50" s="3" t="s">
        <v>47</v>
      </c>
      <c r="C50" s="6">
        <v>90000</v>
      </c>
    </row>
    <row r="51" spans="1:3" ht="21" customHeight="1" x14ac:dyDescent="0.2">
      <c r="A51" s="7">
        <v>50</v>
      </c>
      <c r="B51" s="3" t="s">
        <v>48</v>
      </c>
      <c r="C51" s="6">
        <v>2680</v>
      </c>
    </row>
    <row r="52" spans="1:3" ht="21" customHeight="1" x14ac:dyDescent="0.2">
      <c r="A52" s="7">
        <v>51</v>
      </c>
      <c r="B52" s="3" t="s">
        <v>34</v>
      </c>
      <c r="C52" s="6">
        <v>2680</v>
      </c>
    </row>
    <row r="53" spans="1:3" ht="21" customHeight="1" x14ac:dyDescent="0.2">
      <c r="A53" s="7">
        <v>52</v>
      </c>
      <c r="B53" s="3" t="s">
        <v>49</v>
      </c>
      <c r="C53" s="6">
        <v>14570</v>
      </c>
    </row>
    <row r="54" spans="1:3" ht="21" customHeight="1" x14ac:dyDescent="0.2">
      <c r="A54" s="7">
        <v>53</v>
      </c>
      <c r="B54" s="3" t="s">
        <v>50</v>
      </c>
      <c r="C54" s="6">
        <v>7500</v>
      </c>
    </row>
    <row r="55" spans="1:3" ht="21" customHeight="1" x14ac:dyDescent="0.2">
      <c r="A55" s="7">
        <v>54</v>
      </c>
      <c r="B55" s="3" t="s">
        <v>42</v>
      </c>
      <c r="C55" s="6">
        <v>1000</v>
      </c>
    </row>
    <row r="56" spans="1:3" ht="21" customHeight="1" x14ac:dyDescent="0.2">
      <c r="A56" s="7">
        <v>55</v>
      </c>
      <c r="B56" s="3" t="s">
        <v>36</v>
      </c>
      <c r="C56" s="6">
        <v>1075</v>
      </c>
    </row>
    <row r="57" spans="1:3" ht="21" customHeight="1" x14ac:dyDescent="0.2">
      <c r="A57" s="7">
        <v>56</v>
      </c>
      <c r="B57" s="3" t="s">
        <v>51</v>
      </c>
      <c r="C57" s="6">
        <v>3910</v>
      </c>
    </row>
    <row r="58" spans="1:3" ht="21" customHeight="1" x14ac:dyDescent="0.2">
      <c r="A58" s="7">
        <v>57</v>
      </c>
      <c r="B58" s="3" t="s">
        <v>52</v>
      </c>
      <c r="C58" s="6">
        <v>480</v>
      </c>
    </row>
    <row r="59" spans="1:3" ht="21" customHeight="1" x14ac:dyDescent="0.2">
      <c r="A59" s="7">
        <v>58</v>
      </c>
      <c r="B59" s="3" t="s">
        <v>53</v>
      </c>
      <c r="C59" s="6">
        <v>440</v>
      </c>
    </row>
    <row r="60" spans="1:3" ht="21" customHeight="1" x14ac:dyDescent="0.2">
      <c r="A60" s="7">
        <v>59</v>
      </c>
      <c r="B60" s="3" t="s">
        <v>54</v>
      </c>
      <c r="C60" s="6">
        <v>880</v>
      </c>
    </row>
    <row r="61" spans="1:3" ht="21" customHeight="1" x14ac:dyDescent="0.2">
      <c r="A61" s="7">
        <v>60</v>
      </c>
      <c r="B61" s="3" t="s">
        <v>55</v>
      </c>
      <c r="C61" s="6">
        <v>2000</v>
      </c>
    </row>
    <row r="62" spans="1:3" ht="21" customHeight="1" x14ac:dyDescent="0.2">
      <c r="A62" s="7">
        <v>61</v>
      </c>
      <c r="B62" s="3" t="s">
        <v>56</v>
      </c>
      <c r="C62" s="6">
        <v>11800</v>
      </c>
    </row>
    <row r="63" spans="1:3" ht="21" customHeight="1" x14ac:dyDescent="0.2">
      <c r="A63" s="7">
        <v>62</v>
      </c>
      <c r="B63" s="3" t="s">
        <v>29</v>
      </c>
      <c r="C63" s="6">
        <v>2000</v>
      </c>
    </row>
    <row r="64" spans="1:3" ht="21" customHeight="1" x14ac:dyDescent="0.2">
      <c r="A64" s="7">
        <v>63</v>
      </c>
      <c r="B64" s="3" t="s">
        <v>57</v>
      </c>
      <c r="C64" s="6">
        <v>2210</v>
      </c>
    </row>
    <row r="65" spans="1:4" ht="21" customHeight="1" x14ac:dyDescent="0.2">
      <c r="A65" s="7">
        <v>64</v>
      </c>
      <c r="B65" s="3" t="s">
        <v>58</v>
      </c>
      <c r="C65" s="6">
        <v>750</v>
      </c>
    </row>
    <row r="66" spans="1:4" ht="21" customHeight="1" x14ac:dyDescent="0.2">
      <c r="A66" s="7">
        <v>65</v>
      </c>
      <c r="B66" s="3" t="s">
        <v>59</v>
      </c>
      <c r="C66" s="6">
        <v>1900</v>
      </c>
    </row>
    <row r="67" spans="1:4" ht="21" customHeight="1" x14ac:dyDescent="0.2">
      <c r="A67" s="7">
        <v>66</v>
      </c>
      <c r="B67" s="3" t="s">
        <v>43</v>
      </c>
      <c r="C67" s="6">
        <v>38800</v>
      </c>
    </row>
    <row r="68" spans="1:4" ht="21" customHeight="1" x14ac:dyDescent="0.2">
      <c r="A68" s="7">
        <v>67</v>
      </c>
      <c r="B68" s="3" t="s">
        <v>60</v>
      </c>
      <c r="C68" s="6">
        <v>131900</v>
      </c>
    </row>
    <row r="69" spans="1:4" ht="21" customHeight="1" x14ac:dyDescent="0.2">
      <c r="A69" s="7">
        <v>68</v>
      </c>
      <c r="B69" s="3" t="s">
        <v>61</v>
      </c>
      <c r="C69" s="6">
        <v>32325</v>
      </c>
    </row>
    <row r="70" spans="1:4" ht="21" customHeight="1" x14ac:dyDescent="0.2">
      <c r="A70" s="7">
        <v>69</v>
      </c>
      <c r="B70" s="3" t="s">
        <v>33</v>
      </c>
      <c r="C70" s="6">
        <v>24700</v>
      </c>
    </row>
    <row r="71" spans="1:4" ht="21" customHeight="1" x14ac:dyDescent="0.2">
      <c r="A71" s="7">
        <v>70</v>
      </c>
      <c r="B71" s="3" t="s">
        <v>21</v>
      </c>
      <c r="C71" s="6">
        <v>110000</v>
      </c>
    </row>
    <row r="72" spans="1:4" ht="21" customHeight="1" x14ac:dyDescent="0.2">
      <c r="A72" s="7">
        <v>71</v>
      </c>
      <c r="B72" s="3" t="s">
        <v>62</v>
      </c>
      <c r="C72" s="6">
        <v>36500</v>
      </c>
    </row>
    <row r="73" spans="1:4" ht="21" customHeight="1" x14ac:dyDescent="0.2">
      <c r="A73" s="7">
        <v>72</v>
      </c>
      <c r="B73" s="3" t="s">
        <v>45</v>
      </c>
      <c r="C73" s="6">
        <v>2200</v>
      </c>
      <c r="D73" s="1">
        <v>6040</v>
      </c>
    </row>
    <row r="74" spans="1:4" ht="21" customHeight="1" x14ac:dyDescent="0.2">
      <c r="A74" s="7">
        <v>73</v>
      </c>
      <c r="B74" s="3" t="s">
        <v>63</v>
      </c>
      <c r="C74" s="6">
        <v>14570</v>
      </c>
    </row>
    <row r="75" spans="1:4" ht="21" customHeight="1" x14ac:dyDescent="0.2">
      <c r="A75" s="7">
        <v>74</v>
      </c>
      <c r="B75" s="3" t="s">
        <v>41</v>
      </c>
      <c r="C75" s="6">
        <v>6000</v>
      </c>
    </row>
    <row r="76" spans="1:4" ht="21" customHeight="1" x14ac:dyDescent="0.2">
      <c r="A76" s="7">
        <v>75</v>
      </c>
      <c r="B76" s="3" t="s">
        <v>27</v>
      </c>
      <c r="C76" s="6">
        <v>840</v>
      </c>
    </row>
    <row r="77" spans="1:4" ht="21" customHeight="1" x14ac:dyDescent="0.2">
      <c r="A77" s="7">
        <v>76</v>
      </c>
      <c r="B77" s="3" t="s">
        <v>25</v>
      </c>
      <c r="C77" s="6">
        <v>2500</v>
      </c>
    </row>
    <row r="78" spans="1:4" ht="21" customHeight="1" x14ac:dyDescent="0.2">
      <c r="A78" s="7">
        <v>77</v>
      </c>
      <c r="B78" s="3" t="s">
        <v>44</v>
      </c>
      <c r="C78" s="6">
        <v>62800</v>
      </c>
    </row>
    <row r="79" spans="1:4" ht="21" customHeight="1" x14ac:dyDescent="0.2">
      <c r="A79" s="7">
        <v>78</v>
      </c>
      <c r="B79" s="3" t="s">
        <v>64</v>
      </c>
      <c r="C79" s="6">
        <v>3600</v>
      </c>
    </row>
    <row r="80" spans="1:4" ht="21" customHeight="1" x14ac:dyDescent="0.2">
      <c r="A80" s="7">
        <v>79</v>
      </c>
      <c r="B80" s="3" t="s">
        <v>24</v>
      </c>
      <c r="C80" s="6">
        <v>10000</v>
      </c>
    </row>
    <row r="81" spans="1:3" ht="21" customHeight="1" x14ac:dyDescent="0.2">
      <c r="A81" s="7">
        <v>80</v>
      </c>
      <c r="B81" s="3" t="s">
        <v>65</v>
      </c>
      <c r="C81" s="6">
        <v>4000</v>
      </c>
    </row>
    <row r="82" spans="1:3" ht="21" customHeight="1" x14ac:dyDescent="0.2">
      <c r="A82" s="7">
        <v>81</v>
      </c>
      <c r="B82" s="3" t="s">
        <v>66</v>
      </c>
      <c r="C82" s="6">
        <v>1400</v>
      </c>
    </row>
    <row r="83" spans="1:3" ht="21" customHeight="1" x14ac:dyDescent="0.2">
      <c r="A83" s="7">
        <v>82</v>
      </c>
      <c r="B83" s="3" t="s">
        <v>67</v>
      </c>
      <c r="C83" s="6">
        <v>2240</v>
      </c>
    </row>
    <row r="84" spans="1:3" ht="21" customHeight="1" x14ac:dyDescent="0.2">
      <c r="A84" s="7">
        <v>83</v>
      </c>
      <c r="B84" s="3" t="s">
        <v>68</v>
      </c>
      <c r="C84" s="6">
        <v>1500</v>
      </c>
    </row>
    <row r="85" spans="1:3" ht="21" customHeight="1" x14ac:dyDescent="0.2">
      <c r="A85" s="7">
        <v>84</v>
      </c>
      <c r="B85" s="3" t="s">
        <v>37</v>
      </c>
      <c r="C85" s="6">
        <v>1900</v>
      </c>
    </row>
    <row r="86" spans="1:3" ht="21" customHeight="1" x14ac:dyDescent="0.2">
      <c r="A86" s="7">
        <v>85</v>
      </c>
      <c r="B86" s="3" t="s">
        <v>69</v>
      </c>
      <c r="C86" s="6">
        <v>45375</v>
      </c>
    </row>
    <row r="87" spans="1:3" ht="21" customHeight="1" x14ac:dyDescent="0.2">
      <c r="A87" s="7">
        <v>86</v>
      </c>
      <c r="B87" s="3" t="s">
        <v>70</v>
      </c>
      <c r="C87" s="6">
        <v>360</v>
      </c>
    </row>
    <row r="88" spans="1:3" ht="21" customHeight="1" x14ac:dyDescent="0.2">
      <c r="A88" s="7">
        <v>87</v>
      </c>
      <c r="B88" s="3" t="s">
        <v>71</v>
      </c>
      <c r="C88" s="6">
        <v>15000</v>
      </c>
    </row>
    <row r="89" spans="1:3" ht="21" customHeight="1" x14ac:dyDescent="0.2">
      <c r="A89" s="7">
        <v>88</v>
      </c>
      <c r="B89" s="3" t="s">
        <v>72</v>
      </c>
      <c r="C89" s="6">
        <v>1535</v>
      </c>
    </row>
    <row r="90" spans="1:3" ht="21" customHeight="1" x14ac:dyDescent="0.2">
      <c r="A90" s="7">
        <v>89</v>
      </c>
      <c r="B90" s="3" t="s">
        <v>73</v>
      </c>
      <c r="C90" s="6">
        <v>505</v>
      </c>
    </row>
    <row r="91" spans="1:3" ht="21" customHeight="1" x14ac:dyDescent="0.2">
      <c r="A91" s="7">
        <v>90</v>
      </c>
      <c r="B91" s="3" t="s">
        <v>74</v>
      </c>
      <c r="C91" s="6">
        <v>700</v>
      </c>
    </row>
    <row r="92" spans="1:3" ht="21" customHeight="1" x14ac:dyDescent="0.2">
      <c r="A92" s="7">
        <v>91</v>
      </c>
      <c r="B92" s="3" t="s">
        <v>75</v>
      </c>
      <c r="C92" s="6">
        <v>15386</v>
      </c>
    </row>
    <row r="93" spans="1:3" ht="21" customHeight="1" x14ac:dyDescent="0.2">
      <c r="A93" s="7">
        <v>92</v>
      </c>
      <c r="B93" s="3" t="s">
        <v>76</v>
      </c>
      <c r="C93" s="6">
        <v>99</v>
      </c>
    </row>
    <row r="94" spans="1:3" ht="21" customHeight="1" x14ac:dyDescent="0.2">
      <c r="A94" s="7">
        <v>93</v>
      </c>
      <c r="B94" s="3" t="s">
        <v>133</v>
      </c>
      <c r="C94" s="6">
        <v>145</v>
      </c>
    </row>
    <row r="95" spans="1:3" ht="21" customHeight="1" x14ac:dyDescent="0.2">
      <c r="A95" s="7">
        <v>94</v>
      </c>
      <c r="B95" s="3" t="s">
        <v>77</v>
      </c>
      <c r="C95" s="6">
        <v>41500</v>
      </c>
    </row>
    <row r="96" spans="1:3" ht="21" customHeight="1" x14ac:dyDescent="0.2">
      <c r="A96" s="7">
        <v>95</v>
      </c>
      <c r="B96" s="3" t="s">
        <v>78</v>
      </c>
      <c r="C96" s="6">
        <v>17525</v>
      </c>
    </row>
    <row r="97" spans="1:3" ht="21" customHeight="1" x14ac:dyDescent="0.2">
      <c r="A97" s="7">
        <v>96</v>
      </c>
      <c r="B97" s="3" t="s">
        <v>79</v>
      </c>
      <c r="C97" s="6">
        <v>19000</v>
      </c>
    </row>
    <row r="98" spans="1:3" ht="21" customHeight="1" x14ac:dyDescent="0.2">
      <c r="A98" s="7">
        <v>97</v>
      </c>
      <c r="B98" s="3" t="s">
        <v>80</v>
      </c>
      <c r="C98" s="6">
        <v>7450</v>
      </c>
    </row>
    <row r="99" spans="1:3" ht="21" customHeight="1" x14ac:dyDescent="0.2">
      <c r="A99" s="7">
        <v>98</v>
      </c>
      <c r="B99" s="3"/>
      <c r="C99" s="6"/>
    </row>
    <row r="100" spans="1:3" ht="21" customHeight="1" x14ac:dyDescent="0.2">
      <c r="A100" s="7">
        <v>99</v>
      </c>
      <c r="B100" s="3"/>
      <c r="C100" s="6"/>
    </row>
    <row r="101" spans="1:3" ht="21" customHeight="1" x14ac:dyDescent="0.2">
      <c r="A101" s="7">
        <v>100</v>
      </c>
      <c r="B101" s="3"/>
      <c r="C101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rightToLeft="1" topLeftCell="A43" workbookViewId="0">
      <selection activeCell="E58" sqref="E58"/>
    </sheetView>
  </sheetViews>
  <sheetFormatPr defaultRowHeight="20.100000000000001" customHeight="1" x14ac:dyDescent="0.2"/>
  <cols>
    <col min="1" max="1" width="10.75" style="16" customWidth="1"/>
    <col min="2" max="2" width="11.25" style="16" bestFit="1" customWidth="1"/>
    <col min="3" max="3" width="14.5" style="16" customWidth="1"/>
    <col min="4" max="4" width="32.875" style="16" customWidth="1"/>
    <col min="5" max="5" width="14.375" style="16" customWidth="1"/>
    <col min="6" max="6" width="9" style="16"/>
    <col min="7" max="7" width="19.875" style="16" bestFit="1" customWidth="1"/>
    <col min="8" max="8" width="9" style="16"/>
    <col min="9" max="9" width="10.125" style="16" bestFit="1" customWidth="1"/>
    <col min="10" max="10" width="14.125" style="16" customWidth="1"/>
    <col min="11" max="16384" width="9" style="16"/>
  </cols>
  <sheetData>
    <row r="1" spans="1:10" ht="20.100000000000001" customHeight="1" thickBot="1" x14ac:dyDescent="0.25">
      <c r="A1" s="22" t="s">
        <v>126</v>
      </c>
      <c r="B1" s="22" t="s">
        <v>127</v>
      </c>
      <c r="C1" s="22" t="s">
        <v>131</v>
      </c>
      <c r="D1" s="22" t="s">
        <v>128</v>
      </c>
      <c r="E1" s="22" t="s">
        <v>129</v>
      </c>
    </row>
    <row r="2" spans="1:10" ht="20.100000000000001" customHeight="1" x14ac:dyDescent="0.2">
      <c r="A2" s="29">
        <v>45428</v>
      </c>
      <c r="B2" s="62" t="s">
        <v>137</v>
      </c>
      <c r="C2" s="26" t="s">
        <v>132</v>
      </c>
      <c r="D2" s="27" t="s">
        <v>42</v>
      </c>
      <c r="E2" s="28">
        <v>4000</v>
      </c>
      <c r="G2" s="16" t="str">
        <f>_xlfn.IFNA(VLOOKUP($D2,مواد!$A$1:$A$150,1,FALSE),"")</f>
        <v>EPA073</v>
      </c>
    </row>
    <row r="3" spans="1:10" ht="20.100000000000001" customHeight="1" x14ac:dyDescent="0.2">
      <c r="A3" s="29">
        <v>45428</v>
      </c>
      <c r="B3" s="62" t="s">
        <v>137</v>
      </c>
      <c r="C3" s="26" t="s">
        <v>132</v>
      </c>
      <c r="D3" s="27" t="s">
        <v>29</v>
      </c>
      <c r="E3" s="28">
        <v>9984</v>
      </c>
      <c r="G3" s="16" t="str">
        <f>_xlfn.IFNA(VLOOKUP($D3,مواد!$A$1:$A$150,1,FALSE),"")</f>
        <v>امونيا</v>
      </c>
    </row>
    <row r="4" spans="1:10" ht="20.100000000000001" customHeight="1" x14ac:dyDescent="0.2">
      <c r="A4" s="61">
        <v>45428</v>
      </c>
      <c r="B4" s="62">
        <v>3611</v>
      </c>
      <c r="C4" s="62" t="s">
        <v>132</v>
      </c>
      <c r="D4" s="63" t="s">
        <v>2</v>
      </c>
      <c r="E4" s="64">
        <v>28</v>
      </c>
      <c r="G4" s="16" t="str">
        <f>_xlfn.IFNA(VLOOKUP($D4,مواد!$A$1:$A$150,1,FALSE),"")</f>
        <v>خزان بلاستيك طن</v>
      </c>
      <c r="J4" s="65"/>
    </row>
    <row r="5" spans="1:10" ht="20.100000000000001" customHeight="1" x14ac:dyDescent="0.2">
      <c r="A5" s="29">
        <v>45428</v>
      </c>
      <c r="B5" s="26">
        <v>3610</v>
      </c>
      <c r="C5" s="26" t="s">
        <v>132</v>
      </c>
      <c r="D5" s="27" t="s">
        <v>2</v>
      </c>
      <c r="E5" s="28">
        <v>52</v>
      </c>
      <c r="G5" s="16" t="str">
        <f>_xlfn.IFNA(VLOOKUP($D5,مواد!$A$1:$A$150,1,FALSE),"")</f>
        <v>خزان بلاستيك طن</v>
      </c>
      <c r="J5" s="65"/>
    </row>
    <row r="6" spans="1:10" ht="20.100000000000001" customHeight="1" x14ac:dyDescent="0.2">
      <c r="A6" s="29">
        <v>45430</v>
      </c>
      <c r="B6" s="26"/>
      <c r="C6" s="26" t="s">
        <v>132</v>
      </c>
      <c r="D6" s="27" t="s">
        <v>179</v>
      </c>
      <c r="E6" s="28">
        <v>6000</v>
      </c>
      <c r="G6" s="16" t="str">
        <f>_xlfn.IFNA(VLOOKUP($D6,مواد!$A$1:$A$150,1,FALSE),"")</f>
        <v>filter bag</v>
      </c>
      <c r="J6" s="65"/>
    </row>
    <row r="7" spans="1:10" ht="20.100000000000001" customHeight="1" x14ac:dyDescent="0.2">
      <c r="A7" s="29">
        <v>45432</v>
      </c>
      <c r="B7" s="26">
        <v>504</v>
      </c>
      <c r="C7" s="26" t="s">
        <v>132</v>
      </c>
      <c r="D7" s="27" t="s">
        <v>25</v>
      </c>
      <c r="E7" s="28">
        <v>9900</v>
      </c>
      <c r="G7" s="16" t="str">
        <f>_xlfn.IFNA(VLOOKUP($D7,مواد!$A$1:$A$150,1,FALSE),"")</f>
        <v>Hydrogen Peroxide</v>
      </c>
      <c r="J7" s="65"/>
    </row>
    <row r="8" spans="1:10" ht="20.100000000000001" customHeight="1" x14ac:dyDescent="0.2">
      <c r="A8" s="29">
        <v>45432</v>
      </c>
      <c r="B8" s="26">
        <v>37022</v>
      </c>
      <c r="C8" s="26" t="s">
        <v>132</v>
      </c>
      <c r="D8" s="27" t="s">
        <v>61</v>
      </c>
      <c r="E8" s="28">
        <v>12500</v>
      </c>
      <c r="G8" s="16" t="str">
        <f>_xlfn.IFNA(VLOOKUP($D8,مواد!$A$1:$A$150,1,FALSE),"")</f>
        <v>ملح</v>
      </c>
      <c r="J8" s="65"/>
    </row>
    <row r="9" spans="1:10" ht="20.100000000000001" customHeight="1" x14ac:dyDescent="0.2">
      <c r="A9" s="29">
        <v>45432</v>
      </c>
      <c r="B9" s="26">
        <v>37021</v>
      </c>
      <c r="C9" s="26" t="s">
        <v>132</v>
      </c>
      <c r="D9" s="27" t="s">
        <v>61</v>
      </c>
      <c r="E9" s="28">
        <v>13750</v>
      </c>
      <c r="G9" s="16" t="str">
        <f>_xlfn.IFNA(VLOOKUP($D9,مواد!$A$1:$A$150,1,FALSE),"")</f>
        <v>ملح</v>
      </c>
    </row>
    <row r="10" spans="1:10" ht="20.100000000000001" customHeight="1" x14ac:dyDescent="0.2">
      <c r="A10" s="29">
        <v>45435</v>
      </c>
      <c r="B10" s="26">
        <v>3619</v>
      </c>
      <c r="C10" s="26" t="s">
        <v>132</v>
      </c>
      <c r="D10" s="27" t="s">
        <v>2</v>
      </c>
      <c r="E10" s="28">
        <v>52</v>
      </c>
      <c r="G10" s="16" t="str">
        <f>_xlfn.IFNA(VLOOKUP($D10,مواد!$A$1:$A$150,1,FALSE),"")</f>
        <v>خزان بلاستيك طن</v>
      </c>
    </row>
    <row r="11" spans="1:10" ht="20.100000000000001" customHeight="1" x14ac:dyDescent="0.2">
      <c r="A11" s="29">
        <v>45435</v>
      </c>
      <c r="B11" s="26">
        <v>2934</v>
      </c>
      <c r="C11" s="26" t="s">
        <v>132</v>
      </c>
      <c r="D11" s="27" t="s">
        <v>111</v>
      </c>
      <c r="E11" s="28">
        <v>264</v>
      </c>
      <c r="G11" s="16" t="str">
        <f>_xlfn.IFNA(VLOOKUP($D11,مواد!$A$1:$A$150,1,FALSE),"")</f>
        <v>برميل حديد مفتوح 200 لتر</v>
      </c>
    </row>
    <row r="12" spans="1:10" ht="20.100000000000001" customHeight="1" x14ac:dyDescent="0.2">
      <c r="A12" s="29">
        <v>45439</v>
      </c>
      <c r="B12" s="26">
        <v>1505623</v>
      </c>
      <c r="C12" s="26" t="s">
        <v>132</v>
      </c>
      <c r="D12" s="27" t="s">
        <v>133</v>
      </c>
      <c r="E12" s="28">
        <v>837</v>
      </c>
      <c r="G12" s="16" t="str">
        <f>_xlfn.IFNA(VLOOKUP($D12,مواد!$A$1:$A$150,1,FALSE),"")</f>
        <v>أكياس تعبئة 200 لتر</v>
      </c>
    </row>
    <row r="13" spans="1:10" ht="20.100000000000001" customHeight="1" x14ac:dyDescent="0.2">
      <c r="A13" s="29">
        <v>45439</v>
      </c>
      <c r="B13" s="26">
        <v>1505623</v>
      </c>
      <c r="C13" s="26" t="s">
        <v>132</v>
      </c>
      <c r="D13" s="27" t="s">
        <v>134</v>
      </c>
      <c r="E13" s="28">
        <v>967</v>
      </c>
      <c r="G13" s="16" t="str">
        <f>_xlfn.IFNA(VLOOKUP($D13,مواد!$A$1:$A$150,1,FALSE),"")</f>
        <v>أكياس سعودي بوند 30</v>
      </c>
    </row>
    <row r="14" spans="1:10" ht="20.100000000000001" customHeight="1" x14ac:dyDescent="0.2">
      <c r="A14" s="29">
        <v>45439</v>
      </c>
      <c r="B14" s="26">
        <v>10020196</v>
      </c>
      <c r="C14" s="26" t="s">
        <v>135</v>
      </c>
      <c r="D14" s="27" t="s">
        <v>111</v>
      </c>
      <c r="E14" s="28">
        <v>73</v>
      </c>
      <c r="G14" s="16" t="str">
        <f>_xlfn.IFNA(VLOOKUP($D14,مواد!$A$1:$A$150,1,FALSE),"")</f>
        <v>برميل حديد مفتوح 200 لتر</v>
      </c>
    </row>
    <row r="15" spans="1:10" ht="20.100000000000001" customHeight="1" x14ac:dyDescent="0.2">
      <c r="A15" s="29">
        <v>45440</v>
      </c>
      <c r="B15" s="26">
        <v>20106579</v>
      </c>
      <c r="C15" s="26" t="s">
        <v>136</v>
      </c>
      <c r="D15" s="27" t="s">
        <v>7</v>
      </c>
      <c r="E15" s="28">
        <v>792</v>
      </c>
      <c r="G15" s="16" t="str">
        <f>_xlfn.IFNA(VLOOKUP($D15,مواد!$A$1:$A$150,1,FALSE),"")</f>
        <v>برميل سعودي بوند 50 لتر</v>
      </c>
    </row>
    <row r="16" spans="1:10" ht="20.100000000000001" customHeight="1" x14ac:dyDescent="0.2">
      <c r="A16" s="29">
        <v>45440</v>
      </c>
      <c r="B16" s="26">
        <v>20106579</v>
      </c>
      <c r="C16" s="26" t="s">
        <v>136</v>
      </c>
      <c r="D16" s="27" t="s">
        <v>110</v>
      </c>
      <c r="E16" s="28">
        <v>54</v>
      </c>
      <c r="G16" s="16" t="str">
        <f>_xlfn.IFNA(VLOOKUP($D16,مواد!$A$1:$A$150,1,FALSE),"")</f>
        <v>برميل بلاستيك 40 لتر سادة</v>
      </c>
    </row>
    <row r="17" spans="1:11" ht="20.100000000000001" customHeight="1" x14ac:dyDescent="0.2">
      <c r="A17" s="29">
        <v>45439</v>
      </c>
      <c r="B17" s="26">
        <v>37796</v>
      </c>
      <c r="C17" s="26" t="s">
        <v>132</v>
      </c>
      <c r="D17" s="27" t="s">
        <v>61</v>
      </c>
      <c r="E17" s="28">
        <v>12500</v>
      </c>
      <c r="G17" s="16" t="str">
        <f>_xlfn.IFNA(VLOOKUP($D17,مواد!$A$1:$A$150,1,FALSE),"")</f>
        <v>ملح</v>
      </c>
    </row>
    <row r="18" spans="1:11" ht="20.100000000000001" customHeight="1" x14ac:dyDescent="0.2">
      <c r="A18" s="29">
        <v>45439</v>
      </c>
      <c r="B18" s="26">
        <v>37794</v>
      </c>
      <c r="C18" s="26" t="s">
        <v>132</v>
      </c>
      <c r="D18" s="27" t="s">
        <v>61</v>
      </c>
      <c r="E18" s="28">
        <v>16770</v>
      </c>
      <c r="G18" s="16" t="str">
        <f>_xlfn.IFNA(VLOOKUP($D18,مواد!$A$1:$A$150,1,FALSE),"")</f>
        <v>ملح</v>
      </c>
    </row>
    <row r="19" spans="1:11" ht="20.100000000000001" customHeight="1" x14ac:dyDescent="0.2">
      <c r="A19" s="29">
        <v>45440</v>
      </c>
      <c r="B19" s="26">
        <v>3626</v>
      </c>
      <c r="C19" s="26" t="s">
        <v>132</v>
      </c>
      <c r="D19" s="27" t="s">
        <v>2</v>
      </c>
      <c r="E19" s="28">
        <v>52</v>
      </c>
      <c r="G19" s="16" t="str">
        <f>_xlfn.IFNA(VLOOKUP($D19,مواد!$A$1:$A$150,1,FALSE),"")</f>
        <v>خزان بلاستيك طن</v>
      </c>
    </row>
    <row r="20" spans="1:11" ht="20.100000000000001" customHeight="1" x14ac:dyDescent="0.2">
      <c r="A20" s="29">
        <v>45440</v>
      </c>
      <c r="B20" s="26">
        <v>20126579</v>
      </c>
      <c r="C20" s="26" t="s">
        <v>136</v>
      </c>
      <c r="D20" s="27" t="s">
        <v>110</v>
      </c>
      <c r="E20" s="28">
        <v>1134</v>
      </c>
      <c r="G20" s="16" t="str">
        <f>_xlfn.IFNA(VLOOKUP($D20,مواد!$A$1:$A$150,1,FALSE),"")</f>
        <v>برميل بلاستيك 40 لتر سادة</v>
      </c>
    </row>
    <row r="21" spans="1:11" ht="20.100000000000001" customHeight="1" x14ac:dyDescent="0.2">
      <c r="A21" s="29">
        <v>45441</v>
      </c>
      <c r="B21" s="26"/>
      <c r="C21" s="26"/>
      <c r="D21" s="27" t="s">
        <v>2</v>
      </c>
      <c r="E21" s="28">
        <v>48</v>
      </c>
      <c r="G21" s="16" t="str">
        <f>_xlfn.IFNA(VLOOKUP($D21,مواد!$A$1:$A$150,1,FALSE),"")</f>
        <v>خزان بلاستيك طن</v>
      </c>
    </row>
    <row r="22" spans="1:11" ht="20.100000000000001" customHeight="1" x14ac:dyDescent="0.2">
      <c r="A22" s="29">
        <v>45441</v>
      </c>
      <c r="B22" s="26">
        <v>8105787</v>
      </c>
      <c r="C22" s="26" t="s">
        <v>132</v>
      </c>
      <c r="D22" s="27" t="s">
        <v>30</v>
      </c>
      <c r="E22" s="28">
        <v>500</v>
      </c>
      <c r="G22" s="16" t="str">
        <f>_xlfn.IFNA(VLOOKUP($D22,مواد!$A$1:$A$150,1,FALSE),"")</f>
        <v>Natrosol LR</v>
      </c>
    </row>
    <row r="23" spans="1:11" ht="20.100000000000001" customHeight="1" x14ac:dyDescent="0.2">
      <c r="A23" s="29">
        <v>45442</v>
      </c>
      <c r="B23" s="26">
        <v>3631</v>
      </c>
      <c r="C23" s="26" t="s">
        <v>132</v>
      </c>
      <c r="D23" s="27" t="s">
        <v>2</v>
      </c>
      <c r="E23" s="28">
        <v>52</v>
      </c>
      <c r="G23" s="16" t="str">
        <f>_xlfn.IFNA(VLOOKUP($D23,مواد!$A$1:$A$150,1,FALSE),"")</f>
        <v>خزان بلاستيك طن</v>
      </c>
    </row>
    <row r="24" spans="1:11" ht="20.100000000000001" customHeight="1" x14ac:dyDescent="0.2">
      <c r="A24" s="29">
        <v>45432</v>
      </c>
      <c r="B24" s="26"/>
      <c r="C24" s="26"/>
      <c r="D24" s="27" t="s">
        <v>2</v>
      </c>
      <c r="E24" s="28">
        <v>46</v>
      </c>
      <c r="G24" s="16" t="str">
        <f>_xlfn.IFNA(VLOOKUP($D24,مواد!$A$1:$A$150,1,FALSE),"")</f>
        <v>خزان بلاستيك طن</v>
      </c>
    </row>
    <row r="25" spans="1:11" ht="20.100000000000001" customHeight="1" x14ac:dyDescent="0.2">
      <c r="A25" s="29">
        <v>45447</v>
      </c>
      <c r="B25" s="26">
        <v>3640</v>
      </c>
      <c r="C25" s="26" t="s">
        <v>132</v>
      </c>
      <c r="D25" s="27" t="s">
        <v>2</v>
      </c>
      <c r="E25" s="28">
        <v>52</v>
      </c>
      <c r="G25" s="16" t="str">
        <f>_xlfn.IFNA(VLOOKUP($D25,مواد!$A$1:$A$150,1,FALSE),"")</f>
        <v>خزان بلاستيك طن</v>
      </c>
    </row>
    <row r="26" spans="1:11" ht="20.100000000000001" customHeight="1" x14ac:dyDescent="0.2">
      <c r="A26" s="29">
        <v>45447</v>
      </c>
      <c r="B26" s="26">
        <v>8182052</v>
      </c>
      <c r="C26" s="26" t="s">
        <v>132</v>
      </c>
      <c r="D26" s="27" t="s">
        <v>142</v>
      </c>
      <c r="E26" s="28">
        <v>100</v>
      </c>
      <c r="G26" s="16" t="str">
        <f>_xlfn.IFNA(VLOOKUP($D26,مواد!$A$1:$A$150,1,FALSE),"")</f>
        <v>Natrosol HHR P</v>
      </c>
    </row>
    <row r="27" spans="1:11" ht="20.100000000000001" customHeight="1" x14ac:dyDescent="0.2">
      <c r="A27" s="29">
        <v>45449</v>
      </c>
      <c r="B27" s="26" t="s">
        <v>156</v>
      </c>
      <c r="C27" s="26" t="s">
        <v>135</v>
      </c>
      <c r="D27" s="27" t="s">
        <v>149</v>
      </c>
      <c r="E27" s="28">
        <v>1600</v>
      </c>
      <c r="G27" s="16" t="str">
        <f>_xlfn.IFNA(VLOOKUP($D27,مواد!$A$1:$A$150,1,FALSE),"")</f>
        <v>كبريتات كالسيوم - جبس</v>
      </c>
    </row>
    <row r="28" spans="1:11" ht="20.100000000000001" customHeight="1" x14ac:dyDescent="0.2">
      <c r="A28" s="29">
        <v>45449</v>
      </c>
      <c r="B28" s="26">
        <v>3646</v>
      </c>
      <c r="C28" s="26" t="s">
        <v>132</v>
      </c>
      <c r="D28" s="27" t="s">
        <v>2</v>
      </c>
      <c r="E28" s="28">
        <v>52</v>
      </c>
      <c r="G28" s="16" t="str">
        <f>_xlfn.IFNA(VLOOKUP($D28,مواد!$A$1:$A$150,1,FALSE),"")</f>
        <v>خزان بلاستيك طن</v>
      </c>
    </row>
    <row r="29" spans="1:11" ht="20.100000000000001" customHeight="1" x14ac:dyDescent="0.2">
      <c r="A29" s="29">
        <v>45451</v>
      </c>
      <c r="B29" s="26">
        <v>37417</v>
      </c>
      <c r="C29" s="26" t="s">
        <v>132</v>
      </c>
      <c r="D29" s="27" t="s">
        <v>61</v>
      </c>
      <c r="E29" s="28">
        <v>27780</v>
      </c>
      <c r="G29" s="16" t="str">
        <f>_xlfn.IFNA(VLOOKUP($D29,مواد!$A$1:$A$150,1,FALSE),"")</f>
        <v>ملح</v>
      </c>
    </row>
    <row r="30" spans="1:11" ht="20.100000000000001" customHeight="1" x14ac:dyDescent="0.2">
      <c r="A30" s="115">
        <v>45453</v>
      </c>
      <c r="B30" s="116">
        <v>4001</v>
      </c>
      <c r="C30" s="120" t="s">
        <v>132</v>
      </c>
      <c r="D30" s="117" t="s">
        <v>2</v>
      </c>
      <c r="E30" s="118">
        <v>52</v>
      </c>
      <c r="G30" s="16" t="str">
        <f>_xlfn.IFNA(VLOOKUP($D30,مواد!$A$1:$A$150,1,FALSE),"")</f>
        <v>خزان بلاستيك طن</v>
      </c>
    </row>
    <row r="31" spans="1:11" ht="20.100000000000001" customHeight="1" x14ac:dyDescent="0.2">
      <c r="A31" s="115">
        <v>45453</v>
      </c>
      <c r="B31" s="116">
        <v>37476</v>
      </c>
      <c r="C31" s="116" t="s">
        <v>132</v>
      </c>
      <c r="D31" s="117" t="s">
        <v>61</v>
      </c>
      <c r="E31" s="118">
        <v>25000</v>
      </c>
      <c r="G31" s="16" t="str">
        <f>_xlfn.IFNA(VLOOKUP($D31,مواد!$A$1:$A$150,1,FALSE),"")</f>
        <v>ملح</v>
      </c>
      <c r="J31" s="23"/>
      <c r="K31" s="23">
        <v>6000</v>
      </c>
    </row>
    <row r="32" spans="1:11" ht="20.100000000000001" customHeight="1" x14ac:dyDescent="0.2">
      <c r="A32" s="19">
        <v>45455</v>
      </c>
      <c r="B32" s="17">
        <v>2935</v>
      </c>
      <c r="C32" s="116" t="s">
        <v>132</v>
      </c>
      <c r="D32" s="18" t="s">
        <v>111</v>
      </c>
      <c r="E32" s="21">
        <v>264</v>
      </c>
      <c r="G32" s="16" t="str">
        <f>_xlfn.IFNA(VLOOKUP($D32,مواد!$A$1:$A$150,1,FALSE),"")</f>
        <v>برميل حديد مفتوح 200 لتر</v>
      </c>
      <c r="J32" s="23"/>
      <c r="K32" s="23">
        <v>25000</v>
      </c>
    </row>
    <row r="33" spans="1:11" ht="20.100000000000001" customHeight="1" x14ac:dyDescent="0.2">
      <c r="A33" s="19">
        <v>45462</v>
      </c>
      <c r="B33" s="17">
        <v>4006</v>
      </c>
      <c r="C33" s="116" t="s">
        <v>132</v>
      </c>
      <c r="D33" s="18" t="s">
        <v>2</v>
      </c>
      <c r="E33" s="21">
        <v>50</v>
      </c>
      <c r="G33" s="16" t="str">
        <f>_xlfn.IFNA(VLOOKUP($D33,مواد!$A$1:$A$150,1,FALSE),"")</f>
        <v>خزان بلاستيك طن</v>
      </c>
      <c r="I33" s="24"/>
      <c r="J33" s="24"/>
      <c r="K33" s="24"/>
    </row>
    <row r="34" spans="1:11" ht="20.100000000000001" customHeight="1" x14ac:dyDescent="0.2">
      <c r="A34" s="19">
        <v>45462</v>
      </c>
      <c r="B34" s="17">
        <v>4009</v>
      </c>
      <c r="C34" s="116" t="s">
        <v>132</v>
      </c>
      <c r="D34" s="18" t="s">
        <v>2</v>
      </c>
      <c r="E34" s="21">
        <v>52</v>
      </c>
      <c r="G34" s="16" t="str">
        <f>_xlfn.IFNA(VLOOKUP($D34,مواد!$A$1:$A$150,1,FALSE),"")</f>
        <v>خزان بلاستيك طن</v>
      </c>
      <c r="I34" s="24"/>
      <c r="J34" s="24"/>
      <c r="K34" s="24"/>
    </row>
    <row r="35" spans="1:11" ht="20.100000000000001" customHeight="1" x14ac:dyDescent="0.2">
      <c r="A35" s="88">
        <v>45462</v>
      </c>
      <c r="B35" s="89">
        <v>6035090</v>
      </c>
      <c r="C35" s="119" t="s">
        <v>132</v>
      </c>
      <c r="D35" s="90" t="s">
        <v>6</v>
      </c>
      <c r="E35" s="91">
        <v>792</v>
      </c>
      <c r="G35" s="16" t="str">
        <f>_xlfn.IFNA(VLOOKUP($D35,مواد!$A$1:$A$150,1,FALSE),"")</f>
        <v>برميل 50 لتر سادة</v>
      </c>
      <c r="I35" s="24"/>
      <c r="J35" s="24"/>
      <c r="K35" s="24"/>
    </row>
    <row r="36" spans="1:11" ht="20.100000000000001" customHeight="1" x14ac:dyDescent="0.2">
      <c r="A36" s="19">
        <v>45462</v>
      </c>
      <c r="B36" s="17">
        <v>8252791</v>
      </c>
      <c r="C36" s="17" t="s">
        <v>132</v>
      </c>
      <c r="D36" s="18" t="s">
        <v>142</v>
      </c>
      <c r="E36" s="21">
        <v>500</v>
      </c>
      <c r="G36" s="16" t="str">
        <f>_xlfn.IFNA(VLOOKUP($D36,مواد!$A$1:$A$150,1,FALSE),"")</f>
        <v>Natrosol HHR P</v>
      </c>
    </row>
    <row r="37" spans="1:11" ht="20.100000000000001" customHeight="1" x14ac:dyDescent="0.2">
      <c r="A37" s="19">
        <v>45462</v>
      </c>
      <c r="B37" s="17">
        <v>37586</v>
      </c>
      <c r="C37" s="17" t="s">
        <v>132</v>
      </c>
      <c r="D37" s="18" t="s">
        <v>61</v>
      </c>
      <c r="E37" s="21">
        <v>26340</v>
      </c>
      <c r="G37" s="16" t="str">
        <f>_xlfn.IFNA(VLOOKUP($D37,مواد!$A$1:$A$150,1,FALSE),"")</f>
        <v>ملح</v>
      </c>
    </row>
    <row r="38" spans="1:11" ht="20.100000000000001" customHeight="1" x14ac:dyDescent="0.2">
      <c r="A38" s="19">
        <v>45463</v>
      </c>
      <c r="B38" s="17">
        <v>4019</v>
      </c>
      <c r="C38" s="17" t="s">
        <v>132</v>
      </c>
      <c r="D38" s="18" t="s">
        <v>2</v>
      </c>
      <c r="E38" s="21">
        <v>52</v>
      </c>
      <c r="G38" s="16" t="str">
        <f>_xlfn.IFNA(VLOOKUP($D38,مواد!$A$1:$A$150,1,FALSE),"")</f>
        <v>خزان بلاستيك طن</v>
      </c>
    </row>
    <row r="39" spans="1:11" ht="20.100000000000001" customHeight="1" x14ac:dyDescent="0.2">
      <c r="A39" s="19">
        <v>45463</v>
      </c>
      <c r="B39" s="17" t="s">
        <v>156</v>
      </c>
      <c r="C39" s="17" t="s">
        <v>132</v>
      </c>
      <c r="D39" s="18" t="s">
        <v>2</v>
      </c>
      <c r="E39" s="21">
        <v>6</v>
      </c>
      <c r="G39" s="16" t="str">
        <f>_xlfn.IFNA(VLOOKUP($D39,مواد!$A$1:$A$150,1,FALSE),"")</f>
        <v>خزان بلاستيك طن</v>
      </c>
    </row>
    <row r="40" spans="1:11" ht="20.100000000000001" customHeight="1" x14ac:dyDescent="0.2">
      <c r="A40" s="88">
        <v>45465</v>
      </c>
      <c r="B40" s="89">
        <v>606111</v>
      </c>
      <c r="C40" s="89" t="s">
        <v>132</v>
      </c>
      <c r="D40" s="90" t="s">
        <v>7</v>
      </c>
      <c r="E40" s="91">
        <v>792</v>
      </c>
      <c r="G40" s="16" t="str">
        <f>_xlfn.IFNA(VLOOKUP($D40,مواد!$A$1:$A$150,1,FALSE),"")</f>
        <v>برميل سعودي بوند 50 لتر</v>
      </c>
    </row>
    <row r="41" spans="1:11" ht="20.100000000000001" customHeight="1" x14ac:dyDescent="0.2">
      <c r="A41" s="19">
        <v>45465</v>
      </c>
      <c r="B41" s="17" t="s">
        <v>170</v>
      </c>
      <c r="C41" s="17" t="s">
        <v>132</v>
      </c>
      <c r="D41" s="18" t="s">
        <v>39</v>
      </c>
      <c r="E41" s="21">
        <v>2700</v>
      </c>
      <c r="G41" s="16" t="str">
        <f>_xlfn.IFNA(VLOOKUP($D41,مواد!$A$1:$A$150,1,FALSE),"")</f>
        <v>ستيرين مونمر</v>
      </c>
    </row>
    <row r="42" spans="1:11" ht="20.100000000000001" customHeight="1" x14ac:dyDescent="0.2">
      <c r="A42" s="19">
        <v>45466</v>
      </c>
      <c r="B42" s="17">
        <v>2936</v>
      </c>
      <c r="C42" s="17" t="s">
        <v>132</v>
      </c>
      <c r="D42" s="18" t="s">
        <v>111</v>
      </c>
      <c r="E42" s="21">
        <v>264</v>
      </c>
      <c r="G42" s="16" t="str">
        <f>_xlfn.IFNA(VLOOKUP($D42,مواد!$A$1:$A$150,1,FALSE),"")</f>
        <v>برميل حديد مفتوح 200 لتر</v>
      </c>
    </row>
    <row r="43" spans="1:11" ht="20.100000000000001" customHeight="1" x14ac:dyDescent="0.2">
      <c r="A43" s="19">
        <v>45468</v>
      </c>
      <c r="B43" s="17" t="s">
        <v>170</v>
      </c>
      <c r="C43" s="17" t="s">
        <v>132</v>
      </c>
      <c r="D43" s="18" t="s">
        <v>122</v>
      </c>
      <c r="E43" s="21">
        <v>22300</v>
      </c>
      <c r="G43" s="16" t="str">
        <f>_xlfn.IFNA(VLOOKUP($D43,مواد!$A$1:$A$150,1,FALSE),"")</f>
        <v>فام</v>
      </c>
    </row>
    <row r="44" spans="1:11" ht="20.100000000000001" customHeight="1" x14ac:dyDescent="0.2">
      <c r="A44" s="19">
        <v>45469</v>
      </c>
      <c r="B44" s="17">
        <v>37712</v>
      </c>
      <c r="C44" s="17" t="s">
        <v>132</v>
      </c>
      <c r="D44" s="18" t="s">
        <v>61</v>
      </c>
      <c r="E44" s="21">
        <v>13350</v>
      </c>
      <c r="G44" s="16" t="str">
        <f>_xlfn.IFNA(VLOOKUP($D44,مواد!$A$1:$A$150,1,FALSE),"")</f>
        <v>ملح</v>
      </c>
    </row>
    <row r="45" spans="1:11" ht="20.100000000000001" customHeight="1" x14ac:dyDescent="0.2">
      <c r="A45" s="19">
        <v>45469</v>
      </c>
      <c r="B45" s="17">
        <v>37713</v>
      </c>
      <c r="C45" s="17" t="s">
        <v>132</v>
      </c>
      <c r="D45" s="18" t="s">
        <v>61</v>
      </c>
      <c r="E45" s="21">
        <v>12500</v>
      </c>
      <c r="G45" s="16" t="str">
        <f>_xlfn.IFNA(VLOOKUP($D45,مواد!$A$1:$A$150,1,FALSE),"")</f>
        <v>ملح</v>
      </c>
    </row>
    <row r="46" spans="1:11" ht="20.100000000000001" customHeight="1" x14ac:dyDescent="0.2">
      <c r="A46" s="19">
        <v>45469</v>
      </c>
      <c r="B46" s="17">
        <v>4028</v>
      </c>
      <c r="C46" s="17" t="s">
        <v>132</v>
      </c>
      <c r="D46" s="18" t="s">
        <v>2</v>
      </c>
      <c r="E46" s="21">
        <v>51</v>
      </c>
      <c r="G46" s="16" t="str">
        <f>_xlfn.IFNA(VLOOKUP($D46,مواد!$A$1:$A$150,1,FALSE),"")</f>
        <v>خزان بلاستيك طن</v>
      </c>
    </row>
    <row r="47" spans="1:11" ht="20.100000000000001" customHeight="1" x14ac:dyDescent="0.2">
      <c r="A47" s="19">
        <v>45469</v>
      </c>
      <c r="B47" s="17">
        <v>23</v>
      </c>
      <c r="C47" s="17" t="s">
        <v>132</v>
      </c>
      <c r="D47" s="18" t="s">
        <v>39</v>
      </c>
      <c r="E47" s="21">
        <v>900</v>
      </c>
      <c r="G47" s="16" t="str">
        <f>_xlfn.IFNA(VLOOKUP($D47,مواد!$A$1:$A$150,1,FALSE),"")</f>
        <v>ستيرين مونمر</v>
      </c>
    </row>
    <row r="48" spans="1:11" ht="20.100000000000001" customHeight="1" x14ac:dyDescent="0.2">
      <c r="A48" s="88">
        <v>45470</v>
      </c>
      <c r="B48" s="89">
        <v>2021222</v>
      </c>
      <c r="C48" s="89" t="s">
        <v>132</v>
      </c>
      <c r="D48" s="90" t="s">
        <v>24</v>
      </c>
      <c r="E48" s="91">
        <v>17000</v>
      </c>
      <c r="G48" s="16" t="str">
        <f>_xlfn.IFNA(VLOOKUP($D48,مواد!$A$1:$A$150,1,FALSE),"")</f>
        <v>Product104</v>
      </c>
    </row>
    <row r="49" spans="1:7" ht="20.100000000000001" customHeight="1" x14ac:dyDescent="0.2">
      <c r="A49" s="88">
        <v>45470</v>
      </c>
      <c r="B49" s="89">
        <v>2021222</v>
      </c>
      <c r="C49" s="89" t="s">
        <v>132</v>
      </c>
      <c r="D49" s="90" t="s">
        <v>57</v>
      </c>
      <c r="E49" s="91">
        <v>2520</v>
      </c>
      <c r="G49" s="16" t="str">
        <f>_xlfn.IFNA(VLOOKUP($D49,مواد!$A$1:$A$150,1,FALSE),"")</f>
        <v>Product35</v>
      </c>
    </row>
    <row r="50" spans="1:7" ht="20.100000000000001" customHeight="1" x14ac:dyDescent="0.2">
      <c r="A50" s="19">
        <v>45470</v>
      </c>
      <c r="B50" s="17"/>
      <c r="C50" s="26" t="s">
        <v>132</v>
      </c>
      <c r="D50" s="18" t="s">
        <v>39</v>
      </c>
      <c r="E50" s="21">
        <v>20000</v>
      </c>
      <c r="G50" s="16" t="str">
        <f>_xlfn.IFNA(VLOOKUP($D50,مواد!$A$1:$A$150,1,FALSE),"")</f>
        <v>ستيرين مونمر</v>
      </c>
    </row>
    <row r="51" spans="1:7" ht="20.100000000000001" customHeight="1" x14ac:dyDescent="0.2">
      <c r="A51" s="19">
        <v>45472</v>
      </c>
      <c r="B51" s="17" t="s">
        <v>171</v>
      </c>
      <c r="C51" s="26" t="s">
        <v>132</v>
      </c>
      <c r="D51" s="18" t="s">
        <v>71</v>
      </c>
      <c r="E51" s="21">
        <v>96000</v>
      </c>
      <c r="G51" s="16" t="str">
        <f>_xlfn.IFNA(VLOOKUP($D51,مواد!$A$1:$A$150,1,FALSE),"")</f>
        <v>كبريتات صوديوم سيلفيت</v>
      </c>
    </row>
    <row r="52" spans="1:7" ht="20.100000000000001" customHeight="1" x14ac:dyDescent="0.2">
      <c r="A52" s="19">
        <v>45473</v>
      </c>
      <c r="B52" s="17">
        <v>2939</v>
      </c>
      <c r="C52" s="26" t="s">
        <v>132</v>
      </c>
      <c r="D52" s="18" t="s">
        <v>111</v>
      </c>
      <c r="E52" s="21">
        <v>264</v>
      </c>
      <c r="G52" s="16" t="str">
        <f>_xlfn.IFNA(VLOOKUP($D52,مواد!$A$1:$A$150,1,FALSE),"")</f>
        <v>برميل حديد مفتوح 200 لتر</v>
      </c>
    </row>
    <row r="53" spans="1:7" ht="20.100000000000001" customHeight="1" x14ac:dyDescent="0.2">
      <c r="A53" s="19">
        <v>45474</v>
      </c>
      <c r="B53" s="17">
        <v>3937</v>
      </c>
      <c r="C53" s="26" t="s">
        <v>132</v>
      </c>
      <c r="D53" s="18" t="s">
        <v>111</v>
      </c>
      <c r="E53" s="21">
        <v>264</v>
      </c>
      <c r="G53" s="16" t="str">
        <f>_xlfn.IFNA(VLOOKUP($D53,مواد!$A$1:$A$150,1,FALSE),"")</f>
        <v>برميل حديد مفتوح 200 لتر</v>
      </c>
    </row>
    <row r="54" spans="1:7" ht="20.100000000000001" customHeight="1" x14ac:dyDescent="0.2">
      <c r="A54" s="19">
        <v>45474</v>
      </c>
      <c r="B54" s="17">
        <v>37780</v>
      </c>
      <c r="C54" s="26" t="s">
        <v>132</v>
      </c>
      <c r="D54" s="18" t="s">
        <v>61</v>
      </c>
      <c r="E54" s="21">
        <v>27890</v>
      </c>
      <c r="G54" s="16" t="str">
        <f>_xlfn.IFNA(VLOOKUP($D54,مواد!$A$1:$A$150,1,FALSE),"")</f>
        <v>ملح</v>
      </c>
    </row>
    <row r="55" spans="1:7" ht="20.100000000000001" customHeight="1" x14ac:dyDescent="0.2">
      <c r="A55" s="19">
        <v>45474</v>
      </c>
      <c r="B55" s="17">
        <v>2940</v>
      </c>
      <c r="C55" s="26" t="s">
        <v>132</v>
      </c>
      <c r="D55" s="18" t="s">
        <v>111</v>
      </c>
      <c r="E55" s="21">
        <v>235</v>
      </c>
      <c r="G55" s="16" t="str">
        <f>_xlfn.IFNA(VLOOKUP($D55,مواد!$A$1:$A$150,1,FALSE),"")</f>
        <v>برميل حديد مفتوح 200 لتر</v>
      </c>
    </row>
    <row r="56" spans="1:7" ht="20.100000000000001" customHeight="1" x14ac:dyDescent="0.2">
      <c r="A56" s="19">
        <v>45476</v>
      </c>
      <c r="B56" s="17">
        <v>4043</v>
      </c>
      <c r="C56" s="26" t="s">
        <v>132</v>
      </c>
      <c r="D56" s="18" t="s">
        <v>2</v>
      </c>
      <c r="E56" s="21">
        <v>52</v>
      </c>
      <c r="G56" s="16" t="str">
        <f>_xlfn.IFNA(VLOOKUP($D56,مواد!$A$1:$A$150,1,FALSE),"")</f>
        <v>خزان بلاستيك طن</v>
      </c>
    </row>
    <row r="57" spans="1:7" ht="20.100000000000001" customHeight="1" x14ac:dyDescent="0.2">
      <c r="A57" s="19">
        <v>45463</v>
      </c>
      <c r="B57" s="17">
        <v>6053111</v>
      </c>
      <c r="C57" s="26" t="s">
        <v>132</v>
      </c>
      <c r="D57" s="18" t="s">
        <v>7</v>
      </c>
      <c r="E57" s="21">
        <v>792</v>
      </c>
      <c r="G57" s="16" t="str">
        <f>_xlfn.IFNA(VLOOKUP($D57,مواد!$A$1:$A$150,1,FALSE),"")</f>
        <v>برميل سعودي بوند 50 لتر</v>
      </c>
    </row>
    <row r="58" spans="1:7" ht="20.100000000000001" customHeight="1" x14ac:dyDescent="0.2">
      <c r="A58" s="17"/>
      <c r="B58" s="17"/>
      <c r="C58" s="17"/>
      <c r="D58" s="18"/>
      <c r="E58" s="21"/>
      <c r="G58" s="16" t="str">
        <f>_xlfn.IFNA(VLOOKUP($D58,مواد!$A$1:$A$150,1,FALSE),"")</f>
        <v/>
      </c>
    </row>
    <row r="59" spans="1:7" ht="20.100000000000001" customHeight="1" x14ac:dyDescent="0.2">
      <c r="A59" s="17"/>
      <c r="B59" s="17"/>
      <c r="C59" s="17"/>
      <c r="D59" s="18"/>
      <c r="E59" s="21"/>
      <c r="G59" s="16" t="str">
        <f>_xlfn.IFNA(VLOOKUP($D59,مواد!$A$1:$A$150,1,FALSE),"")</f>
        <v/>
      </c>
    </row>
    <row r="60" spans="1:7" ht="20.100000000000001" customHeight="1" x14ac:dyDescent="0.2">
      <c r="A60" s="17"/>
      <c r="B60" s="17"/>
      <c r="C60" s="17"/>
      <c r="D60" s="18"/>
      <c r="E60" s="21"/>
      <c r="G60" s="16" t="str">
        <f>_xlfn.IFNA(VLOOKUP($D60,مواد!$A$1:$A$150,1,FALSE),"")</f>
        <v/>
      </c>
    </row>
    <row r="61" spans="1:7" ht="20.100000000000001" customHeight="1" x14ac:dyDescent="0.2">
      <c r="A61" s="17"/>
      <c r="B61" s="17"/>
      <c r="C61" s="17"/>
      <c r="D61" s="18"/>
      <c r="E61" s="21"/>
      <c r="G61" s="16" t="str">
        <f>_xlfn.IFNA(VLOOKUP($D61,مواد!$A$1:$A$150,1,FALSE),"")</f>
        <v/>
      </c>
    </row>
    <row r="62" spans="1:7" ht="20.100000000000001" customHeight="1" x14ac:dyDescent="0.2">
      <c r="A62" s="17"/>
      <c r="B62" s="17"/>
      <c r="C62" s="17"/>
      <c r="D62" s="18"/>
      <c r="E62" s="21"/>
      <c r="G62" s="16" t="str">
        <f>_xlfn.IFNA(VLOOKUP($D62,مواد!$A$1:$A$150,1,FALSE),"")</f>
        <v/>
      </c>
    </row>
    <row r="63" spans="1:7" ht="20.100000000000001" customHeight="1" x14ac:dyDescent="0.2">
      <c r="A63" s="17"/>
      <c r="B63" s="17"/>
      <c r="C63" s="17"/>
      <c r="D63" s="18"/>
      <c r="E63" s="21"/>
      <c r="G63" s="16" t="str">
        <f>_xlfn.IFNA(VLOOKUP($D63,مواد!$A$1:$A$150,1,FALSE),"")</f>
        <v/>
      </c>
    </row>
    <row r="64" spans="1:7" ht="20.100000000000001" customHeight="1" x14ac:dyDescent="0.2">
      <c r="A64" s="17"/>
      <c r="B64" s="17"/>
      <c r="C64" s="17"/>
      <c r="D64" s="18"/>
      <c r="E64" s="21"/>
      <c r="G64" s="16" t="str">
        <f>_xlfn.IFNA(VLOOKUP($D64,مواد!$A$1:$A$150,1,FALSE),"")</f>
        <v/>
      </c>
    </row>
    <row r="65" spans="1:7" ht="20.100000000000001" customHeight="1" x14ac:dyDescent="0.2">
      <c r="A65" s="17"/>
      <c r="B65" s="17"/>
      <c r="C65" s="17"/>
      <c r="D65" s="18"/>
      <c r="E65" s="21"/>
      <c r="G65" s="16" t="str">
        <f>_xlfn.IFNA(VLOOKUP($D65,مواد!$A$1:$A$150,1,FALSE),"")</f>
        <v/>
      </c>
    </row>
    <row r="66" spans="1:7" ht="20.100000000000001" customHeight="1" x14ac:dyDescent="0.2">
      <c r="A66" s="17"/>
      <c r="B66" s="17"/>
      <c r="C66" s="17"/>
      <c r="D66" s="18"/>
      <c r="E66" s="21"/>
      <c r="G66" s="16" t="str">
        <f>_xlfn.IFNA(VLOOKUP($D66,مواد!$A$1:$A$150,1,FALSE),"")</f>
        <v/>
      </c>
    </row>
    <row r="67" spans="1:7" ht="20.100000000000001" customHeight="1" x14ac:dyDescent="0.2">
      <c r="A67" s="17"/>
      <c r="B67" s="17"/>
      <c r="C67" s="17"/>
      <c r="D67" s="18"/>
      <c r="E67" s="21"/>
      <c r="G67" s="16" t="str">
        <f>_xlfn.IFNA(VLOOKUP($D67,مواد!$A$1:$A$150,1,FALSE),"")</f>
        <v/>
      </c>
    </row>
    <row r="68" spans="1:7" ht="20.100000000000001" customHeight="1" x14ac:dyDescent="0.2">
      <c r="A68" s="17"/>
      <c r="B68" s="17"/>
      <c r="C68" s="17"/>
      <c r="D68" s="18"/>
      <c r="E68" s="21"/>
      <c r="G68" s="16" t="str">
        <f>_xlfn.IFNA(VLOOKUP($D68,مواد!$A$1:$A$150,1,FALSE),"")</f>
        <v/>
      </c>
    </row>
    <row r="69" spans="1:7" ht="20.100000000000001" customHeight="1" x14ac:dyDescent="0.2">
      <c r="A69" s="17"/>
      <c r="B69" s="17"/>
      <c r="C69" s="17"/>
      <c r="D69" s="18"/>
      <c r="E69" s="21"/>
      <c r="G69" s="16" t="str">
        <f>_xlfn.IFNA(VLOOKUP($D69,مواد!$A$1:$A$150,1,FALSE),"")</f>
        <v/>
      </c>
    </row>
    <row r="70" spans="1:7" ht="20.100000000000001" customHeight="1" x14ac:dyDescent="0.2">
      <c r="A70" s="17"/>
      <c r="B70" s="17"/>
      <c r="C70" s="17"/>
      <c r="D70" s="18"/>
      <c r="E70" s="21"/>
      <c r="G70" s="16" t="str">
        <f>_xlfn.IFNA(VLOOKUP($D70,مواد!$A$1:$A$150,1,FALSE),"")</f>
        <v/>
      </c>
    </row>
    <row r="71" spans="1:7" ht="20.100000000000001" customHeight="1" x14ac:dyDescent="0.2">
      <c r="A71" s="17"/>
      <c r="B71" s="17"/>
      <c r="C71" s="17"/>
      <c r="D71" s="18"/>
      <c r="E71" s="21"/>
      <c r="G71" s="16" t="str">
        <f>_xlfn.IFNA(VLOOKUP($D71,مواد!$A$1:$A$150,1,FALSE),"")</f>
        <v/>
      </c>
    </row>
    <row r="72" spans="1:7" ht="20.100000000000001" customHeight="1" x14ac:dyDescent="0.2">
      <c r="A72" s="17"/>
      <c r="B72" s="17"/>
      <c r="C72" s="17"/>
      <c r="D72" s="18"/>
      <c r="E72" s="21"/>
      <c r="G72" s="16" t="str">
        <f>_xlfn.IFNA(VLOOKUP($D72,مواد!$A$1:$A$150,1,FALSE),"")</f>
        <v/>
      </c>
    </row>
    <row r="73" spans="1:7" ht="20.100000000000001" customHeight="1" x14ac:dyDescent="0.2">
      <c r="A73" s="17"/>
      <c r="B73" s="17"/>
      <c r="C73" s="17"/>
      <c r="D73" s="18"/>
      <c r="E73" s="21"/>
      <c r="G73" s="16" t="str">
        <f>_xlfn.IFNA(VLOOKUP($D73,مواد!$A$1:$A$150,1,FALSE),"")</f>
        <v/>
      </c>
    </row>
    <row r="74" spans="1:7" ht="20.100000000000001" customHeight="1" x14ac:dyDescent="0.2">
      <c r="A74" s="17"/>
      <c r="B74" s="17"/>
      <c r="C74" s="17"/>
      <c r="D74" s="18"/>
      <c r="E74" s="21"/>
      <c r="G74" s="16" t="str">
        <f>_xlfn.IFNA(VLOOKUP($D74,مواد!$A$1:$A$150,1,FALSE),"")</f>
        <v/>
      </c>
    </row>
    <row r="75" spans="1:7" ht="20.100000000000001" customHeight="1" x14ac:dyDescent="0.2">
      <c r="A75" s="17"/>
      <c r="B75" s="17"/>
      <c r="C75" s="17"/>
      <c r="D75" s="18"/>
      <c r="E75" s="21"/>
      <c r="G75" s="16" t="str">
        <f>_xlfn.IFNA(VLOOKUP($D75,مواد!$A$1:$A$150,1,FALSE),"")</f>
        <v/>
      </c>
    </row>
    <row r="76" spans="1:7" ht="20.100000000000001" customHeight="1" x14ac:dyDescent="0.2">
      <c r="A76" s="17"/>
      <c r="B76" s="17"/>
      <c r="C76" s="17"/>
      <c r="D76" s="18"/>
      <c r="E76" s="21"/>
      <c r="G76" s="16" t="str">
        <f>_xlfn.IFNA(VLOOKUP($D76,مواد!$A$1:$A$150,1,FALSE),"")</f>
        <v/>
      </c>
    </row>
    <row r="77" spans="1:7" ht="20.100000000000001" customHeight="1" x14ac:dyDescent="0.2">
      <c r="A77" s="17"/>
      <c r="B77" s="17"/>
      <c r="C77" s="17"/>
      <c r="D77" s="18"/>
      <c r="E77" s="21"/>
      <c r="G77" s="16" t="str">
        <f>_xlfn.IFNA(VLOOKUP($D77,مواد!$A$1:$A$150,1,FALSE),"")</f>
        <v/>
      </c>
    </row>
    <row r="78" spans="1:7" ht="20.100000000000001" customHeight="1" x14ac:dyDescent="0.2">
      <c r="A78" s="17"/>
      <c r="B78" s="17"/>
      <c r="C78" s="17"/>
      <c r="D78" s="18"/>
      <c r="E78" s="21"/>
      <c r="G78" s="16" t="str">
        <f>_xlfn.IFNA(VLOOKUP($D78,مواد!$A$1:$A$150,1,FALSE),"")</f>
        <v/>
      </c>
    </row>
    <row r="79" spans="1:7" ht="20.100000000000001" customHeight="1" x14ac:dyDescent="0.2">
      <c r="A79" s="17"/>
      <c r="B79" s="17"/>
      <c r="C79" s="17"/>
      <c r="D79" s="18"/>
      <c r="E79" s="21"/>
      <c r="G79" s="16" t="str">
        <f>_xlfn.IFNA(VLOOKUP($D79,مواد!$A$1:$A$150,1,FALSE),"")</f>
        <v/>
      </c>
    </row>
    <row r="80" spans="1:7" ht="20.100000000000001" customHeight="1" x14ac:dyDescent="0.2">
      <c r="A80" s="17"/>
      <c r="B80" s="17"/>
      <c r="C80" s="17"/>
      <c r="D80" s="18"/>
      <c r="E80" s="21"/>
      <c r="G80" s="16" t="str">
        <f>_xlfn.IFNA(VLOOKUP($D80,مواد!$A$1:$A$150,1,FALSE),"")</f>
        <v/>
      </c>
    </row>
    <row r="81" spans="1:7" ht="20.100000000000001" customHeight="1" x14ac:dyDescent="0.2">
      <c r="A81" s="17"/>
      <c r="B81" s="17"/>
      <c r="C81" s="17"/>
      <c r="D81" s="18"/>
      <c r="E81" s="21"/>
      <c r="G81" s="16" t="str">
        <f>_xlfn.IFNA(VLOOKUP($D81,مواد!$A$1:$A$150,1,FALSE),"")</f>
        <v/>
      </c>
    </row>
    <row r="82" spans="1:7" ht="20.100000000000001" customHeight="1" x14ac:dyDescent="0.2">
      <c r="A82" s="17"/>
      <c r="B82" s="17"/>
      <c r="C82" s="17"/>
      <c r="D82" s="18"/>
      <c r="E82" s="21"/>
      <c r="G82" s="16" t="str">
        <f>_xlfn.IFNA(VLOOKUP($D82,مواد!$A$1:$A$150,1,FALSE),"")</f>
        <v/>
      </c>
    </row>
    <row r="83" spans="1:7" ht="20.100000000000001" customHeight="1" x14ac:dyDescent="0.2">
      <c r="A83" s="17"/>
      <c r="B83" s="17"/>
      <c r="C83" s="17"/>
      <c r="D83" s="18"/>
      <c r="E83" s="21"/>
      <c r="G83" s="16" t="str">
        <f>_xlfn.IFNA(VLOOKUP($D83,مواد!$A$1:$A$150,1,FALSE),"")</f>
        <v/>
      </c>
    </row>
    <row r="84" spans="1:7" ht="20.100000000000001" customHeight="1" x14ac:dyDescent="0.2">
      <c r="A84" s="17"/>
      <c r="B84" s="17"/>
      <c r="C84" s="17"/>
      <c r="D84" s="18"/>
      <c r="E84" s="21"/>
      <c r="G84" s="16" t="str">
        <f>_xlfn.IFNA(VLOOKUP($D84,مواد!$A$1:$A$150,1,FALSE),"")</f>
        <v/>
      </c>
    </row>
    <row r="85" spans="1:7" ht="20.100000000000001" customHeight="1" x14ac:dyDescent="0.2">
      <c r="A85" s="17"/>
      <c r="B85" s="17"/>
      <c r="C85" s="17"/>
      <c r="D85" s="18"/>
      <c r="E85" s="21"/>
      <c r="G85" s="16" t="str">
        <f>_xlfn.IFNA(VLOOKUP($D85,مواد!$A$1:$A$150,1,FALSE),"")</f>
        <v/>
      </c>
    </row>
    <row r="86" spans="1:7" ht="20.100000000000001" customHeight="1" x14ac:dyDescent="0.2">
      <c r="A86" s="17"/>
      <c r="B86" s="17"/>
      <c r="C86" s="17"/>
      <c r="D86" s="18"/>
      <c r="E86" s="21"/>
      <c r="G86" s="16" t="str">
        <f>_xlfn.IFNA(VLOOKUP($D86,مواد!$A$1:$A$150,1,FALSE),"")</f>
        <v/>
      </c>
    </row>
    <row r="87" spans="1:7" ht="20.100000000000001" customHeight="1" x14ac:dyDescent="0.2">
      <c r="A87" s="17"/>
      <c r="B87" s="17"/>
      <c r="C87" s="17"/>
      <c r="D87" s="18"/>
      <c r="E87" s="21"/>
      <c r="G87" s="16" t="str">
        <f>_xlfn.IFNA(VLOOKUP($D87,مواد!$A$1:$A$150,1,FALSE),"")</f>
        <v/>
      </c>
    </row>
    <row r="88" spans="1:7" ht="20.100000000000001" customHeight="1" x14ac:dyDescent="0.2">
      <c r="A88" s="17"/>
      <c r="B88" s="17"/>
      <c r="C88" s="17"/>
      <c r="D88" s="18"/>
      <c r="E88" s="21"/>
      <c r="G88" s="16" t="str">
        <f>_xlfn.IFNA(VLOOKUP($D88,مواد!$A$1:$A$150,1,FALSE),"")</f>
        <v/>
      </c>
    </row>
    <row r="89" spans="1:7" ht="20.100000000000001" customHeight="1" x14ac:dyDescent="0.2">
      <c r="A89" s="17"/>
      <c r="B89" s="17"/>
      <c r="C89" s="17"/>
      <c r="D89" s="18"/>
      <c r="E89" s="21"/>
      <c r="G89" s="16" t="str">
        <f>_xlfn.IFNA(VLOOKUP($D89,مواد!$A$1:$A$150,1,FALSE),"")</f>
        <v/>
      </c>
    </row>
    <row r="90" spans="1:7" ht="20.100000000000001" customHeight="1" x14ac:dyDescent="0.2">
      <c r="A90" s="17"/>
      <c r="B90" s="17"/>
      <c r="C90" s="17"/>
      <c r="D90" s="18"/>
      <c r="E90" s="21"/>
      <c r="G90" s="16" t="str">
        <f>_xlfn.IFNA(VLOOKUP($D90,مواد!$A$1:$A$150,1,FALSE),"")</f>
        <v/>
      </c>
    </row>
    <row r="91" spans="1:7" ht="20.100000000000001" customHeight="1" x14ac:dyDescent="0.2">
      <c r="A91" s="17"/>
      <c r="B91" s="17"/>
      <c r="C91" s="17"/>
      <c r="D91" s="18"/>
      <c r="E91" s="21"/>
      <c r="G91" s="16" t="str">
        <f>_xlfn.IFNA(VLOOKUP($D91,مواد!$A$1:$A$150,1,FALSE),"")</f>
        <v/>
      </c>
    </row>
    <row r="92" spans="1:7" ht="20.100000000000001" customHeight="1" x14ac:dyDescent="0.2">
      <c r="A92" s="17"/>
      <c r="B92" s="17"/>
      <c r="C92" s="17"/>
      <c r="D92" s="18"/>
      <c r="E92" s="21"/>
      <c r="G92" s="16" t="str">
        <f>_xlfn.IFNA(VLOOKUP($D92,مواد!$A$1:$A$150,1,FALSE),"")</f>
        <v/>
      </c>
    </row>
    <row r="93" spans="1:7" ht="20.100000000000001" customHeight="1" x14ac:dyDescent="0.2">
      <c r="A93" s="17"/>
      <c r="B93" s="17"/>
      <c r="C93" s="17"/>
      <c r="D93" s="18"/>
      <c r="E93" s="21"/>
      <c r="G93" s="16" t="str">
        <f>_xlfn.IFNA(VLOOKUP($D93,مواد!$A$1:$A$150,1,FALSE),"")</f>
        <v/>
      </c>
    </row>
    <row r="94" spans="1:7" ht="20.100000000000001" customHeight="1" x14ac:dyDescent="0.2">
      <c r="A94" s="17"/>
      <c r="B94" s="17"/>
      <c r="C94" s="17"/>
      <c r="D94" s="18"/>
      <c r="E94" s="21"/>
      <c r="G94" s="16" t="str">
        <f>_xlfn.IFNA(VLOOKUP($D94,مواد!$A$1:$A$150,1,FALSE),"")</f>
        <v/>
      </c>
    </row>
    <row r="95" spans="1:7" ht="20.100000000000001" customHeight="1" x14ac:dyDescent="0.2">
      <c r="A95" s="17"/>
      <c r="B95" s="17"/>
      <c r="C95" s="17"/>
      <c r="D95" s="18"/>
      <c r="E95" s="21"/>
      <c r="G95" s="16" t="str">
        <f>_xlfn.IFNA(VLOOKUP($D95,مواد!$A$1:$A$150,1,FALSE),"")</f>
        <v/>
      </c>
    </row>
    <row r="96" spans="1:7" ht="20.100000000000001" customHeight="1" x14ac:dyDescent="0.2">
      <c r="A96" s="17"/>
      <c r="B96" s="17"/>
      <c r="C96" s="17"/>
      <c r="D96" s="18"/>
      <c r="E96" s="21"/>
      <c r="G96" s="16" t="str">
        <f>_xlfn.IFNA(VLOOKUP($D96,مواد!$A$1:$A$150,1,FALSE),"")</f>
        <v/>
      </c>
    </row>
    <row r="97" spans="1:7" ht="20.100000000000001" customHeight="1" x14ac:dyDescent="0.2">
      <c r="A97" s="17"/>
      <c r="B97" s="17"/>
      <c r="C97" s="17"/>
      <c r="D97" s="18"/>
      <c r="E97" s="21"/>
      <c r="G97" s="16" t="str">
        <f>_xlfn.IFNA(VLOOKUP($D97,مواد!$A$1:$A$150,1,FALSE),"")</f>
        <v/>
      </c>
    </row>
    <row r="98" spans="1:7" ht="20.100000000000001" customHeight="1" x14ac:dyDescent="0.2">
      <c r="A98" s="17"/>
      <c r="B98" s="17"/>
      <c r="C98" s="17"/>
      <c r="D98" s="18"/>
      <c r="E98" s="21"/>
      <c r="G98" s="16" t="str">
        <f>_xlfn.IFNA(VLOOKUP($D98,مواد!$A$1:$A$150,1,FALSE),"")</f>
        <v/>
      </c>
    </row>
    <row r="99" spans="1:7" ht="20.100000000000001" customHeight="1" x14ac:dyDescent="0.2">
      <c r="A99" s="17"/>
      <c r="B99" s="17"/>
      <c r="C99" s="17"/>
      <c r="D99" s="18"/>
      <c r="E99" s="21"/>
      <c r="G99" s="16" t="str">
        <f>_xlfn.IFNA(VLOOKUP($D99,مواد!$A$1:$A$150,1,FALSE),"")</f>
        <v/>
      </c>
    </row>
    <row r="100" spans="1:7" ht="20.100000000000001" customHeight="1" x14ac:dyDescent="0.2">
      <c r="A100" s="17"/>
      <c r="B100" s="17"/>
      <c r="C100" s="17"/>
      <c r="D100" s="18"/>
      <c r="E100" s="21"/>
      <c r="G100" s="16" t="str">
        <f>_xlfn.IFNA(VLOOKUP($D100,مواد!$A$1:$A$150,1,FALSE),"")</f>
        <v/>
      </c>
    </row>
    <row r="101" spans="1:7" ht="20.100000000000001" customHeight="1" x14ac:dyDescent="0.2">
      <c r="A101" s="17"/>
      <c r="B101" s="17"/>
      <c r="C101" s="17"/>
      <c r="D101" s="18"/>
      <c r="E101" s="21"/>
      <c r="G101" s="16" t="str">
        <f>_xlfn.IFNA(VLOOKUP($D101,مواد!$A$1:$A$150,1,FALSE),"")</f>
        <v/>
      </c>
    </row>
    <row r="102" spans="1:7" ht="20.100000000000001" customHeight="1" x14ac:dyDescent="0.2">
      <c r="A102" s="17"/>
      <c r="B102" s="17"/>
      <c r="C102" s="17"/>
      <c r="D102" s="18"/>
      <c r="E102" s="21"/>
      <c r="G102" s="16" t="str">
        <f>_xlfn.IFNA(VLOOKUP($D102,مواد!$A$1:$A$150,1,FALSE),"")</f>
        <v/>
      </c>
    </row>
  </sheetData>
  <pageMargins left="0.51181102362204722" right="0.51181102362204722" top="0.55118110236220474" bottom="0.55118110236220474" header="0.11811023622047245" footer="0.1181102362204724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rightToLeft="1" topLeftCell="A4" workbookViewId="0">
      <selection activeCell="D64" sqref="D64"/>
    </sheetView>
  </sheetViews>
  <sheetFormatPr defaultRowHeight="20.100000000000001" customHeight="1" x14ac:dyDescent="0.2"/>
  <cols>
    <col min="1" max="1" width="10.75" style="16" customWidth="1"/>
    <col min="2" max="2" width="11.25" style="16" bestFit="1" customWidth="1"/>
    <col min="3" max="3" width="14.5" style="16" customWidth="1"/>
    <col min="4" max="4" width="32.875" style="16" customWidth="1"/>
    <col min="5" max="5" width="14.375" style="16" customWidth="1"/>
    <col min="6" max="6" width="9" style="16"/>
    <col min="7" max="7" width="19.875" style="16" bestFit="1" customWidth="1"/>
    <col min="8" max="8" width="9" style="16"/>
    <col min="9" max="9" width="10.125" style="16" bestFit="1" customWidth="1"/>
    <col min="10" max="10" width="14.125" style="16" customWidth="1"/>
    <col min="11" max="16384" width="9" style="16"/>
  </cols>
  <sheetData>
    <row r="1" spans="1:10" ht="20.100000000000001" customHeight="1" thickBot="1" x14ac:dyDescent="0.25">
      <c r="A1" s="22" t="s">
        <v>126</v>
      </c>
      <c r="B1" s="22" t="s">
        <v>127</v>
      </c>
      <c r="C1" s="22" t="s">
        <v>131</v>
      </c>
      <c r="D1" s="22" t="s">
        <v>128</v>
      </c>
      <c r="E1" s="22" t="s">
        <v>129</v>
      </c>
    </row>
    <row r="2" spans="1:10" ht="20.100000000000001" customHeight="1" x14ac:dyDescent="0.2">
      <c r="A2" s="29">
        <v>45428</v>
      </c>
      <c r="B2" s="62" t="s">
        <v>137</v>
      </c>
      <c r="C2" s="26" t="s">
        <v>132</v>
      </c>
      <c r="D2" s="27" t="s">
        <v>42</v>
      </c>
      <c r="E2" s="28">
        <v>4000</v>
      </c>
      <c r="G2" s="16" t="str">
        <f>_xlfn.IFNA(VLOOKUP($D2,مواد!$A$1:$A$150,1,FALSE),"")</f>
        <v>EPA073</v>
      </c>
    </row>
    <row r="3" spans="1:10" ht="20.100000000000001" customHeight="1" x14ac:dyDescent="0.2">
      <c r="A3" s="29">
        <v>45428</v>
      </c>
      <c r="B3" s="62" t="s">
        <v>137</v>
      </c>
      <c r="C3" s="26" t="s">
        <v>132</v>
      </c>
      <c r="D3" s="27" t="s">
        <v>29</v>
      </c>
      <c r="E3" s="28">
        <v>9984</v>
      </c>
      <c r="G3" s="16" t="str">
        <f>_xlfn.IFNA(VLOOKUP($D3,مواد!$A$1:$A$150,1,FALSE),"")</f>
        <v>امونيا</v>
      </c>
    </row>
    <row r="4" spans="1:10" ht="20.100000000000001" customHeight="1" x14ac:dyDescent="0.2">
      <c r="A4" s="61">
        <v>45428</v>
      </c>
      <c r="B4" s="62">
        <v>3611</v>
      </c>
      <c r="C4" s="62" t="s">
        <v>132</v>
      </c>
      <c r="D4" s="63" t="s">
        <v>2</v>
      </c>
      <c r="E4" s="64">
        <v>28</v>
      </c>
      <c r="G4" s="16" t="str">
        <f>_xlfn.IFNA(VLOOKUP($D4,مواد!$A$1:$A$150,1,FALSE),"")</f>
        <v>خزان بلاستيك طن</v>
      </c>
      <c r="J4" s="65"/>
    </row>
    <row r="5" spans="1:10" ht="20.100000000000001" customHeight="1" x14ac:dyDescent="0.2">
      <c r="A5" s="29">
        <v>45428</v>
      </c>
      <c r="B5" s="26">
        <v>3610</v>
      </c>
      <c r="C5" s="26" t="s">
        <v>132</v>
      </c>
      <c r="D5" s="27" t="s">
        <v>2</v>
      </c>
      <c r="E5" s="28">
        <v>52</v>
      </c>
      <c r="G5" s="16" t="str">
        <f>_xlfn.IFNA(VLOOKUP($D5,مواد!$A$1:$A$150,1,FALSE),"")</f>
        <v>خزان بلاستيك طن</v>
      </c>
      <c r="J5" s="65"/>
    </row>
    <row r="6" spans="1:10" ht="20.100000000000001" customHeight="1" x14ac:dyDescent="0.2">
      <c r="A6" s="29">
        <v>45430</v>
      </c>
      <c r="B6" s="26"/>
      <c r="C6" s="26" t="s">
        <v>132</v>
      </c>
      <c r="D6" s="27" t="s">
        <v>179</v>
      </c>
      <c r="E6" s="28">
        <v>6000</v>
      </c>
      <c r="G6" s="16" t="str">
        <f>_xlfn.IFNA(VLOOKUP($D6,مواد!$A$1:$A$150,1,FALSE),"")</f>
        <v>filter bag</v>
      </c>
      <c r="J6" s="65"/>
    </row>
    <row r="7" spans="1:10" ht="20.100000000000001" customHeight="1" x14ac:dyDescent="0.2">
      <c r="A7" s="29">
        <v>45432</v>
      </c>
      <c r="B7" s="26">
        <v>504</v>
      </c>
      <c r="C7" s="26" t="s">
        <v>132</v>
      </c>
      <c r="D7" s="27" t="s">
        <v>25</v>
      </c>
      <c r="E7" s="28">
        <v>9900</v>
      </c>
      <c r="G7" s="16" t="str">
        <f>_xlfn.IFNA(VLOOKUP($D7,مواد!$A$1:$A$150,1,FALSE),"")</f>
        <v>Hydrogen Peroxide</v>
      </c>
      <c r="J7" s="65"/>
    </row>
    <row r="8" spans="1:10" ht="20.100000000000001" customHeight="1" x14ac:dyDescent="0.2">
      <c r="A8" s="29">
        <v>45432</v>
      </c>
      <c r="B8" s="26">
        <v>37022</v>
      </c>
      <c r="C8" s="26" t="s">
        <v>132</v>
      </c>
      <c r="D8" s="27" t="s">
        <v>61</v>
      </c>
      <c r="E8" s="28">
        <v>12500</v>
      </c>
      <c r="G8" s="16" t="str">
        <f>_xlfn.IFNA(VLOOKUP($D8,مواد!$A$1:$A$150,1,FALSE),"")</f>
        <v>ملح</v>
      </c>
      <c r="J8" s="65"/>
    </row>
    <row r="9" spans="1:10" ht="20.100000000000001" customHeight="1" x14ac:dyDescent="0.2">
      <c r="A9" s="29">
        <v>45432</v>
      </c>
      <c r="B9" s="26">
        <v>37021</v>
      </c>
      <c r="C9" s="26" t="s">
        <v>132</v>
      </c>
      <c r="D9" s="27" t="s">
        <v>61</v>
      </c>
      <c r="E9" s="28">
        <v>13750</v>
      </c>
      <c r="G9" s="16" t="str">
        <f>_xlfn.IFNA(VLOOKUP($D9,مواد!$A$1:$A$150,1,FALSE),"")</f>
        <v>ملح</v>
      </c>
    </row>
    <row r="10" spans="1:10" ht="20.100000000000001" customHeight="1" x14ac:dyDescent="0.2">
      <c r="A10" s="29">
        <v>45435</v>
      </c>
      <c r="B10" s="26">
        <v>3619</v>
      </c>
      <c r="C10" s="26" t="s">
        <v>132</v>
      </c>
      <c r="D10" s="27" t="s">
        <v>2</v>
      </c>
      <c r="E10" s="28">
        <v>52</v>
      </c>
      <c r="G10" s="16" t="str">
        <f>_xlfn.IFNA(VLOOKUP($D10,مواد!$A$1:$A$150,1,FALSE),"")</f>
        <v>خزان بلاستيك طن</v>
      </c>
    </row>
    <row r="11" spans="1:10" ht="20.100000000000001" customHeight="1" x14ac:dyDescent="0.2">
      <c r="A11" s="29">
        <v>45435</v>
      </c>
      <c r="B11" s="26">
        <v>2934</v>
      </c>
      <c r="C11" s="26" t="s">
        <v>132</v>
      </c>
      <c r="D11" s="27" t="s">
        <v>111</v>
      </c>
      <c r="E11" s="28">
        <v>264</v>
      </c>
      <c r="G11" s="16" t="str">
        <f>_xlfn.IFNA(VLOOKUP($D11,مواد!$A$1:$A$150,1,FALSE),"")</f>
        <v>برميل حديد مفتوح 200 لتر</v>
      </c>
    </row>
    <row r="12" spans="1:10" ht="20.100000000000001" customHeight="1" x14ac:dyDescent="0.2">
      <c r="A12" s="29">
        <v>45439</v>
      </c>
      <c r="B12" s="26">
        <v>1505623</v>
      </c>
      <c r="C12" s="26" t="s">
        <v>132</v>
      </c>
      <c r="D12" s="27" t="s">
        <v>133</v>
      </c>
      <c r="E12" s="28">
        <v>837</v>
      </c>
      <c r="G12" s="16" t="str">
        <f>_xlfn.IFNA(VLOOKUP($D12,مواد!$A$1:$A$150,1,FALSE),"")</f>
        <v>أكياس تعبئة 200 لتر</v>
      </c>
    </row>
    <row r="13" spans="1:10" ht="20.100000000000001" customHeight="1" x14ac:dyDescent="0.2">
      <c r="A13" s="29">
        <v>45439</v>
      </c>
      <c r="B13" s="26">
        <v>1505623</v>
      </c>
      <c r="C13" s="26" t="s">
        <v>132</v>
      </c>
      <c r="D13" s="27" t="s">
        <v>134</v>
      </c>
      <c r="E13" s="28">
        <v>967</v>
      </c>
      <c r="G13" s="16" t="str">
        <f>_xlfn.IFNA(VLOOKUP($D13,مواد!$A$1:$A$150,1,FALSE),"")</f>
        <v>أكياس سعودي بوند 30</v>
      </c>
    </row>
    <row r="14" spans="1:10" ht="20.100000000000001" customHeight="1" x14ac:dyDescent="0.2">
      <c r="A14" s="29">
        <v>45439</v>
      </c>
      <c r="B14" s="26">
        <v>10020196</v>
      </c>
      <c r="C14" s="26" t="s">
        <v>135</v>
      </c>
      <c r="D14" s="27" t="s">
        <v>111</v>
      </c>
      <c r="E14" s="28">
        <v>73</v>
      </c>
      <c r="G14" s="16" t="str">
        <f>_xlfn.IFNA(VLOOKUP($D14,مواد!$A$1:$A$150,1,FALSE),"")</f>
        <v>برميل حديد مفتوح 200 لتر</v>
      </c>
    </row>
    <row r="15" spans="1:10" ht="20.100000000000001" customHeight="1" x14ac:dyDescent="0.2">
      <c r="A15" s="29">
        <v>45440</v>
      </c>
      <c r="B15" s="26">
        <v>20106579</v>
      </c>
      <c r="C15" s="26" t="s">
        <v>136</v>
      </c>
      <c r="D15" s="27" t="s">
        <v>7</v>
      </c>
      <c r="E15" s="28">
        <v>792</v>
      </c>
      <c r="G15" s="16" t="str">
        <f>_xlfn.IFNA(VLOOKUP($D15,مواد!$A$1:$A$150,1,FALSE),"")</f>
        <v>برميل سعودي بوند 50 لتر</v>
      </c>
    </row>
    <row r="16" spans="1:10" ht="20.100000000000001" customHeight="1" x14ac:dyDescent="0.2">
      <c r="A16" s="29">
        <v>45440</v>
      </c>
      <c r="B16" s="26">
        <v>20106579</v>
      </c>
      <c r="C16" s="26" t="s">
        <v>136</v>
      </c>
      <c r="D16" s="27" t="s">
        <v>110</v>
      </c>
      <c r="E16" s="28">
        <v>54</v>
      </c>
      <c r="G16" s="16" t="str">
        <f>_xlfn.IFNA(VLOOKUP($D16,مواد!$A$1:$A$150,1,FALSE),"")</f>
        <v>برميل بلاستيك 40 لتر سادة</v>
      </c>
    </row>
    <row r="17" spans="1:11" ht="20.100000000000001" customHeight="1" x14ac:dyDescent="0.2">
      <c r="A17" s="29">
        <v>45439</v>
      </c>
      <c r="B17" s="26">
        <v>37796</v>
      </c>
      <c r="C17" s="26" t="s">
        <v>132</v>
      </c>
      <c r="D17" s="27" t="s">
        <v>61</v>
      </c>
      <c r="E17" s="28">
        <v>12500</v>
      </c>
      <c r="G17" s="16" t="str">
        <f>_xlfn.IFNA(VLOOKUP($D17,مواد!$A$1:$A$150,1,FALSE),"")</f>
        <v>ملح</v>
      </c>
    </row>
    <row r="18" spans="1:11" ht="20.100000000000001" customHeight="1" x14ac:dyDescent="0.2">
      <c r="A18" s="29">
        <v>45439</v>
      </c>
      <c r="B18" s="26">
        <v>37794</v>
      </c>
      <c r="C18" s="26" t="s">
        <v>132</v>
      </c>
      <c r="D18" s="27" t="s">
        <v>61</v>
      </c>
      <c r="E18" s="28">
        <v>16770</v>
      </c>
      <c r="G18" s="16" t="str">
        <f>_xlfn.IFNA(VLOOKUP($D18,مواد!$A$1:$A$150,1,FALSE),"")</f>
        <v>ملح</v>
      </c>
    </row>
    <row r="19" spans="1:11" ht="20.100000000000001" customHeight="1" x14ac:dyDescent="0.2">
      <c r="A19" s="29">
        <v>45440</v>
      </c>
      <c r="B19" s="26">
        <v>3626</v>
      </c>
      <c r="C19" s="26" t="s">
        <v>132</v>
      </c>
      <c r="D19" s="27" t="s">
        <v>2</v>
      </c>
      <c r="E19" s="28">
        <v>52</v>
      </c>
      <c r="G19" s="16" t="str">
        <f>_xlfn.IFNA(VLOOKUP($D19,مواد!$A$1:$A$150,1,FALSE),"")</f>
        <v>خزان بلاستيك طن</v>
      </c>
    </row>
    <row r="20" spans="1:11" ht="20.100000000000001" customHeight="1" x14ac:dyDescent="0.2">
      <c r="A20" s="29">
        <v>45440</v>
      </c>
      <c r="B20" s="26">
        <v>20126579</v>
      </c>
      <c r="C20" s="26" t="s">
        <v>136</v>
      </c>
      <c r="D20" s="27" t="s">
        <v>110</v>
      </c>
      <c r="E20" s="28">
        <v>1134</v>
      </c>
      <c r="G20" s="16" t="str">
        <f>_xlfn.IFNA(VLOOKUP($D20,مواد!$A$1:$A$150,1,FALSE),"")</f>
        <v>برميل بلاستيك 40 لتر سادة</v>
      </c>
    </row>
    <row r="21" spans="1:11" ht="20.100000000000001" customHeight="1" x14ac:dyDescent="0.2">
      <c r="A21" s="29">
        <v>45441</v>
      </c>
      <c r="B21" s="26"/>
      <c r="C21" s="26"/>
      <c r="D21" s="27" t="s">
        <v>2</v>
      </c>
      <c r="E21" s="28">
        <v>48</v>
      </c>
      <c r="G21" s="16" t="str">
        <f>_xlfn.IFNA(VLOOKUP($D21,مواد!$A$1:$A$150,1,FALSE),"")</f>
        <v>خزان بلاستيك طن</v>
      </c>
    </row>
    <row r="22" spans="1:11" ht="20.100000000000001" customHeight="1" x14ac:dyDescent="0.2">
      <c r="A22" s="29">
        <v>45441</v>
      </c>
      <c r="B22" s="26">
        <v>8105787</v>
      </c>
      <c r="C22" s="26" t="s">
        <v>132</v>
      </c>
      <c r="D22" s="27" t="s">
        <v>30</v>
      </c>
      <c r="E22" s="28">
        <v>500</v>
      </c>
      <c r="G22" s="16" t="str">
        <f>_xlfn.IFNA(VLOOKUP($D22,مواد!$A$1:$A$150,1,FALSE),"")</f>
        <v>Natrosol LR</v>
      </c>
    </row>
    <row r="23" spans="1:11" ht="20.100000000000001" customHeight="1" x14ac:dyDescent="0.2">
      <c r="A23" s="29">
        <v>45442</v>
      </c>
      <c r="B23" s="26">
        <v>3631</v>
      </c>
      <c r="C23" s="26" t="s">
        <v>132</v>
      </c>
      <c r="D23" s="27" t="s">
        <v>2</v>
      </c>
      <c r="E23" s="28">
        <v>52</v>
      </c>
      <c r="G23" s="16" t="str">
        <f>_xlfn.IFNA(VLOOKUP($D23,مواد!$A$1:$A$150,1,FALSE),"")</f>
        <v>خزان بلاستيك طن</v>
      </c>
    </row>
    <row r="24" spans="1:11" ht="20.100000000000001" customHeight="1" x14ac:dyDescent="0.2">
      <c r="A24" s="29">
        <v>45432</v>
      </c>
      <c r="B24" s="26"/>
      <c r="C24" s="26"/>
      <c r="D24" s="27" t="s">
        <v>2</v>
      </c>
      <c r="E24" s="28">
        <v>46</v>
      </c>
      <c r="G24" s="16" t="str">
        <f>_xlfn.IFNA(VLOOKUP($D24,مواد!$A$1:$A$150,1,FALSE),"")</f>
        <v>خزان بلاستيك طن</v>
      </c>
    </row>
    <row r="25" spans="1:11" ht="20.100000000000001" customHeight="1" x14ac:dyDescent="0.2">
      <c r="A25" s="29">
        <v>45447</v>
      </c>
      <c r="B25" s="26">
        <v>3640</v>
      </c>
      <c r="C25" s="26" t="s">
        <v>132</v>
      </c>
      <c r="D25" s="27" t="s">
        <v>2</v>
      </c>
      <c r="E25" s="28">
        <v>52</v>
      </c>
      <c r="G25" s="16" t="str">
        <f>_xlfn.IFNA(VLOOKUP($D25,مواد!$A$1:$A$150,1,FALSE),"")</f>
        <v>خزان بلاستيك طن</v>
      </c>
    </row>
    <row r="26" spans="1:11" ht="20.100000000000001" customHeight="1" x14ac:dyDescent="0.2">
      <c r="A26" s="29">
        <v>45447</v>
      </c>
      <c r="B26" s="26">
        <v>8182052</v>
      </c>
      <c r="C26" s="26" t="s">
        <v>132</v>
      </c>
      <c r="D26" s="27" t="s">
        <v>142</v>
      </c>
      <c r="E26" s="28">
        <v>100</v>
      </c>
      <c r="G26" s="16" t="str">
        <f>_xlfn.IFNA(VLOOKUP($D26,مواد!$A$1:$A$150,1,FALSE),"")</f>
        <v>Natrosol HHR P</v>
      </c>
    </row>
    <row r="27" spans="1:11" ht="20.100000000000001" customHeight="1" x14ac:dyDescent="0.2">
      <c r="A27" s="29">
        <v>45449</v>
      </c>
      <c r="B27" s="26" t="s">
        <v>156</v>
      </c>
      <c r="C27" s="26" t="s">
        <v>135</v>
      </c>
      <c r="D27" s="27" t="s">
        <v>149</v>
      </c>
      <c r="E27" s="28">
        <v>1600</v>
      </c>
      <c r="G27" s="16" t="str">
        <f>_xlfn.IFNA(VLOOKUP($D27,مواد!$A$1:$A$150,1,FALSE),"")</f>
        <v>كبريتات كالسيوم - جبس</v>
      </c>
    </row>
    <row r="28" spans="1:11" ht="20.100000000000001" customHeight="1" x14ac:dyDescent="0.2">
      <c r="A28" s="29">
        <v>45449</v>
      </c>
      <c r="B28" s="26">
        <v>3646</v>
      </c>
      <c r="C28" s="26" t="s">
        <v>132</v>
      </c>
      <c r="D28" s="27" t="s">
        <v>2</v>
      </c>
      <c r="E28" s="28">
        <v>52</v>
      </c>
      <c r="G28" s="16" t="str">
        <f>_xlfn.IFNA(VLOOKUP($D28,مواد!$A$1:$A$150,1,FALSE),"")</f>
        <v>خزان بلاستيك طن</v>
      </c>
    </row>
    <row r="29" spans="1:11" ht="20.100000000000001" customHeight="1" x14ac:dyDescent="0.2">
      <c r="A29" s="29">
        <v>45451</v>
      </c>
      <c r="B29" s="26">
        <v>37417</v>
      </c>
      <c r="C29" s="26" t="s">
        <v>132</v>
      </c>
      <c r="D29" s="27" t="s">
        <v>61</v>
      </c>
      <c r="E29" s="28">
        <v>27780</v>
      </c>
      <c r="G29" s="16" t="str">
        <f>_xlfn.IFNA(VLOOKUP($D29,مواد!$A$1:$A$150,1,FALSE),"")</f>
        <v>ملح</v>
      </c>
    </row>
    <row r="30" spans="1:11" ht="20.100000000000001" customHeight="1" x14ac:dyDescent="0.2">
      <c r="A30" s="115">
        <v>45453</v>
      </c>
      <c r="B30" s="116">
        <v>4001</v>
      </c>
      <c r="C30" s="120" t="s">
        <v>132</v>
      </c>
      <c r="D30" s="117" t="s">
        <v>2</v>
      </c>
      <c r="E30" s="118">
        <v>52</v>
      </c>
      <c r="G30" s="16" t="str">
        <f>_xlfn.IFNA(VLOOKUP($D30,مواد!$A$1:$A$150,1,FALSE),"")</f>
        <v>خزان بلاستيك طن</v>
      </c>
    </row>
    <row r="31" spans="1:11" ht="20.100000000000001" customHeight="1" x14ac:dyDescent="0.2">
      <c r="A31" s="115">
        <v>45453</v>
      </c>
      <c r="B31" s="116">
        <v>37476</v>
      </c>
      <c r="C31" s="116" t="s">
        <v>132</v>
      </c>
      <c r="D31" s="117" t="s">
        <v>61</v>
      </c>
      <c r="E31" s="118">
        <v>25000</v>
      </c>
      <c r="G31" s="16" t="str">
        <f>_xlfn.IFNA(VLOOKUP($D31,مواد!$A$1:$A$150,1,FALSE),"")</f>
        <v>ملح</v>
      </c>
      <c r="J31" s="23"/>
      <c r="K31" s="23">
        <v>6000</v>
      </c>
    </row>
    <row r="32" spans="1:11" ht="20.100000000000001" customHeight="1" x14ac:dyDescent="0.2">
      <c r="A32" s="19">
        <v>45455</v>
      </c>
      <c r="B32" s="17">
        <v>2935</v>
      </c>
      <c r="C32" s="116" t="s">
        <v>132</v>
      </c>
      <c r="D32" s="18" t="s">
        <v>111</v>
      </c>
      <c r="E32" s="21">
        <v>264</v>
      </c>
      <c r="G32" s="16" t="str">
        <f>_xlfn.IFNA(VLOOKUP($D32,مواد!$A$1:$A$150,1,FALSE),"")</f>
        <v>برميل حديد مفتوح 200 لتر</v>
      </c>
      <c r="J32" s="23"/>
      <c r="K32" s="23">
        <v>25000</v>
      </c>
    </row>
    <row r="33" spans="1:11" ht="20.100000000000001" customHeight="1" x14ac:dyDescent="0.2">
      <c r="A33" s="19">
        <v>45462</v>
      </c>
      <c r="B33" s="17">
        <v>4006</v>
      </c>
      <c r="C33" s="116" t="s">
        <v>132</v>
      </c>
      <c r="D33" s="18" t="s">
        <v>2</v>
      </c>
      <c r="E33" s="21">
        <v>50</v>
      </c>
      <c r="G33" s="16" t="str">
        <f>_xlfn.IFNA(VLOOKUP($D33,مواد!$A$1:$A$150,1,FALSE),"")</f>
        <v>خزان بلاستيك طن</v>
      </c>
      <c r="I33" s="24"/>
      <c r="J33" s="24"/>
      <c r="K33" s="24"/>
    </row>
    <row r="34" spans="1:11" ht="20.100000000000001" customHeight="1" x14ac:dyDescent="0.2">
      <c r="A34" s="19">
        <v>45462</v>
      </c>
      <c r="B34" s="17">
        <v>4009</v>
      </c>
      <c r="C34" s="116" t="s">
        <v>132</v>
      </c>
      <c r="D34" s="18" t="s">
        <v>2</v>
      </c>
      <c r="E34" s="21">
        <v>52</v>
      </c>
      <c r="G34" s="16" t="str">
        <f>_xlfn.IFNA(VLOOKUP($D34,مواد!$A$1:$A$150,1,FALSE),"")</f>
        <v>خزان بلاستيك طن</v>
      </c>
      <c r="I34" s="24"/>
      <c r="J34" s="24"/>
      <c r="K34" s="24"/>
    </row>
    <row r="35" spans="1:11" ht="20.100000000000001" customHeight="1" x14ac:dyDescent="0.2">
      <c r="A35" s="88">
        <v>45462</v>
      </c>
      <c r="B35" s="89">
        <v>6035090</v>
      </c>
      <c r="C35" s="119" t="s">
        <v>132</v>
      </c>
      <c r="D35" s="90" t="s">
        <v>6</v>
      </c>
      <c r="E35" s="91">
        <v>792</v>
      </c>
      <c r="G35" s="16" t="str">
        <f>_xlfn.IFNA(VLOOKUP($D35,مواد!$A$1:$A$150,1,FALSE),"")</f>
        <v>برميل 50 لتر سادة</v>
      </c>
      <c r="I35" s="24"/>
      <c r="J35" s="24"/>
      <c r="K35" s="24"/>
    </row>
    <row r="36" spans="1:11" ht="20.100000000000001" customHeight="1" x14ac:dyDescent="0.2">
      <c r="A36" s="19">
        <v>45462</v>
      </c>
      <c r="B36" s="17">
        <v>8252791</v>
      </c>
      <c r="C36" s="17" t="s">
        <v>132</v>
      </c>
      <c r="D36" s="18" t="s">
        <v>142</v>
      </c>
      <c r="E36" s="21">
        <v>500</v>
      </c>
      <c r="G36" s="16" t="str">
        <f>_xlfn.IFNA(VLOOKUP($D36,مواد!$A$1:$A$150,1,FALSE),"")</f>
        <v>Natrosol HHR P</v>
      </c>
    </row>
    <row r="37" spans="1:11" ht="20.100000000000001" customHeight="1" x14ac:dyDescent="0.2">
      <c r="A37" s="19">
        <v>45462</v>
      </c>
      <c r="B37" s="17">
        <v>37586</v>
      </c>
      <c r="C37" s="17" t="s">
        <v>132</v>
      </c>
      <c r="D37" s="18" t="s">
        <v>61</v>
      </c>
      <c r="E37" s="21">
        <v>26340</v>
      </c>
      <c r="G37" s="16" t="str">
        <f>_xlfn.IFNA(VLOOKUP($D37,مواد!$A$1:$A$150,1,FALSE),"")</f>
        <v>ملح</v>
      </c>
    </row>
    <row r="38" spans="1:11" ht="20.100000000000001" customHeight="1" x14ac:dyDescent="0.2">
      <c r="A38" s="19">
        <v>45463</v>
      </c>
      <c r="B38" s="17">
        <v>4019</v>
      </c>
      <c r="C38" s="17" t="s">
        <v>132</v>
      </c>
      <c r="D38" s="18" t="s">
        <v>2</v>
      </c>
      <c r="E38" s="21">
        <v>52</v>
      </c>
      <c r="G38" s="16" t="str">
        <f>_xlfn.IFNA(VLOOKUP($D38,مواد!$A$1:$A$150,1,FALSE),"")</f>
        <v>خزان بلاستيك طن</v>
      </c>
    </row>
    <row r="39" spans="1:11" ht="20.100000000000001" customHeight="1" x14ac:dyDescent="0.2">
      <c r="A39" s="19">
        <v>45463</v>
      </c>
      <c r="B39" s="17" t="s">
        <v>156</v>
      </c>
      <c r="C39" s="17" t="s">
        <v>132</v>
      </c>
      <c r="D39" s="18" t="s">
        <v>2</v>
      </c>
      <c r="E39" s="21">
        <v>6</v>
      </c>
      <c r="G39" s="16" t="str">
        <f>_xlfn.IFNA(VLOOKUP($D39,مواد!$A$1:$A$150,1,FALSE),"")</f>
        <v>خزان بلاستيك طن</v>
      </c>
    </row>
    <row r="40" spans="1:11" ht="20.100000000000001" customHeight="1" x14ac:dyDescent="0.2">
      <c r="A40" s="88">
        <v>45465</v>
      </c>
      <c r="B40" s="89">
        <v>606111</v>
      </c>
      <c r="C40" s="89" t="s">
        <v>132</v>
      </c>
      <c r="D40" s="90" t="s">
        <v>7</v>
      </c>
      <c r="E40" s="91">
        <v>792</v>
      </c>
      <c r="G40" s="16" t="str">
        <f>_xlfn.IFNA(VLOOKUP($D40,مواد!$A$1:$A$150,1,FALSE),"")</f>
        <v>برميل سعودي بوند 50 لتر</v>
      </c>
    </row>
    <row r="41" spans="1:11" ht="20.100000000000001" customHeight="1" x14ac:dyDescent="0.2">
      <c r="A41" s="19">
        <v>45465</v>
      </c>
      <c r="B41" s="17" t="s">
        <v>170</v>
      </c>
      <c r="C41" s="17" t="s">
        <v>132</v>
      </c>
      <c r="D41" s="18" t="s">
        <v>39</v>
      </c>
      <c r="E41" s="21">
        <v>2700</v>
      </c>
      <c r="G41" s="16" t="str">
        <f>_xlfn.IFNA(VLOOKUP($D41,مواد!$A$1:$A$150,1,FALSE),"")</f>
        <v>ستيرين مونمر</v>
      </c>
    </row>
    <row r="42" spans="1:11" ht="20.100000000000001" customHeight="1" x14ac:dyDescent="0.2">
      <c r="A42" s="19">
        <v>45466</v>
      </c>
      <c r="B42" s="17">
        <v>2936</v>
      </c>
      <c r="C42" s="17" t="s">
        <v>132</v>
      </c>
      <c r="D42" s="18" t="s">
        <v>111</v>
      </c>
      <c r="E42" s="21">
        <v>264</v>
      </c>
      <c r="G42" s="16" t="str">
        <f>_xlfn.IFNA(VLOOKUP($D42,مواد!$A$1:$A$150,1,FALSE),"")</f>
        <v>برميل حديد مفتوح 200 لتر</v>
      </c>
    </row>
    <row r="43" spans="1:11" ht="20.100000000000001" customHeight="1" x14ac:dyDescent="0.2">
      <c r="A43" s="19">
        <v>45468</v>
      </c>
      <c r="B43" s="17" t="s">
        <v>170</v>
      </c>
      <c r="C43" s="17" t="s">
        <v>132</v>
      </c>
      <c r="D43" s="18" t="s">
        <v>122</v>
      </c>
      <c r="E43" s="21">
        <v>22300</v>
      </c>
      <c r="G43" s="16" t="str">
        <f>_xlfn.IFNA(VLOOKUP($D43,مواد!$A$1:$A$150,1,FALSE),"")</f>
        <v>فام</v>
      </c>
    </row>
    <row r="44" spans="1:11" ht="20.100000000000001" customHeight="1" x14ac:dyDescent="0.2">
      <c r="A44" s="19">
        <v>45469</v>
      </c>
      <c r="B44" s="17">
        <v>37712</v>
      </c>
      <c r="C44" s="17" t="s">
        <v>132</v>
      </c>
      <c r="D44" s="18" t="s">
        <v>61</v>
      </c>
      <c r="E44" s="21">
        <v>13350</v>
      </c>
      <c r="G44" s="16" t="str">
        <f>_xlfn.IFNA(VLOOKUP($D44,مواد!$A$1:$A$150,1,FALSE),"")</f>
        <v>ملح</v>
      </c>
    </row>
    <row r="45" spans="1:11" ht="20.100000000000001" customHeight="1" x14ac:dyDescent="0.2">
      <c r="A45" s="19">
        <v>45469</v>
      </c>
      <c r="B45" s="17">
        <v>37713</v>
      </c>
      <c r="C45" s="17" t="s">
        <v>132</v>
      </c>
      <c r="D45" s="18" t="s">
        <v>61</v>
      </c>
      <c r="E45" s="21">
        <v>12500</v>
      </c>
      <c r="G45" s="16" t="str">
        <f>_xlfn.IFNA(VLOOKUP($D45,مواد!$A$1:$A$150,1,FALSE),"")</f>
        <v>ملح</v>
      </c>
    </row>
    <row r="46" spans="1:11" ht="20.100000000000001" customHeight="1" x14ac:dyDescent="0.2">
      <c r="A46" s="19">
        <v>45469</v>
      </c>
      <c r="B46" s="17">
        <v>4028</v>
      </c>
      <c r="C46" s="17" t="s">
        <v>132</v>
      </c>
      <c r="D46" s="18" t="s">
        <v>2</v>
      </c>
      <c r="E46" s="21">
        <v>51</v>
      </c>
      <c r="G46" s="16" t="str">
        <f>_xlfn.IFNA(VLOOKUP($D46,مواد!$A$1:$A$150,1,FALSE),"")</f>
        <v>خزان بلاستيك طن</v>
      </c>
    </row>
    <row r="47" spans="1:11" ht="20.100000000000001" customHeight="1" x14ac:dyDescent="0.2">
      <c r="A47" s="19">
        <v>45469</v>
      </c>
      <c r="B47" s="17">
        <v>23</v>
      </c>
      <c r="C47" s="17" t="s">
        <v>132</v>
      </c>
      <c r="D47" s="18" t="s">
        <v>39</v>
      </c>
      <c r="E47" s="21">
        <v>900</v>
      </c>
      <c r="G47" s="16" t="str">
        <f>_xlfn.IFNA(VLOOKUP($D47,مواد!$A$1:$A$150,1,FALSE),"")</f>
        <v>ستيرين مونمر</v>
      </c>
    </row>
    <row r="48" spans="1:11" ht="20.100000000000001" customHeight="1" x14ac:dyDescent="0.2">
      <c r="A48" s="88">
        <v>45470</v>
      </c>
      <c r="B48" s="89">
        <v>2021222</v>
      </c>
      <c r="C48" s="89" t="s">
        <v>132</v>
      </c>
      <c r="D48" s="90" t="s">
        <v>24</v>
      </c>
      <c r="E48" s="91">
        <v>17000</v>
      </c>
      <c r="G48" s="16" t="str">
        <f>_xlfn.IFNA(VLOOKUP($D48,مواد!$A$1:$A$150,1,FALSE),"")</f>
        <v>Product104</v>
      </c>
    </row>
    <row r="49" spans="1:7" ht="20.100000000000001" customHeight="1" x14ac:dyDescent="0.2">
      <c r="A49" s="88">
        <v>45470</v>
      </c>
      <c r="B49" s="89">
        <v>2021222</v>
      </c>
      <c r="C49" s="89" t="s">
        <v>132</v>
      </c>
      <c r="D49" s="90" t="s">
        <v>57</v>
      </c>
      <c r="E49" s="91">
        <v>2520</v>
      </c>
      <c r="G49" s="16" t="str">
        <f>_xlfn.IFNA(VLOOKUP($D49,مواد!$A$1:$A$150,1,FALSE),"")</f>
        <v>Product35</v>
      </c>
    </row>
    <row r="50" spans="1:7" ht="20.100000000000001" customHeight="1" x14ac:dyDescent="0.2">
      <c r="A50" s="19">
        <v>45470</v>
      </c>
      <c r="B50" s="17"/>
      <c r="C50" s="26" t="s">
        <v>132</v>
      </c>
      <c r="D50" s="18" t="s">
        <v>39</v>
      </c>
      <c r="E50" s="21">
        <v>20000</v>
      </c>
      <c r="G50" s="16" t="str">
        <f>_xlfn.IFNA(VLOOKUP($D50,مواد!$A$1:$A$150,1,FALSE),"")</f>
        <v>ستيرين مونمر</v>
      </c>
    </row>
    <row r="51" spans="1:7" ht="20.100000000000001" customHeight="1" x14ac:dyDescent="0.2">
      <c r="A51" s="19">
        <v>45472</v>
      </c>
      <c r="B51" s="17" t="s">
        <v>171</v>
      </c>
      <c r="C51" s="26" t="s">
        <v>132</v>
      </c>
      <c r="D51" s="18" t="s">
        <v>71</v>
      </c>
      <c r="E51" s="21">
        <v>96000</v>
      </c>
      <c r="G51" s="16" t="str">
        <f>_xlfn.IFNA(VLOOKUP($D51,مواد!$A$1:$A$150,1,FALSE),"")</f>
        <v>كبريتات صوديوم سيلفيت</v>
      </c>
    </row>
    <row r="52" spans="1:7" ht="20.100000000000001" customHeight="1" x14ac:dyDescent="0.2">
      <c r="A52" s="19">
        <v>45473</v>
      </c>
      <c r="B52" s="17">
        <v>2939</v>
      </c>
      <c r="C52" s="26" t="s">
        <v>132</v>
      </c>
      <c r="D52" s="18" t="s">
        <v>111</v>
      </c>
      <c r="E52" s="21">
        <v>264</v>
      </c>
      <c r="G52" s="16" t="str">
        <f>_xlfn.IFNA(VLOOKUP($D52,مواد!$A$1:$A$150,1,FALSE),"")</f>
        <v>برميل حديد مفتوح 200 لتر</v>
      </c>
    </row>
    <row r="53" spans="1:7" ht="20.100000000000001" customHeight="1" x14ac:dyDescent="0.2">
      <c r="A53" s="19">
        <v>45474</v>
      </c>
      <c r="B53" s="17">
        <v>3937</v>
      </c>
      <c r="C53" s="26" t="s">
        <v>132</v>
      </c>
      <c r="D53" s="18" t="s">
        <v>111</v>
      </c>
      <c r="E53" s="21">
        <v>264</v>
      </c>
      <c r="G53" s="16" t="str">
        <f>_xlfn.IFNA(VLOOKUP($D53,مواد!$A$1:$A$150,1,FALSE),"")</f>
        <v>برميل حديد مفتوح 200 لتر</v>
      </c>
    </row>
    <row r="54" spans="1:7" ht="20.100000000000001" customHeight="1" x14ac:dyDescent="0.2">
      <c r="A54" s="19">
        <v>45474</v>
      </c>
      <c r="B54" s="17">
        <v>37780</v>
      </c>
      <c r="C54" s="26" t="s">
        <v>132</v>
      </c>
      <c r="D54" s="18" t="s">
        <v>61</v>
      </c>
      <c r="E54" s="21">
        <v>27890</v>
      </c>
      <c r="G54" s="16" t="str">
        <f>_xlfn.IFNA(VLOOKUP($D54,مواد!$A$1:$A$150,1,FALSE),"")</f>
        <v>ملح</v>
      </c>
    </row>
    <row r="55" spans="1:7" ht="20.100000000000001" customHeight="1" x14ac:dyDescent="0.2">
      <c r="A55" s="19">
        <v>45474</v>
      </c>
      <c r="B55" s="17">
        <v>2940</v>
      </c>
      <c r="C55" s="26" t="s">
        <v>132</v>
      </c>
      <c r="D55" s="18" t="s">
        <v>111</v>
      </c>
      <c r="E55" s="21">
        <v>235</v>
      </c>
      <c r="G55" s="16" t="str">
        <f>_xlfn.IFNA(VLOOKUP($D55,مواد!$A$1:$A$150,1,FALSE),"")</f>
        <v>برميل حديد مفتوح 200 لتر</v>
      </c>
    </row>
    <row r="56" spans="1:7" ht="20.100000000000001" customHeight="1" x14ac:dyDescent="0.2">
      <c r="A56" s="19">
        <v>45476</v>
      </c>
      <c r="B56" s="17">
        <v>4043</v>
      </c>
      <c r="C56" s="26" t="s">
        <v>132</v>
      </c>
      <c r="D56" s="18" t="s">
        <v>2</v>
      </c>
      <c r="E56" s="21">
        <v>52</v>
      </c>
      <c r="G56" s="16" t="str">
        <f>_xlfn.IFNA(VLOOKUP($D56,مواد!$A$1:$A$150,1,FALSE),"")</f>
        <v>خزان بلاستيك طن</v>
      </c>
    </row>
    <row r="57" spans="1:7" ht="20.100000000000001" customHeight="1" x14ac:dyDescent="0.2">
      <c r="A57" s="19">
        <v>45463</v>
      </c>
      <c r="B57" s="17">
        <v>6053111</v>
      </c>
      <c r="C57" s="26" t="s">
        <v>132</v>
      </c>
      <c r="D57" s="18" t="s">
        <v>7</v>
      </c>
      <c r="E57" s="21">
        <v>792</v>
      </c>
      <c r="G57" s="16" t="str">
        <f>_xlfn.IFNA(VLOOKUP($D57,مواد!$A$1:$A$150,1,FALSE),"")</f>
        <v>برميل سعودي بوند 50 لتر</v>
      </c>
    </row>
    <row r="58" spans="1:7" ht="20.100000000000001" customHeight="1" x14ac:dyDescent="0.2">
      <c r="A58" s="17"/>
      <c r="B58" s="17"/>
      <c r="C58" s="17"/>
      <c r="D58" s="18"/>
      <c r="E58" s="21"/>
      <c r="G58" s="16" t="str">
        <f>_xlfn.IFNA(VLOOKUP($D58,مواد!$A$1:$A$150,1,FALSE),"")</f>
        <v/>
      </c>
    </row>
    <row r="59" spans="1:7" ht="20.100000000000001" customHeight="1" x14ac:dyDescent="0.2">
      <c r="A59" s="17"/>
      <c r="B59" s="17"/>
      <c r="C59" s="17"/>
      <c r="D59" s="18"/>
      <c r="E59" s="21"/>
      <c r="G59" s="16" t="str">
        <f>_xlfn.IFNA(VLOOKUP($D59,مواد!$A$1:$A$150,1,FALSE),"")</f>
        <v/>
      </c>
    </row>
    <row r="60" spans="1:7" ht="20.100000000000001" customHeight="1" x14ac:dyDescent="0.2">
      <c r="A60" s="17"/>
      <c r="B60" s="17"/>
      <c r="C60" s="17"/>
      <c r="D60" s="18"/>
      <c r="E60" s="21"/>
      <c r="G60" s="16" t="str">
        <f>_xlfn.IFNA(VLOOKUP($D60,مواد!$A$1:$A$150,1,FALSE),"")</f>
        <v/>
      </c>
    </row>
    <row r="61" spans="1:7" ht="20.100000000000001" customHeight="1" x14ac:dyDescent="0.2">
      <c r="A61" s="17"/>
      <c r="B61" s="17"/>
      <c r="C61" s="17"/>
      <c r="D61" s="18"/>
      <c r="E61" s="21"/>
      <c r="G61" s="16" t="str">
        <f>_xlfn.IFNA(VLOOKUP($D61,مواد!$A$1:$A$150,1,FALSE),"")</f>
        <v/>
      </c>
    </row>
    <row r="62" spans="1:7" ht="20.100000000000001" customHeight="1" x14ac:dyDescent="0.2">
      <c r="A62" s="17"/>
      <c r="B62" s="17"/>
      <c r="C62" s="17"/>
      <c r="D62" s="18"/>
      <c r="E62" s="21"/>
      <c r="G62" s="16" t="str">
        <f>_xlfn.IFNA(VLOOKUP($D62,مواد!$A$1:$A$150,1,FALSE),"")</f>
        <v/>
      </c>
    </row>
    <row r="63" spans="1:7" ht="20.100000000000001" customHeight="1" x14ac:dyDescent="0.2">
      <c r="A63" s="17"/>
      <c r="B63" s="17"/>
      <c r="C63" s="17"/>
      <c r="D63" s="18"/>
      <c r="E63" s="21"/>
      <c r="G63" s="16" t="str">
        <f>_xlfn.IFNA(VLOOKUP($D63,مواد!$A$1:$A$150,1,FALSE),"")</f>
        <v/>
      </c>
    </row>
    <row r="64" spans="1:7" ht="20.100000000000001" customHeight="1" x14ac:dyDescent="0.2">
      <c r="A64" s="17"/>
      <c r="B64" s="17"/>
      <c r="C64" s="17"/>
      <c r="D64" s="18"/>
      <c r="E64" s="21"/>
      <c r="G64" s="16" t="str">
        <f>_xlfn.IFNA(VLOOKUP($D64,مواد!$A$1:$A$150,1,FALSE),"")</f>
        <v/>
      </c>
    </row>
    <row r="65" spans="1:7" ht="20.100000000000001" customHeight="1" x14ac:dyDescent="0.2">
      <c r="A65" s="17"/>
      <c r="B65" s="17"/>
      <c r="C65" s="17"/>
      <c r="D65" s="18"/>
      <c r="E65" s="21"/>
      <c r="G65" s="16" t="str">
        <f>_xlfn.IFNA(VLOOKUP($D65,مواد!$A$1:$A$150,1,FALSE),"")</f>
        <v/>
      </c>
    </row>
    <row r="66" spans="1:7" ht="20.100000000000001" customHeight="1" x14ac:dyDescent="0.2">
      <c r="A66" s="17"/>
      <c r="B66" s="17"/>
      <c r="C66" s="17"/>
      <c r="D66" s="18"/>
      <c r="E66" s="21"/>
      <c r="G66" s="16" t="str">
        <f>_xlfn.IFNA(VLOOKUP($D66,مواد!$A$1:$A$150,1,FALSE),"")</f>
        <v/>
      </c>
    </row>
    <row r="67" spans="1:7" ht="20.100000000000001" customHeight="1" x14ac:dyDescent="0.2">
      <c r="A67" s="17"/>
      <c r="B67" s="17"/>
      <c r="C67" s="17"/>
      <c r="D67" s="18"/>
      <c r="E67" s="21"/>
      <c r="G67" s="16" t="str">
        <f>_xlfn.IFNA(VLOOKUP($D67,مواد!$A$1:$A$150,1,FALSE),"")</f>
        <v/>
      </c>
    </row>
    <row r="68" spans="1:7" ht="20.100000000000001" customHeight="1" x14ac:dyDescent="0.2">
      <c r="A68" s="17"/>
      <c r="B68" s="17"/>
      <c r="C68" s="17"/>
      <c r="D68" s="18"/>
      <c r="E68" s="21"/>
      <c r="G68" s="16" t="str">
        <f>_xlfn.IFNA(VLOOKUP($D68,مواد!$A$1:$A$150,1,FALSE),"")</f>
        <v/>
      </c>
    </row>
    <row r="69" spans="1:7" ht="20.100000000000001" customHeight="1" x14ac:dyDescent="0.2">
      <c r="A69" s="17"/>
      <c r="B69" s="17"/>
      <c r="C69" s="17"/>
      <c r="D69" s="18"/>
      <c r="E69" s="21"/>
      <c r="G69" s="16" t="str">
        <f>_xlfn.IFNA(VLOOKUP($D69,مواد!$A$1:$A$150,1,FALSE),"")</f>
        <v/>
      </c>
    </row>
    <row r="70" spans="1:7" ht="20.100000000000001" customHeight="1" x14ac:dyDescent="0.2">
      <c r="A70" s="17"/>
      <c r="B70" s="17"/>
      <c r="C70" s="17"/>
      <c r="D70" s="18"/>
      <c r="E70" s="21"/>
      <c r="G70" s="16" t="str">
        <f>_xlfn.IFNA(VLOOKUP($D70,مواد!$A$1:$A$150,1,FALSE),"")</f>
        <v/>
      </c>
    </row>
    <row r="71" spans="1:7" ht="20.100000000000001" customHeight="1" x14ac:dyDescent="0.2">
      <c r="A71" s="17"/>
      <c r="B71" s="17"/>
      <c r="C71" s="17"/>
      <c r="D71" s="18"/>
      <c r="E71" s="21"/>
      <c r="G71" s="16" t="str">
        <f>_xlfn.IFNA(VLOOKUP($D71,مواد!$A$1:$A$150,1,FALSE),"")</f>
        <v/>
      </c>
    </row>
    <row r="72" spans="1:7" ht="20.100000000000001" customHeight="1" x14ac:dyDescent="0.2">
      <c r="A72" s="17"/>
      <c r="B72" s="17"/>
      <c r="C72" s="17"/>
      <c r="D72" s="18"/>
      <c r="E72" s="21"/>
      <c r="G72" s="16" t="str">
        <f>_xlfn.IFNA(VLOOKUP($D72,مواد!$A$1:$A$150,1,FALSE),"")</f>
        <v/>
      </c>
    </row>
    <row r="73" spans="1:7" ht="20.100000000000001" customHeight="1" x14ac:dyDescent="0.2">
      <c r="A73" s="17"/>
      <c r="B73" s="17"/>
      <c r="C73" s="17"/>
      <c r="D73" s="18"/>
      <c r="E73" s="21"/>
      <c r="G73" s="16" t="str">
        <f>_xlfn.IFNA(VLOOKUP($D73,مواد!$A$1:$A$150,1,FALSE),"")</f>
        <v/>
      </c>
    </row>
    <row r="74" spans="1:7" ht="20.100000000000001" customHeight="1" x14ac:dyDescent="0.2">
      <c r="A74" s="17"/>
      <c r="B74" s="17"/>
      <c r="C74" s="17"/>
      <c r="D74" s="18"/>
      <c r="E74" s="21"/>
      <c r="G74" s="16" t="str">
        <f>_xlfn.IFNA(VLOOKUP($D74,مواد!$A$1:$A$150,1,FALSE),"")</f>
        <v/>
      </c>
    </row>
    <row r="75" spans="1:7" ht="20.100000000000001" customHeight="1" x14ac:dyDescent="0.2">
      <c r="A75" s="17"/>
      <c r="B75" s="17"/>
      <c r="C75" s="17"/>
      <c r="D75" s="18"/>
      <c r="E75" s="21"/>
      <c r="G75" s="16" t="str">
        <f>_xlfn.IFNA(VLOOKUP($D75,مواد!$A$1:$A$150,1,FALSE),"")</f>
        <v/>
      </c>
    </row>
    <row r="76" spans="1:7" ht="20.100000000000001" customHeight="1" x14ac:dyDescent="0.2">
      <c r="A76" s="17"/>
      <c r="B76" s="17"/>
      <c r="C76" s="17"/>
      <c r="D76" s="18"/>
      <c r="E76" s="21"/>
      <c r="G76" s="16" t="str">
        <f>_xlfn.IFNA(VLOOKUP($D76,مواد!$A$1:$A$150,1,FALSE),"")</f>
        <v/>
      </c>
    </row>
    <row r="77" spans="1:7" ht="20.100000000000001" customHeight="1" x14ac:dyDescent="0.2">
      <c r="A77" s="17"/>
      <c r="B77" s="17"/>
      <c r="C77" s="17"/>
      <c r="D77" s="18"/>
      <c r="E77" s="21"/>
      <c r="G77" s="16" t="str">
        <f>_xlfn.IFNA(VLOOKUP($D77,مواد!$A$1:$A$150,1,FALSE),"")</f>
        <v/>
      </c>
    </row>
    <row r="78" spans="1:7" ht="20.100000000000001" customHeight="1" x14ac:dyDescent="0.2">
      <c r="A78" s="17"/>
      <c r="B78" s="17"/>
      <c r="C78" s="17"/>
      <c r="D78" s="18"/>
      <c r="E78" s="21"/>
      <c r="G78" s="16" t="str">
        <f>_xlfn.IFNA(VLOOKUP($D78,مواد!$A$1:$A$150,1,FALSE),"")</f>
        <v/>
      </c>
    </row>
    <row r="79" spans="1:7" ht="20.100000000000001" customHeight="1" x14ac:dyDescent="0.2">
      <c r="A79" s="17"/>
      <c r="B79" s="17"/>
      <c r="C79" s="17"/>
      <c r="D79" s="18"/>
      <c r="E79" s="21"/>
      <c r="G79" s="16" t="str">
        <f>_xlfn.IFNA(VLOOKUP($D79,مواد!$A$1:$A$150,1,FALSE),"")</f>
        <v/>
      </c>
    </row>
    <row r="80" spans="1:7" ht="20.100000000000001" customHeight="1" x14ac:dyDescent="0.2">
      <c r="A80" s="17"/>
      <c r="B80" s="17"/>
      <c r="C80" s="17"/>
      <c r="D80" s="18"/>
      <c r="E80" s="21"/>
      <c r="G80" s="16" t="str">
        <f>_xlfn.IFNA(VLOOKUP($D80,مواد!$A$1:$A$150,1,FALSE),"")</f>
        <v/>
      </c>
    </row>
    <row r="81" spans="1:7" ht="20.100000000000001" customHeight="1" x14ac:dyDescent="0.2">
      <c r="A81" s="17"/>
      <c r="B81" s="17"/>
      <c r="C81" s="17"/>
      <c r="D81" s="18"/>
      <c r="E81" s="21"/>
      <c r="G81" s="16" t="str">
        <f>_xlfn.IFNA(VLOOKUP($D81,مواد!$A$1:$A$150,1,FALSE),"")</f>
        <v/>
      </c>
    </row>
    <row r="82" spans="1:7" ht="20.100000000000001" customHeight="1" x14ac:dyDescent="0.2">
      <c r="A82" s="17"/>
      <c r="B82" s="17"/>
      <c r="C82" s="17"/>
      <c r="D82" s="18"/>
      <c r="E82" s="21"/>
      <c r="G82" s="16" t="str">
        <f>_xlfn.IFNA(VLOOKUP($D82,مواد!$A$1:$A$150,1,FALSE),"")</f>
        <v/>
      </c>
    </row>
    <row r="83" spans="1:7" ht="20.100000000000001" customHeight="1" x14ac:dyDescent="0.2">
      <c r="A83" s="17"/>
      <c r="B83" s="17"/>
      <c r="C83" s="17"/>
      <c r="D83" s="18"/>
      <c r="E83" s="21"/>
      <c r="G83" s="16" t="str">
        <f>_xlfn.IFNA(VLOOKUP($D83,مواد!$A$1:$A$150,1,FALSE),"")</f>
        <v/>
      </c>
    </row>
    <row r="84" spans="1:7" ht="20.100000000000001" customHeight="1" x14ac:dyDescent="0.2">
      <c r="A84" s="17"/>
      <c r="B84" s="17"/>
      <c r="C84" s="17"/>
      <c r="D84" s="18"/>
      <c r="E84" s="21"/>
      <c r="G84" s="16" t="str">
        <f>_xlfn.IFNA(VLOOKUP($D84,مواد!$A$1:$A$150,1,FALSE),"")</f>
        <v/>
      </c>
    </row>
    <row r="85" spans="1:7" ht="20.100000000000001" customHeight="1" x14ac:dyDescent="0.2">
      <c r="A85" s="17"/>
      <c r="B85" s="17"/>
      <c r="C85" s="17"/>
      <c r="D85" s="18"/>
      <c r="E85" s="21"/>
      <c r="G85" s="16" t="str">
        <f>_xlfn.IFNA(VLOOKUP($D85,مواد!$A$1:$A$150,1,FALSE),"")</f>
        <v/>
      </c>
    </row>
    <row r="86" spans="1:7" ht="20.100000000000001" customHeight="1" x14ac:dyDescent="0.2">
      <c r="A86" s="17"/>
      <c r="B86" s="17"/>
      <c r="C86" s="17"/>
      <c r="D86" s="18"/>
      <c r="E86" s="21"/>
      <c r="G86" s="16" t="str">
        <f>_xlfn.IFNA(VLOOKUP($D86,مواد!$A$1:$A$150,1,FALSE),"")</f>
        <v/>
      </c>
    </row>
    <row r="87" spans="1:7" ht="20.100000000000001" customHeight="1" x14ac:dyDescent="0.2">
      <c r="A87" s="17"/>
      <c r="B87" s="17"/>
      <c r="C87" s="17"/>
      <c r="D87" s="18"/>
      <c r="E87" s="21"/>
      <c r="G87" s="16" t="str">
        <f>_xlfn.IFNA(VLOOKUP($D87,مواد!$A$1:$A$150,1,FALSE),"")</f>
        <v/>
      </c>
    </row>
    <row r="88" spans="1:7" ht="20.100000000000001" customHeight="1" x14ac:dyDescent="0.2">
      <c r="A88" s="17"/>
      <c r="B88" s="17"/>
      <c r="C88" s="17"/>
      <c r="D88" s="18"/>
      <c r="E88" s="21"/>
      <c r="G88" s="16" t="str">
        <f>_xlfn.IFNA(VLOOKUP($D88,مواد!$A$1:$A$150,1,FALSE),"")</f>
        <v/>
      </c>
    </row>
    <row r="89" spans="1:7" ht="20.100000000000001" customHeight="1" x14ac:dyDescent="0.2">
      <c r="A89" s="17"/>
      <c r="B89" s="17"/>
      <c r="C89" s="17"/>
      <c r="D89" s="18"/>
      <c r="E89" s="21"/>
      <c r="G89" s="16" t="str">
        <f>_xlfn.IFNA(VLOOKUP($D89,مواد!$A$1:$A$150,1,FALSE),"")</f>
        <v/>
      </c>
    </row>
    <row r="90" spans="1:7" ht="20.100000000000001" customHeight="1" x14ac:dyDescent="0.2">
      <c r="A90" s="17"/>
      <c r="B90" s="17"/>
      <c r="C90" s="17"/>
      <c r="D90" s="18"/>
      <c r="E90" s="21"/>
      <c r="G90" s="16" t="str">
        <f>_xlfn.IFNA(VLOOKUP($D90,مواد!$A$1:$A$150,1,FALSE),"")</f>
        <v/>
      </c>
    </row>
    <row r="91" spans="1:7" ht="20.100000000000001" customHeight="1" x14ac:dyDescent="0.2">
      <c r="A91" s="17"/>
      <c r="B91" s="17"/>
      <c r="C91" s="17"/>
      <c r="D91" s="18"/>
      <c r="E91" s="21"/>
      <c r="G91" s="16" t="str">
        <f>_xlfn.IFNA(VLOOKUP($D91,مواد!$A$1:$A$150,1,FALSE),"")</f>
        <v/>
      </c>
    </row>
    <row r="92" spans="1:7" ht="20.100000000000001" customHeight="1" x14ac:dyDescent="0.2">
      <c r="A92" s="17"/>
      <c r="B92" s="17"/>
      <c r="C92" s="17"/>
      <c r="D92" s="18"/>
      <c r="E92" s="21"/>
      <c r="G92" s="16" t="str">
        <f>_xlfn.IFNA(VLOOKUP($D92,مواد!$A$1:$A$150,1,FALSE),"")</f>
        <v/>
      </c>
    </row>
    <row r="93" spans="1:7" ht="20.100000000000001" customHeight="1" x14ac:dyDescent="0.2">
      <c r="A93" s="17"/>
      <c r="B93" s="17"/>
      <c r="C93" s="17"/>
      <c r="D93" s="18"/>
      <c r="E93" s="21"/>
      <c r="G93" s="16" t="str">
        <f>_xlfn.IFNA(VLOOKUP($D93,مواد!$A$1:$A$150,1,FALSE),"")</f>
        <v/>
      </c>
    </row>
    <row r="94" spans="1:7" ht="20.100000000000001" customHeight="1" x14ac:dyDescent="0.2">
      <c r="A94" s="17"/>
      <c r="B94" s="17"/>
      <c r="C94" s="17"/>
      <c r="D94" s="18"/>
      <c r="E94" s="21"/>
      <c r="G94" s="16" t="str">
        <f>_xlfn.IFNA(VLOOKUP($D94,مواد!$A$1:$A$150,1,FALSE),"")</f>
        <v/>
      </c>
    </row>
    <row r="95" spans="1:7" ht="20.100000000000001" customHeight="1" x14ac:dyDescent="0.2">
      <c r="A95" s="17"/>
      <c r="B95" s="17"/>
      <c r="C95" s="17"/>
      <c r="D95" s="18"/>
      <c r="E95" s="21"/>
      <c r="G95" s="16" t="str">
        <f>_xlfn.IFNA(VLOOKUP($D95,مواد!$A$1:$A$150,1,FALSE),"")</f>
        <v/>
      </c>
    </row>
    <row r="96" spans="1:7" ht="20.100000000000001" customHeight="1" x14ac:dyDescent="0.2">
      <c r="A96" s="17"/>
      <c r="B96" s="17"/>
      <c r="C96" s="17"/>
      <c r="D96" s="18"/>
      <c r="E96" s="21"/>
      <c r="G96" s="16" t="str">
        <f>_xlfn.IFNA(VLOOKUP($D96,مواد!$A$1:$A$150,1,FALSE),"")</f>
        <v/>
      </c>
    </row>
    <row r="97" spans="1:7" ht="20.100000000000001" customHeight="1" x14ac:dyDescent="0.2">
      <c r="A97" s="17"/>
      <c r="B97" s="17"/>
      <c r="C97" s="17"/>
      <c r="D97" s="18"/>
      <c r="E97" s="21"/>
      <c r="G97" s="16" t="str">
        <f>_xlfn.IFNA(VLOOKUP($D97,مواد!$A$1:$A$150,1,FALSE),"")</f>
        <v/>
      </c>
    </row>
    <row r="98" spans="1:7" ht="20.100000000000001" customHeight="1" x14ac:dyDescent="0.2">
      <c r="A98" s="17"/>
      <c r="B98" s="17"/>
      <c r="C98" s="17"/>
      <c r="D98" s="18"/>
      <c r="E98" s="21"/>
      <c r="G98" s="16" t="str">
        <f>_xlfn.IFNA(VLOOKUP($D98,مواد!$A$1:$A$150,1,FALSE),"")</f>
        <v/>
      </c>
    </row>
    <row r="99" spans="1:7" ht="20.100000000000001" customHeight="1" x14ac:dyDescent="0.2">
      <c r="A99" s="17"/>
      <c r="B99" s="17"/>
      <c r="C99" s="17"/>
      <c r="D99" s="18"/>
      <c r="E99" s="21"/>
      <c r="G99" s="16" t="str">
        <f>_xlfn.IFNA(VLOOKUP($D99,مواد!$A$1:$A$150,1,FALSE),"")</f>
        <v/>
      </c>
    </row>
    <row r="100" spans="1:7" ht="20.100000000000001" customHeight="1" x14ac:dyDescent="0.2">
      <c r="A100" s="17"/>
      <c r="B100" s="17"/>
      <c r="C100" s="17"/>
      <c r="D100" s="18"/>
      <c r="E100" s="21"/>
      <c r="G100" s="16" t="str">
        <f>_xlfn.IFNA(VLOOKUP($D100,مواد!$A$1:$A$150,1,FALSE),"")</f>
        <v/>
      </c>
    </row>
    <row r="101" spans="1:7" ht="20.100000000000001" customHeight="1" x14ac:dyDescent="0.2">
      <c r="A101" s="17"/>
      <c r="B101" s="17"/>
      <c r="C101" s="17"/>
      <c r="D101" s="18"/>
      <c r="E101" s="21"/>
      <c r="G101" s="16" t="str">
        <f>_xlfn.IFNA(VLOOKUP($D101,مواد!$A$1:$A$150,1,FALSE),"")</f>
        <v/>
      </c>
    </row>
    <row r="102" spans="1:7" ht="20.100000000000001" customHeight="1" x14ac:dyDescent="0.2">
      <c r="A102" s="17"/>
      <c r="B102" s="17"/>
      <c r="C102" s="17"/>
      <c r="D102" s="18"/>
      <c r="E102" s="21"/>
      <c r="G102" s="16" t="str">
        <f>_xlfn.IFNA(VLOOKUP($D102,مواد!$A$1:$A$150,1,FALSE),"")</f>
        <v/>
      </c>
    </row>
  </sheetData>
  <pageMargins left="0.51181102362204722" right="0.51181102362204722" top="0.55118110236220474" bottom="0.55118110236220474" header="0.11811023622047245" footer="0.1181102362204724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rightToLeft="1" topLeftCell="A46" workbookViewId="0">
      <selection activeCell="B46" sqref="B1:B1048576"/>
    </sheetView>
  </sheetViews>
  <sheetFormatPr defaultRowHeight="20.100000000000001" customHeight="1" x14ac:dyDescent="0.2"/>
  <cols>
    <col min="1" max="1" width="10.75" style="16" customWidth="1"/>
    <col min="2" max="2" width="11.25" style="16" bestFit="1" customWidth="1"/>
    <col min="3" max="3" width="14.5" style="16" customWidth="1"/>
    <col min="4" max="4" width="32.875" style="16" customWidth="1"/>
    <col min="5" max="5" width="14.375" style="16" customWidth="1"/>
    <col min="6" max="6" width="11.75" style="16" customWidth="1"/>
    <col min="7" max="7" width="19.875" style="16" bestFit="1" customWidth="1"/>
    <col min="8" max="8" width="9" style="16"/>
    <col min="9" max="9" width="10.125" style="16" bestFit="1" customWidth="1"/>
    <col min="10" max="16384" width="9" style="16"/>
  </cols>
  <sheetData>
    <row r="1" spans="1:7" ht="20.100000000000001" customHeight="1" thickBot="1" x14ac:dyDescent="0.25">
      <c r="A1" s="22" t="s">
        <v>126</v>
      </c>
      <c r="B1" s="22" t="s">
        <v>127</v>
      </c>
      <c r="C1" s="22" t="s">
        <v>131</v>
      </c>
      <c r="D1" s="22" t="s">
        <v>128</v>
      </c>
      <c r="E1" s="22" t="s">
        <v>151</v>
      </c>
      <c r="F1" s="22" t="s">
        <v>82</v>
      </c>
    </row>
    <row r="2" spans="1:7" ht="20.100000000000001" customHeight="1" x14ac:dyDescent="0.2">
      <c r="A2" s="29">
        <v>45433</v>
      </c>
      <c r="B2" s="62">
        <v>382</v>
      </c>
      <c r="C2" s="26" t="s">
        <v>135</v>
      </c>
      <c r="D2" s="27" t="s">
        <v>37</v>
      </c>
      <c r="E2" s="28">
        <v>100</v>
      </c>
      <c r="F2" s="28" t="s">
        <v>84</v>
      </c>
      <c r="G2" s="16" t="str">
        <f>_xlfn.IFNA(VLOOKUP($D2,مواد!$A$1:$A$91,1,FALSE),"")</f>
        <v>صوديوم بيكربونات</v>
      </c>
    </row>
    <row r="3" spans="1:7" ht="20.100000000000001" customHeight="1" x14ac:dyDescent="0.2">
      <c r="A3" s="29">
        <v>45433</v>
      </c>
      <c r="B3" s="62">
        <v>382</v>
      </c>
      <c r="C3" s="26" t="s">
        <v>135</v>
      </c>
      <c r="D3" s="27" t="s">
        <v>111</v>
      </c>
      <c r="E3" s="28">
        <v>100</v>
      </c>
      <c r="F3" s="28" t="s">
        <v>109</v>
      </c>
      <c r="G3" s="16" t="str">
        <f>_xlfn.IFNA(VLOOKUP($D3,مواد!$A$1:$A$91,1,FALSE),"")</f>
        <v>برميل حديد مفتوح 200 لتر</v>
      </c>
    </row>
    <row r="4" spans="1:7" ht="20.100000000000001" customHeight="1" x14ac:dyDescent="0.2">
      <c r="A4" s="29">
        <v>45433</v>
      </c>
      <c r="B4" s="62">
        <v>382</v>
      </c>
      <c r="C4" s="26" t="s">
        <v>135</v>
      </c>
      <c r="D4" s="63" t="s">
        <v>2</v>
      </c>
      <c r="E4" s="64">
        <v>10</v>
      </c>
      <c r="F4" s="28" t="s">
        <v>113</v>
      </c>
      <c r="G4" s="16" t="str">
        <f>_xlfn.IFNA(VLOOKUP($D4,مواد!$A$1:$A$91,1,FALSE),"")</f>
        <v>خزان بلاستيك طن</v>
      </c>
    </row>
    <row r="5" spans="1:7" ht="20.100000000000001" customHeight="1" x14ac:dyDescent="0.2">
      <c r="A5" s="61">
        <v>45434</v>
      </c>
      <c r="B5" s="26">
        <v>383</v>
      </c>
      <c r="C5" s="26" t="s">
        <v>135</v>
      </c>
      <c r="D5" s="27" t="s">
        <v>111</v>
      </c>
      <c r="E5" s="28">
        <v>70</v>
      </c>
      <c r="F5" s="28" t="s">
        <v>109</v>
      </c>
      <c r="G5" s="16" t="str">
        <f>_xlfn.IFNA(VLOOKUP($D5,مواد!$A$1:$A$91,1,FALSE),"")</f>
        <v>برميل حديد مفتوح 200 لتر</v>
      </c>
    </row>
    <row r="6" spans="1:7" ht="20.100000000000001" customHeight="1" x14ac:dyDescent="0.2">
      <c r="A6" s="29">
        <v>45435</v>
      </c>
      <c r="B6" s="26">
        <v>386</v>
      </c>
      <c r="C6" s="26" t="s">
        <v>135</v>
      </c>
      <c r="D6" s="27" t="s">
        <v>111</v>
      </c>
      <c r="E6" s="28">
        <v>70</v>
      </c>
      <c r="F6" s="28" t="s">
        <v>109</v>
      </c>
      <c r="G6" s="16" t="str">
        <f>_xlfn.IFNA(VLOOKUP($D6,مواد!$A$1:$A$91,1,FALSE),"")</f>
        <v>برميل حديد مفتوح 200 لتر</v>
      </c>
    </row>
    <row r="7" spans="1:7" ht="20.100000000000001" customHeight="1" x14ac:dyDescent="0.2">
      <c r="A7" s="29">
        <v>45435</v>
      </c>
      <c r="B7" s="26">
        <v>386</v>
      </c>
      <c r="C7" s="26" t="s">
        <v>135</v>
      </c>
      <c r="D7" s="27" t="s">
        <v>133</v>
      </c>
      <c r="E7" s="28">
        <v>40</v>
      </c>
      <c r="F7" s="28" t="s">
        <v>84</v>
      </c>
      <c r="G7" s="16" t="str">
        <f>_xlfn.IFNA(VLOOKUP($D7,مواد!$A$1:$A$91,1,FALSE),"")</f>
        <v>أكياس تعبئة 200 لتر</v>
      </c>
    </row>
    <row r="8" spans="1:7" ht="20.100000000000001" customHeight="1" x14ac:dyDescent="0.2">
      <c r="A8" s="29">
        <v>45435</v>
      </c>
      <c r="B8" s="26">
        <v>386</v>
      </c>
      <c r="C8" s="26" t="s">
        <v>135</v>
      </c>
      <c r="D8" s="27" t="s">
        <v>2</v>
      </c>
      <c r="E8" s="28">
        <v>20</v>
      </c>
      <c r="F8" s="28" t="s">
        <v>113</v>
      </c>
      <c r="G8" s="16" t="str">
        <f>_xlfn.IFNA(VLOOKUP($D8,مواد!$A$1:$A$91,1,FALSE),"")</f>
        <v>خزان بلاستيك طن</v>
      </c>
    </row>
    <row r="9" spans="1:7" ht="20.100000000000001" customHeight="1" x14ac:dyDescent="0.2">
      <c r="A9" s="29">
        <v>45435</v>
      </c>
      <c r="B9" s="26">
        <v>386</v>
      </c>
      <c r="C9" s="26" t="s">
        <v>135</v>
      </c>
      <c r="D9" s="27" t="s">
        <v>152</v>
      </c>
      <c r="E9" s="28">
        <v>100</v>
      </c>
      <c r="F9" s="28" t="s">
        <v>84</v>
      </c>
      <c r="G9" s="16" t="str">
        <f>_xlfn.IFNA(VLOOKUP($D9,مواد!$A$1:$A$91,1,FALSE),"")</f>
        <v>صوديوم SFS</v>
      </c>
    </row>
    <row r="10" spans="1:7" ht="20.100000000000001" customHeight="1" x14ac:dyDescent="0.2">
      <c r="A10" s="29">
        <v>45435</v>
      </c>
      <c r="B10" s="26">
        <v>386</v>
      </c>
      <c r="C10" s="26" t="s">
        <v>135</v>
      </c>
      <c r="D10" s="27" t="s">
        <v>153</v>
      </c>
      <c r="E10" s="28">
        <v>1000</v>
      </c>
      <c r="F10" s="28" t="s">
        <v>84</v>
      </c>
      <c r="G10" s="16" t="str">
        <f>_xlfn.IFNA(VLOOKUP($D10,مواد!$A$1:$A$91,1,FALSE),"")</f>
        <v>Product104</v>
      </c>
    </row>
    <row r="11" spans="1:7" ht="20.100000000000001" customHeight="1" x14ac:dyDescent="0.2">
      <c r="A11" s="29">
        <v>45435</v>
      </c>
      <c r="B11" s="26">
        <v>386</v>
      </c>
      <c r="C11" s="26" t="s">
        <v>135</v>
      </c>
      <c r="D11" s="27" t="s">
        <v>43</v>
      </c>
      <c r="E11" s="28">
        <v>1600</v>
      </c>
      <c r="F11" s="28" t="s">
        <v>84</v>
      </c>
      <c r="G11" s="16" t="str">
        <f>_xlfn.IFNA(VLOOKUP($D11,مواد!$A$1:$A$91,1,FALSE),"")</f>
        <v>PVA05</v>
      </c>
    </row>
    <row r="12" spans="1:7" ht="20.100000000000001" customHeight="1" x14ac:dyDescent="0.2">
      <c r="A12" s="29">
        <v>45437</v>
      </c>
      <c r="B12" s="26">
        <v>388</v>
      </c>
      <c r="C12" s="26" t="s">
        <v>135</v>
      </c>
      <c r="D12" s="27" t="s">
        <v>33</v>
      </c>
      <c r="E12" s="28">
        <v>1300</v>
      </c>
      <c r="F12" s="28" t="s">
        <v>84</v>
      </c>
      <c r="G12" s="16" t="str">
        <f>_xlfn.IFNA(VLOOKUP($D12,مواد!$A$1:$A$91,1,FALSE),"")</f>
        <v>اكريلاميد98</v>
      </c>
    </row>
    <row r="13" spans="1:7" ht="20.100000000000001" customHeight="1" x14ac:dyDescent="0.2">
      <c r="A13" s="29">
        <v>45437</v>
      </c>
      <c r="B13" s="26">
        <v>388</v>
      </c>
      <c r="C13" s="26" t="s">
        <v>135</v>
      </c>
      <c r="D13" s="27" t="s">
        <v>32</v>
      </c>
      <c r="E13" s="28">
        <v>150</v>
      </c>
      <c r="F13" s="28" t="s">
        <v>84</v>
      </c>
      <c r="G13" s="16" t="str">
        <f>_xlfn.IFNA(VLOOKUP($D13,مواد!$A$1:$A$91,1,FALSE),"")</f>
        <v>anti bacteria</v>
      </c>
    </row>
    <row r="14" spans="1:7" ht="20.100000000000001" customHeight="1" x14ac:dyDescent="0.2">
      <c r="A14" s="29">
        <v>45437</v>
      </c>
      <c r="B14" s="26">
        <v>388</v>
      </c>
      <c r="C14" s="26" t="s">
        <v>135</v>
      </c>
      <c r="D14" s="27" t="s">
        <v>35</v>
      </c>
      <c r="E14" s="28">
        <v>1050</v>
      </c>
      <c r="F14" s="28" t="s">
        <v>84</v>
      </c>
      <c r="G14" s="16" t="str">
        <f>_xlfn.IFNA(VLOOKUP($D14,مواد!$A$1:$A$91,1,FALSE),"")</f>
        <v>صوديوم بيرسلفيت</v>
      </c>
    </row>
    <row r="15" spans="1:7" ht="20.100000000000001" customHeight="1" x14ac:dyDescent="0.2">
      <c r="A15" s="29">
        <v>45437</v>
      </c>
      <c r="B15" s="26">
        <v>388</v>
      </c>
      <c r="C15" s="26" t="s">
        <v>135</v>
      </c>
      <c r="D15" s="27" t="s">
        <v>29</v>
      </c>
      <c r="E15" s="28">
        <v>768</v>
      </c>
      <c r="F15" s="28" t="s">
        <v>84</v>
      </c>
      <c r="G15" s="16" t="str">
        <f>_xlfn.IFNA(VLOOKUP($D15,مواد!$A$1:$A$91,1,FALSE),"")</f>
        <v>امونيا</v>
      </c>
    </row>
    <row r="16" spans="1:7" ht="20.100000000000001" customHeight="1" x14ac:dyDescent="0.2">
      <c r="A16" s="29">
        <v>45437</v>
      </c>
      <c r="B16" s="26">
        <v>388</v>
      </c>
      <c r="C16" s="26" t="s">
        <v>135</v>
      </c>
      <c r="D16" s="27" t="s">
        <v>67</v>
      </c>
      <c r="E16" s="28">
        <v>180</v>
      </c>
      <c r="F16" s="28" t="s">
        <v>84</v>
      </c>
      <c r="G16" s="16" t="str">
        <f>_xlfn.IFNA(VLOOKUP($D16,مواد!$A$1:$A$91,1,FALSE),"")</f>
        <v>مانع رغوة</v>
      </c>
    </row>
    <row r="17" spans="1:9" ht="20.100000000000001" customHeight="1" x14ac:dyDescent="0.2">
      <c r="A17" s="29">
        <v>45440</v>
      </c>
      <c r="B17" s="26">
        <v>394</v>
      </c>
      <c r="C17" s="26" t="s">
        <v>135</v>
      </c>
      <c r="D17" s="27" t="s">
        <v>153</v>
      </c>
      <c r="E17" s="28">
        <v>1000</v>
      </c>
      <c r="F17" s="28" t="s">
        <v>84</v>
      </c>
      <c r="G17" s="16" t="str">
        <f>_xlfn.IFNA(VLOOKUP($D17,مواد!$A$1:$A$91,1,FALSE),"")</f>
        <v>Product104</v>
      </c>
    </row>
    <row r="18" spans="1:9" ht="20.100000000000001" customHeight="1" x14ac:dyDescent="0.2">
      <c r="A18" s="29">
        <v>45440</v>
      </c>
      <c r="B18" s="26">
        <v>394</v>
      </c>
      <c r="C18" s="26" t="s">
        <v>135</v>
      </c>
      <c r="D18" s="27" t="s">
        <v>111</v>
      </c>
      <c r="E18" s="28">
        <v>120</v>
      </c>
      <c r="F18" s="28" t="s">
        <v>109</v>
      </c>
      <c r="G18" s="16" t="str">
        <f>_xlfn.IFNA(VLOOKUP($D18,مواد!$A$1:$A$91,1,FALSE),"")</f>
        <v>برميل حديد مفتوح 200 لتر</v>
      </c>
    </row>
    <row r="19" spans="1:9" ht="20.100000000000001" customHeight="1" x14ac:dyDescent="0.2">
      <c r="A19" s="29">
        <v>45440</v>
      </c>
      <c r="B19" s="26">
        <v>394</v>
      </c>
      <c r="C19" s="26" t="s">
        <v>135</v>
      </c>
      <c r="D19" s="27" t="s">
        <v>133</v>
      </c>
      <c r="E19" s="28">
        <v>175</v>
      </c>
      <c r="F19" s="28" t="s">
        <v>84</v>
      </c>
      <c r="G19" s="16" t="str">
        <f>_xlfn.IFNA(VLOOKUP($D19,مواد!$A$1:$A$91,1,FALSE),"")</f>
        <v>أكياس تعبئة 200 لتر</v>
      </c>
    </row>
    <row r="20" spans="1:9" ht="20.100000000000001" customHeight="1" x14ac:dyDescent="0.2">
      <c r="A20" s="29">
        <v>45441</v>
      </c>
      <c r="B20" s="26">
        <v>400</v>
      </c>
      <c r="C20" s="26" t="s">
        <v>135</v>
      </c>
      <c r="D20" s="27" t="s">
        <v>30</v>
      </c>
      <c r="E20" s="28">
        <v>500</v>
      </c>
      <c r="F20" s="28" t="s">
        <v>84</v>
      </c>
      <c r="G20" s="16" t="str">
        <f>_xlfn.IFNA(VLOOKUP($D20,مواد!$A$1:$A$91,1,FALSE),"")</f>
        <v>Natrosol LR</v>
      </c>
    </row>
    <row r="21" spans="1:9" ht="20.100000000000001" customHeight="1" x14ac:dyDescent="0.2">
      <c r="A21" s="29">
        <v>45442</v>
      </c>
      <c r="B21" s="26">
        <v>451</v>
      </c>
      <c r="C21" s="26" t="s">
        <v>135</v>
      </c>
      <c r="D21" s="27" t="s">
        <v>111</v>
      </c>
      <c r="E21" s="28">
        <v>70</v>
      </c>
      <c r="F21" s="28" t="s">
        <v>109</v>
      </c>
      <c r="G21" s="16" t="str">
        <f>_xlfn.IFNA(VLOOKUP($D21,مواد!$A$1:$A$91,1,FALSE),"")</f>
        <v>برميل حديد مفتوح 200 لتر</v>
      </c>
    </row>
    <row r="22" spans="1:9" ht="20.100000000000001" customHeight="1" x14ac:dyDescent="0.2">
      <c r="A22" s="29">
        <v>45442</v>
      </c>
      <c r="B22" s="26">
        <v>451</v>
      </c>
      <c r="C22" s="26" t="s">
        <v>135</v>
      </c>
      <c r="D22" s="27" t="s">
        <v>133</v>
      </c>
      <c r="E22" s="28">
        <v>80</v>
      </c>
      <c r="F22" s="28" t="s">
        <v>84</v>
      </c>
      <c r="G22" s="16" t="str">
        <f>_xlfn.IFNA(VLOOKUP($D22,مواد!$A$1:$A$91,1,FALSE),"")</f>
        <v>أكياس تعبئة 200 لتر</v>
      </c>
    </row>
    <row r="23" spans="1:9" ht="20.100000000000001" customHeight="1" x14ac:dyDescent="0.2">
      <c r="A23" s="29">
        <v>45442</v>
      </c>
      <c r="B23" s="26">
        <v>451</v>
      </c>
      <c r="C23" s="26" t="s">
        <v>135</v>
      </c>
      <c r="D23" s="27" t="s">
        <v>2</v>
      </c>
      <c r="E23" s="28">
        <v>15</v>
      </c>
      <c r="F23" s="28" t="s">
        <v>113</v>
      </c>
      <c r="G23" s="16" t="str">
        <f>_xlfn.IFNA(VLOOKUP($D23,مواد!$A$1:$A$91,1,FALSE),"")</f>
        <v>خزان بلاستيك طن</v>
      </c>
    </row>
    <row r="24" spans="1:9" ht="20.100000000000001" customHeight="1" x14ac:dyDescent="0.2">
      <c r="A24" s="29">
        <v>45437</v>
      </c>
      <c r="B24" s="26">
        <v>390</v>
      </c>
      <c r="C24" s="26" t="s">
        <v>135</v>
      </c>
      <c r="D24" s="27" t="s">
        <v>6</v>
      </c>
      <c r="E24" s="28">
        <v>3</v>
      </c>
      <c r="F24" s="28" t="s">
        <v>109</v>
      </c>
      <c r="G24" s="16" t="str">
        <f>_xlfn.IFNA(VLOOKUP($D24,مواد!$A$1:$A$91,1,FALSE),"")</f>
        <v>برميل 50 لتر سادة</v>
      </c>
    </row>
    <row r="25" spans="1:9" ht="20.100000000000001" customHeight="1" x14ac:dyDescent="0.2">
      <c r="A25" s="29">
        <v>45437</v>
      </c>
      <c r="B25" s="26">
        <v>390</v>
      </c>
      <c r="C25" s="26" t="s">
        <v>135</v>
      </c>
      <c r="D25" s="27" t="s">
        <v>1</v>
      </c>
      <c r="E25" s="28">
        <v>5</v>
      </c>
      <c r="F25" s="28" t="s">
        <v>154</v>
      </c>
      <c r="G25" s="16" t="str">
        <f>_xlfn.IFNA(VLOOKUP($D25,مواد!$A$1:$A$91,1,FALSE),"")</f>
        <v>عبوات سعودي بوند 3.5</v>
      </c>
    </row>
    <row r="26" spans="1:9" ht="20.100000000000001" customHeight="1" x14ac:dyDescent="0.2">
      <c r="A26" s="29">
        <v>45437</v>
      </c>
      <c r="B26" s="26">
        <v>390</v>
      </c>
      <c r="C26" s="26" t="s">
        <v>135</v>
      </c>
      <c r="D26" s="18" t="s">
        <v>74</v>
      </c>
      <c r="E26" s="21">
        <v>10</v>
      </c>
      <c r="F26" s="28" t="s">
        <v>155</v>
      </c>
      <c r="G26" s="16" t="str">
        <f>_xlfn.IFNA(VLOOKUP($D26,مواد!$A$1:$A$91,1,FALSE),"")</f>
        <v>أكياس امازون 30</v>
      </c>
    </row>
    <row r="27" spans="1:9" ht="20.100000000000001" customHeight="1" x14ac:dyDescent="0.2">
      <c r="A27" s="19">
        <v>45442</v>
      </c>
      <c r="B27" s="17">
        <v>453</v>
      </c>
      <c r="C27" s="26" t="s">
        <v>135</v>
      </c>
      <c r="D27" s="18" t="s">
        <v>39</v>
      </c>
      <c r="E27" s="21">
        <v>0</v>
      </c>
      <c r="F27" s="28" t="s">
        <v>84</v>
      </c>
      <c r="G27" s="16" t="str">
        <f>_xlfn.IFNA(VLOOKUP($D27,مواد!$A$1:$A$91,1,FALSE),"")</f>
        <v>ستيرين مونمر</v>
      </c>
    </row>
    <row r="28" spans="1:9" ht="20.100000000000001" customHeight="1" x14ac:dyDescent="0.2">
      <c r="A28" s="19">
        <v>45445</v>
      </c>
      <c r="B28" s="17">
        <v>457</v>
      </c>
      <c r="C28" s="17" t="s">
        <v>135</v>
      </c>
      <c r="D28" s="18" t="s">
        <v>2</v>
      </c>
      <c r="E28" s="21">
        <v>25</v>
      </c>
      <c r="F28" s="28" t="s">
        <v>113</v>
      </c>
      <c r="G28" s="16" t="str">
        <f>_xlfn.IFNA(VLOOKUP($D28,مواد!$A$1:$A$91,1,FALSE),"")</f>
        <v>خزان بلاستيك طن</v>
      </c>
    </row>
    <row r="29" spans="1:9" ht="20.100000000000001" customHeight="1" x14ac:dyDescent="0.2">
      <c r="A29" s="19">
        <v>45445</v>
      </c>
      <c r="B29" s="17">
        <v>458</v>
      </c>
      <c r="C29" s="17" t="s">
        <v>135</v>
      </c>
      <c r="D29" s="18" t="s">
        <v>36</v>
      </c>
      <c r="E29" s="21">
        <v>100</v>
      </c>
      <c r="F29" s="28" t="s">
        <v>84</v>
      </c>
      <c r="G29" s="16" t="str">
        <f>_xlfn.IFNA(VLOOKUP($D29,مواد!$A$1:$A$91,1,FALSE),"")</f>
        <v>TBHP-70</v>
      </c>
    </row>
    <row r="30" spans="1:9" ht="20.100000000000001" customHeight="1" x14ac:dyDescent="0.2">
      <c r="A30" s="19">
        <v>45445</v>
      </c>
      <c r="B30" s="17">
        <v>458</v>
      </c>
      <c r="C30" s="17" t="s">
        <v>135</v>
      </c>
      <c r="D30" s="18" t="s">
        <v>153</v>
      </c>
      <c r="E30" s="21">
        <v>1000</v>
      </c>
      <c r="F30" s="28" t="s">
        <v>113</v>
      </c>
      <c r="G30" s="16" t="str">
        <f>_xlfn.IFNA(VLOOKUP($D30,مواد!$A$1:$A$91,1,FALSE),"")</f>
        <v>Product104</v>
      </c>
    </row>
    <row r="31" spans="1:9" ht="20.100000000000001" customHeight="1" x14ac:dyDescent="0.2">
      <c r="A31" s="19">
        <v>45445</v>
      </c>
      <c r="B31" s="17">
        <v>458</v>
      </c>
      <c r="C31" s="17" t="s">
        <v>135</v>
      </c>
      <c r="D31" s="18" t="s">
        <v>50</v>
      </c>
      <c r="E31" s="21">
        <v>75</v>
      </c>
      <c r="F31" s="28" t="s">
        <v>84</v>
      </c>
      <c r="G31" s="16" t="str">
        <f>_xlfn.IFNA(VLOOKUP($D31,مواد!$A$1:$A$91,1,FALSE),"")</f>
        <v>صوديوم SFS</v>
      </c>
      <c r="I31" s="24"/>
    </row>
    <row r="32" spans="1:9" ht="20.100000000000001" customHeight="1" x14ac:dyDescent="0.2">
      <c r="A32" s="19">
        <v>45445</v>
      </c>
      <c r="B32" s="17">
        <v>458</v>
      </c>
      <c r="C32" s="17" t="s">
        <v>135</v>
      </c>
      <c r="D32" s="18" t="s">
        <v>29</v>
      </c>
      <c r="E32" s="21">
        <v>1000</v>
      </c>
      <c r="F32" s="28" t="s">
        <v>84</v>
      </c>
      <c r="G32" s="16" t="str">
        <f>_xlfn.IFNA(VLOOKUP($D32,مواد!$A$1:$A$91,1,FALSE),"")</f>
        <v>امونيا</v>
      </c>
      <c r="I32" s="24"/>
    </row>
    <row r="33" spans="1:9" ht="20.100000000000001" customHeight="1" x14ac:dyDescent="0.2">
      <c r="A33" s="19">
        <v>45447</v>
      </c>
      <c r="B33" s="17">
        <v>461</v>
      </c>
      <c r="C33" s="17" t="s">
        <v>135</v>
      </c>
      <c r="D33" s="18" t="s">
        <v>142</v>
      </c>
      <c r="E33" s="21">
        <v>100</v>
      </c>
      <c r="F33" s="28" t="s">
        <v>84</v>
      </c>
      <c r="G33" s="16" t="str">
        <f>_xlfn.IFNA(VLOOKUP($D33,مواد!$A$1:$A$91,1,FALSE),"")</f>
        <v>Natrosol HHR P</v>
      </c>
      <c r="I33" s="24"/>
    </row>
    <row r="34" spans="1:9" ht="20.100000000000001" customHeight="1" x14ac:dyDescent="0.2">
      <c r="A34" s="19">
        <v>45447</v>
      </c>
      <c r="B34" s="17">
        <v>460</v>
      </c>
      <c r="C34" s="17" t="s">
        <v>135</v>
      </c>
      <c r="D34" s="18" t="s">
        <v>111</v>
      </c>
      <c r="E34" s="21">
        <v>100</v>
      </c>
      <c r="F34" s="28" t="s">
        <v>84</v>
      </c>
      <c r="G34" s="16" t="str">
        <f>_xlfn.IFNA(VLOOKUP($D34,مواد!$A$1:$A$91,1,FALSE),"")</f>
        <v>برميل حديد مفتوح 200 لتر</v>
      </c>
    </row>
    <row r="35" spans="1:9" ht="20.100000000000001" customHeight="1" x14ac:dyDescent="0.2">
      <c r="A35" s="19">
        <v>45447</v>
      </c>
      <c r="B35" s="17">
        <v>460</v>
      </c>
      <c r="C35" s="17" t="s">
        <v>135</v>
      </c>
      <c r="D35" s="18" t="s">
        <v>133</v>
      </c>
      <c r="E35" s="21">
        <v>140</v>
      </c>
      <c r="F35" s="28" t="s">
        <v>84</v>
      </c>
      <c r="G35" s="16" t="str">
        <f>_xlfn.IFNA(VLOOKUP($D35,مواد!$A$1:$A$91,1,FALSE),"")</f>
        <v>أكياس تعبئة 200 لتر</v>
      </c>
    </row>
    <row r="36" spans="1:9" ht="20.100000000000001" customHeight="1" x14ac:dyDescent="0.2">
      <c r="A36" s="19">
        <v>45448</v>
      </c>
      <c r="B36" s="17">
        <v>465</v>
      </c>
      <c r="C36" s="17" t="s">
        <v>135</v>
      </c>
      <c r="D36" s="18" t="s">
        <v>133</v>
      </c>
      <c r="E36" s="21">
        <v>80</v>
      </c>
      <c r="F36" s="28" t="s">
        <v>84</v>
      </c>
      <c r="G36" s="16" t="str">
        <f>_xlfn.IFNA(VLOOKUP($D36,مواد!$A$1:$A$91,1,FALSE),"")</f>
        <v>أكياس تعبئة 200 لتر</v>
      </c>
    </row>
    <row r="37" spans="1:9" ht="20.100000000000001" customHeight="1" x14ac:dyDescent="0.2">
      <c r="A37" s="19">
        <v>45448</v>
      </c>
      <c r="B37" s="17">
        <v>466</v>
      </c>
      <c r="C37" s="17" t="s">
        <v>135</v>
      </c>
      <c r="D37" s="18" t="s">
        <v>5</v>
      </c>
      <c r="E37" s="21">
        <v>200</v>
      </c>
      <c r="F37" s="28" t="s">
        <v>89</v>
      </c>
      <c r="G37" s="16" t="str">
        <f>_xlfn.IFNA(VLOOKUP($D37,مواد!$A$1:$A$91,1,FALSE),"")</f>
        <v>فلتر لان</v>
      </c>
    </row>
    <row r="38" spans="1:9" ht="20.100000000000001" customHeight="1" x14ac:dyDescent="0.2">
      <c r="A38" s="19">
        <v>45449</v>
      </c>
      <c r="B38" s="17">
        <v>468</v>
      </c>
      <c r="C38" s="17" t="s">
        <v>135</v>
      </c>
      <c r="D38" s="18" t="s">
        <v>149</v>
      </c>
      <c r="E38" s="21">
        <v>400</v>
      </c>
      <c r="F38" s="28" t="s">
        <v>84</v>
      </c>
      <c r="G38" s="16" t="str">
        <f>_xlfn.IFNA(VLOOKUP($D38,مواد!$A$1:$A$91,1,FALSE),"")</f>
        <v>كبريتات كالسيوم - جبس</v>
      </c>
    </row>
    <row r="39" spans="1:9" ht="20.100000000000001" customHeight="1" x14ac:dyDescent="0.2">
      <c r="A39" s="17"/>
      <c r="B39" s="17"/>
      <c r="C39" s="17"/>
      <c r="D39" s="18"/>
      <c r="E39" s="21"/>
      <c r="F39" s="28"/>
      <c r="G39" s="16" t="str">
        <f>_xlfn.IFNA(VLOOKUP($D39,مواد!$A$1:$A$91,1,FALSE),"")</f>
        <v/>
      </c>
    </row>
    <row r="40" spans="1:9" ht="20.100000000000001" customHeight="1" x14ac:dyDescent="0.2">
      <c r="A40" s="17"/>
      <c r="B40" s="17"/>
      <c r="C40" s="17"/>
      <c r="D40" s="18"/>
      <c r="E40" s="21"/>
      <c r="F40" s="28"/>
      <c r="G40" s="16" t="str">
        <f>_xlfn.IFNA(VLOOKUP($D40,مواد!$A$1:$A$91,1,FALSE),"")</f>
        <v/>
      </c>
    </row>
    <row r="41" spans="1:9" ht="20.100000000000001" customHeight="1" x14ac:dyDescent="0.2">
      <c r="A41" s="19">
        <v>45433</v>
      </c>
      <c r="B41" s="17">
        <v>421</v>
      </c>
      <c r="C41" s="17" t="s">
        <v>132</v>
      </c>
      <c r="D41" s="18" t="s">
        <v>60</v>
      </c>
      <c r="E41" s="21">
        <v>4800</v>
      </c>
      <c r="F41" s="28" t="s">
        <v>84</v>
      </c>
      <c r="G41" s="16" t="str">
        <f>_xlfn.IFNA(VLOOKUP($D41,مواد!$A$1:$A$91,1,FALSE),"")</f>
        <v>ستريك اسيد</v>
      </c>
    </row>
    <row r="42" spans="1:9" ht="20.100000000000001" customHeight="1" x14ac:dyDescent="0.2">
      <c r="A42" s="19">
        <v>45433</v>
      </c>
      <c r="B42" s="17">
        <v>421</v>
      </c>
      <c r="C42" s="17" t="s">
        <v>132</v>
      </c>
      <c r="D42" s="18" t="s">
        <v>2</v>
      </c>
      <c r="E42" s="21">
        <v>12</v>
      </c>
      <c r="F42" s="28" t="s">
        <v>113</v>
      </c>
      <c r="G42" s="16" t="str">
        <f>_xlfn.IFNA(VLOOKUP($D42,مواد!$A$1:$A$91,1,FALSE),"")</f>
        <v>خزان بلاستيك طن</v>
      </c>
    </row>
    <row r="43" spans="1:9" ht="20.100000000000001" customHeight="1" x14ac:dyDescent="0.2">
      <c r="A43" s="19">
        <v>45433</v>
      </c>
      <c r="B43" s="17">
        <v>422</v>
      </c>
      <c r="C43" s="17" t="s">
        <v>132</v>
      </c>
      <c r="D43" s="18" t="s">
        <v>2</v>
      </c>
      <c r="E43" s="21">
        <v>12</v>
      </c>
      <c r="F43" s="28" t="s">
        <v>113</v>
      </c>
      <c r="G43" s="16" t="str">
        <f>_xlfn.IFNA(VLOOKUP($D43,مواد!$A$1:$A$91,1,FALSE),"")</f>
        <v>خزان بلاستيك طن</v>
      </c>
    </row>
    <row r="44" spans="1:9" ht="20.100000000000001" customHeight="1" x14ac:dyDescent="0.2">
      <c r="A44" s="19">
        <v>45434</v>
      </c>
      <c r="B44" s="17">
        <v>423</v>
      </c>
      <c r="C44" s="17" t="s">
        <v>132</v>
      </c>
      <c r="D44" s="18" t="s">
        <v>157</v>
      </c>
      <c r="E44" s="21">
        <v>1</v>
      </c>
      <c r="F44" s="28">
        <v>1600</v>
      </c>
      <c r="G44" s="16" t="str">
        <f>_xlfn.IFNA(VLOOKUP($D44,مواد!$A$1:$A$91,1,FALSE),"")</f>
        <v>PVA2488</v>
      </c>
    </row>
    <row r="45" spans="1:9" ht="20.100000000000001" customHeight="1" x14ac:dyDescent="0.2">
      <c r="A45" s="19">
        <v>45435</v>
      </c>
      <c r="B45" s="17">
        <v>424</v>
      </c>
      <c r="C45" s="17" t="s">
        <v>132</v>
      </c>
      <c r="D45" s="18" t="s">
        <v>2</v>
      </c>
      <c r="E45" s="21">
        <v>32</v>
      </c>
      <c r="F45" s="28" t="s">
        <v>113</v>
      </c>
      <c r="G45" s="16" t="str">
        <f>_xlfn.IFNA(VLOOKUP($D45,مواد!$A$1:$A$91,1,FALSE),"")</f>
        <v>خزان بلاستيك طن</v>
      </c>
    </row>
    <row r="46" spans="1:9" ht="20.100000000000001" customHeight="1" x14ac:dyDescent="0.2">
      <c r="A46" s="19">
        <v>45435</v>
      </c>
      <c r="B46" s="17">
        <v>424</v>
      </c>
      <c r="C46" s="17" t="s">
        <v>132</v>
      </c>
      <c r="D46" s="18" t="s">
        <v>60</v>
      </c>
      <c r="E46" s="21">
        <v>2400</v>
      </c>
      <c r="F46" s="28" t="s">
        <v>84</v>
      </c>
      <c r="G46" s="16" t="str">
        <f>_xlfn.IFNA(VLOOKUP($D46,مواد!$A$1:$A$91,1,FALSE),"")</f>
        <v>ستريك اسيد</v>
      </c>
    </row>
    <row r="47" spans="1:9" ht="20.100000000000001" customHeight="1" x14ac:dyDescent="0.2">
      <c r="A47" s="19">
        <v>45437</v>
      </c>
      <c r="B47" s="17">
        <v>425</v>
      </c>
      <c r="C47" s="17" t="s">
        <v>132</v>
      </c>
      <c r="D47" s="18" t="s">
        <v>60</v>
      </c>
      <c r="E47" s="21">
        <v>3600</v>
      </c>
      <c r="F47" s="28" t="s">
        <v>84</v>
      </c>
      <c r="G47" s="16" t="str">
        <f>_xlfn.IFNA(VLOOKUP($D47,مواد!$A$1:$A$91,1,FALSE),"")</f>
        <v>ستريك اسيد</v>
      </c>
    </row>
    <row r="48" spans="1:9" ht="20.100000000000001" customHeight="1" x14ac:dyDescent="0.2">
      <c r="A48" s="19">
        <v>45439</v>
      </c>
      <c r="B48" s="17">
        <v>426</v>
      </c>
      <c r="C48" s="17" t="s">
        <v>132</v>
      </c>
      <c r="D48" s="18" t="s">
        <v>60</v>
      </c>
      <c r="E48" s="21">
        <v>6000</v>
      </c>
      <c r="F48" s="28" t="s">
        <v>84</v>
      </c>
      <c r="G48" s="16" t="str">
        <f>_xlfn.IFNA(VLOOKUP($D48,مواد!$A$1:$A$91,1,FALSE),"")</f>
        <v>ستريك اسيد</v>
      </c>
    </row>
    <row r="49" spans="1:7" ht="20.100000000000001" customHeight="1" x14ac:dyDescent="0.2">
      <c r="A49" s="19">
        <v>45438</v>
      </c>
      <c r="B49" s="17">
        <v>427</v>
      </c>
      <c r="C49" s="17" t="s">
        <v>132</v>
      </c>
      <c r="D49" s="18" t="s">
        <v>61</v>
      </c>
      <c r="E49" s="21">
        <v>3600</v>
      </c>
      <c r="F49" s="28" t="s">
        <v>84</v>
      </c>
      <c r="G49" s="16" t="str">
        <f>_xlfn.IFNA(VLOOKUP($D49,مواد!$A$1:$A$91,1,FALSE),"")</f>
        <v>ملح</v>
      </c>
    </row>
    <row r="50" spans="1:7" ht="20.100000000000001" customHeight="1" x14ac:dyDescent="0.2">
      <c r="A50" s="19">
        <v>45440</v>
      </c>
      <c r="B50" s="17">
        <v>396</v>
      </c>
      <c r="C50" s="17" t="s">
        <v>132</v>
      </c>
      <c r="D50" s="18" t="s">
        <v>62</v>
      </c>
      <c r="E50" s="21">
        <v>2250</v>
      </c>
      <c r="F50" s="28" t="s">
        <v>84</v>
      </c>
      <c r="G50" s="16" t="str">
        <f>_xlfn.IFNA(VLOOKUP($D50,مواد!$A$1:$A$91,1,FALSE),"")</f>
        <v>ماليك اندهايدريد</v>
      </c>
    </row>
    <row r="51" spans="1:7" ht="20.100000000000001" customHeight="1" x14ac:dyDescent="0.2">
      <c r="A51" s="19">
        <v>45440</v>
      </c>
      <c r="B51" s="17">
        <v>396</v>
      </c>
      <c r="C51" s="17" t="s">
        <v>132</v>
      </c>
      <c r="D51" s="18" t="s">
        <v>61</v>
      </c>
      <c r="E51" s="21">
        <v>3600</v>
      </c>
      <c r="F51" s="28" t="s">
        <v>84</v>
      </c>
      <c r="G51" s="16" t="str">
        <f>_xlfn.IFNA(VLOOKUP($D51,مواد!$A$1:$A$91,1,FALSE),"")</f>
        <v>ملح</v>
      </c>
    </row>
    <row r="52" spans="1:7" ht="20.100000000000001" customHeight="1" x14ac:dyDescent="0.2">
      <c r="A52" s="19">
        <v>45440</v>
      </c>
      <c r="B52" s="17">
        <v>396</v>
      </c>
      <c r="C52" s="17" t="s">
        <v>132</v>
      </c>
      <c r="D52" s="18" t="s">
        <v>60</v>
      </c>
      <c r="E52" s="21">
        <v>6000</v>
      </c>
      <c r="F52" s="28" t="s">
        <v>84</v>
      </c>
      <c r="G52" s="16" t="str">
        <f>_xlfn.IFNA(VLOOKUP($D52,مواد!$A$1:$A$91,1,FALSE),"")</f>
        <v>ستريك اسيد</v>
      </c>
    </row>
    <row r="53" spans="1:7" ht="20.100000000000001" customHeight="1" x14ac:dyDescent="0.2">
      <c r="A53" s="19">
        <v>45439</v>
      </c>
      <c r="B53" s="17">
        <v>393</v>
      </c>
      <c r="C53" s="17" t="s">
        <v>132</v>
      </c>
      <c r="D53" s="18" t="s">
        <v>110</v>
      </c>
      <c r="E53" s="21">
        <v>150</v>
      </c>
      <c r="F53" s="28" t="s">
        <v>84</v>
      </c>
      <c r="G53" s="16" t="str">
        <f>_xlfn.IFNA(VLOOKUP($D53,مواد!$A$1:$A$91,1,FALSE),"")</f>
        <v>برميل بلاستيك 40 لتر سادة</v>
      </c>
    </row>
    <row r="54" spans="1:7" ht="20.100000000000001" customHeight="1" x14ac:dyDescent="0.2">
      <c r="A54" s="19">
        <v>45439</v>
      </c>
      <c r="B54" s="17">
        <v>393</v>
      </c>
      <c r="C54" s="17" t="s">
        <v>132</v>
      </c>
      <c r="D54" s="18" t="s">
        <v>61</v>
      </c>
      <c r="E54" s="21">
        <v>2400</v>
      </c>
      <c r="F54" s="28" t="s">
        <v>84</v>
      </c>
      <c r="G54" s="16" t="str">
        <f>_xlfn.IFNA(VLOOKUP($D54,مواد!$A$1:$A$91,1,FALSE),"")</f>
        <v>ملح</v>
      </c>
    </row>
    <row r="55" spans="1:7" ht="20.100000000000001" customHeight="1" x14ac:dyDescent="0.2">
      <c r="A55" s="19">
        <v>45441</v>
      </c>
      <c r="B55" s="17">
        <v>398</v>
      </c>
      <c r="C55" s="17" t="s">
        <v>132</v>
      </c>
      <c r="D55" s="18" t="s">
        <v>37</v>
      </c>
      <c r="E55" s="21">
        <v>75</v>
      </c>
      <c r="F55" s="28" t="s">
        <v>84</v>
      </c>
      <c r="G55" s="16" t="str">
        <f>_xlfn.IFNA(VLOOKUP($D55,مواد!$A$1:$A$91,1,FALSE),"")</f>
        <v>صوديوم بيكربونات</v>
      </c>
    </row>
    <row r="56" spans="1:7" ht="20.100000000000001" customHeight="1" x14ac:dyDescent="0.2">
      <c r="A56" s="19">
        <v>45441</v>
      </c>
      <c r="B56" s="17">
        <v>398</v>
      </c>
      <c r="C56" s="17" t="s">
        <v>132</v>
      </c>
      <c r="D56" s="18" t="s">
        <v>29</v>
      </c>
      <c r="E56" s="21">
        <v>768</v>
      </c>
      <c r="F56" s="28" t="s">
        <v>84</v>
      </c>
      <c r="G56" s="16" t="str">
        <f>_xlfn.IFNA(VLOOKUP($D56,مواد!$A$1:$A$91,1,FALSE),"")</f>
        <v>امونيا</v>
      </c>
    </row>
    <row r="57" spans="1:7" ht="20.100000000000001" customHeight="1" x14ac:dyDescent="0.2">
      <c r="A57" s="19">
        <v>45441</v>
      </c>
      <c r="B57" s="17">
        <v>398</v>
      </c>
      <c r="C57" s="17" t="s">
        <v>132</v>
      </c>
      <c r="D57" s="18" t="s">
        <v>111</v>
      </c>
      <c r="E57" s="21">
        <v>70</v>
      </c>
      <c r="F57" s="28" t="s">
        <v>109</v>
      </c>
      <c r="G57" s="16" t="str">
        <f>_xlfn.IFNA(VLOOKUP($D57,مواد!$A$1:$A$91,1,FALSE),"")</f>
        <v>برميل حديد مفتوح 200 لتر</v>
      </c>
    </row>
    <row r="58" spans="1:7" ht="20.100000000000001" customHeight="1" x14ac:dyDescent="0.2">
      <c r="A58" s="19">
        <v>45441</v>
      </c>
      <c r="B58" s="17">
        <v>432</v>
      </c>
      <c r="C58" s="17" t="s">
        <v>132</v>
      </c>
      <c r="D58" s="18" t="s">
        <v>61</v>
      </c>
      <c r="E58" s="21">
        <v>2400</v>
      </c>
      <c r="F58" s="28" t="s">
        <v>84</v>
      </c>
      <c r="G58" s="16" t="str">
        <f>_xlfn.IFNA(VLOOKUP($D58,مواد!$A$1:$A$91,1,FALSE),"")</f>
        <v>ملح</v>
      </c>
    </row>
    <row r="59" spans="1:7" ht="20.100000000000001" customHeight="1" x14ac:dyDescent="0.2">
      <c r="A59" s="19">
        <v>45441</v>
      </c>
      <c r="B59" s="17">
        <v>433</v>
      </c>
      <c r="C59" s="17" t="s">
        <v>132</v>
      </c>
      <c r="D59" s="18" t="s">
        <v>5</v>
      </c>
      <c r="E59" s="21">
        <v>3</v>
      </c>
      <c r="F59" s="28" t="s">
        <v>89</v>
      </c>
      <c r="G59" s="16" t="str">
        <f>_xlfn.IFNA(VLOOKUP($D59,مواد!$A$1:$A$91,1,FALSE),"")</f>
        <v>فلتر لان</v>
      </c>
    </row>
    <row r="60" spans="1:7" ht="20.100000000000001" customHeight="1" x14ac:dyDescent="0.2">
      <c r="A60" s="19">
        <v>45439</v>
      </c>
      <c r="B60" s="17">
        <v>429</v>
      </c>
      <c r="C60" s="17" t="s">
        <v>132</v>
      </c>
      <c r="D60" s="18" t="s">
        <v>6</v>
      </c>
      <c r="E60" s="21">
        <v>212</v>
      </c>
      <c r="F60" s="28" t="s">
        <v>109</v>
      </c>
      <c r="G60" s="16" t="str">
        <f>_xlfn.IFNA(VLOOKUP($D60,مواد!$A$1:$A$91,1,FALSE),"")</f>
        <v>برميل 50 لتر سادة</v>
      </c>
    </row>
    <row r="61" spans="1:7" ht="20.100000000000001" customHeight="1" x14ac:dyDescent="0.2">
      <c r="A61" s="19">
        <v>45439</v>
      </c>
      <c r="B61" s="17">
        <v>429</v>
      </c>
      <c r="C61" s="17" t="s">
        <v>132</v>
      </c>
      <c r="D61" s="18" t="s">
        <v>74</v>
      </c>
      <c r="E61" s="21">
        <v>2</v>
      </c>
      <c r="F61" s="28" t="s">
        <v>155</v>
      </c>
      <c r="G61" s="16" t="str">
        <f>_xlfn.IFNA(VLOOKUP($D61,مواد!$A$1:$A$91,1,FALSE),"")</f>
        <v>أكياس امازون 30</v>
      </c>
    </row>
    <row r="62" spans="1:7" ht="20.100000000000001" customHeight="1" x14ac:dyDescent="0.2">
      <c r="A62" s="19">
        <v>45439</v>
      </c>
      <c r="B62" s="17">
        <v>428</v>
      </c>
      <c r="C62" s="17" t="s">
        <v>132</v>
      </c>
      <c r="D62" s="18" t="s">
        <v>110</v>
      </c>
      <c r="E62" s="21">
        <v>300</v>
      </c>
      <c r="F62" s="28" t="s">
        <v>109</v>
      </c>
      <c r="G62" s="16" t="str">
        <f>_xlfn.IFNA(VLOOKUP($D62,مواد!$A$1:$A$91,1,FALSE),"")</f>
        <v>برميل بلاستيك 40 لتر سادة</v>
      </c>
    </row>
    <row r="63" spans="1:7" ht="20.100000000000001" customHeight="1" x14ac:dyDescent="0.2">
      <c r="A63" s="19">
        <v>45439</v>
      </c>
      <c r="B63" s="17">
        <v>428</v>
      </c>
      <c r="C63" s="17" t="s">
        <v>132</v>
      </c>
      <c r="D63" s="18" t="s">
        <v>74</v>
      </c>
      <c r="E63" s="21">
        <v>2</v>
      </c>
      <c r="F63" s="28" t="s">
        <v>155</v>
      </c>
      <c r="G63" s="16" t="str">
        <f>_xlfn.IFNA(VLOOKUP($D63,مواد!$A$1:$A$91,1,FALSE),"")</f>
        <v>أكياس امازون 30</v>
      </c>
    </row>
    <row r="64" spans="1:7" ht="20.100000000000001" customHeight="1" x14ac:dyDescent="0.2">
      <c r="A64" s="19">
        <v>45442</v>
      </c>
      <c r="B64" s="17">
        <v>434</v>
      </c>
      <c r="C64" s="17" t="s">
        <v>132</v>
      </c>
      <c r="D64" s="18" t="s">
        <v>62</v>
      </c>
      <c r="E64" s="21">
        <v>2250</v>
      </c>
      <c r="F64" s="28" t="s">
        <v>84</v>
      </c>
      <c r="G64" s="16" t="str">
        <f>_xlfn.IFNA(VLOOKUP($D64,مواد!$A$1:$A$91,1,FALSE),"")</f>
        <v>ماليك اندهايدريد</v>
      </c>
    </row>
    <row r="65" spans="1:7" ht="20.100000000000001" customHeight="1" x14ac:dyDescent="0.2">
      <c r="A65" s="19">
        <v>45442</v>
      </c>
      <c r="B65" s="17">
        <v>434</v>
      </c>
      <c r="C65" s="17" t="s">
        <v>132</v>
      </c>
      <c r="D65" s="18" t="s">
        <v>61</v>
      </c>
      <c r="E65" s="21">
        <v>3600</v>
      </c>
      <c r="F65" s="28" t="s">
        <v>84</v>
      </c>
      <c r="G65" s="16" t="str">
        <f>_xlfn.IFNA(VLOOKUP($D65,مواد!$A$1:$A$91,1,FALSE),"")</f>
        <v>ملح</v>
      </c>
    </row>
    <row r="66" spans="1:7" ht="20.100000000000001" customHeight="1" x14ac:dyDescent="0.2">
      <c r="A66" s="19">
        <v>45442</v>
      </c>
      <c r="B66" s="17">
        <v>436</v>
      </c>
      <c r="C66" s="17" t="s">
        <v>132</v>
      </c>
      <c r="D66" s="90" t="s">
        <v>176</v>
      </c>
      <c r="E66" s="21">
        <v>6000</v>
      </c>
      <c r="F66" s="28" t="s">
        <v>84</v>
      </c>
      <c r="G66" s="16" t="str">
        <f>_xlfn.IFNA(VLOOKUP($D66,مواد!$A$1:$A$91,1,FALSE),"")</f>
        <v/>
      </c>
    </row>
    <row r="67" spans="1:7" ht="20.100000000000001" customHeight="1" x14ac:dyDescent="0.2">
      <c r="A67" s="19">
        <v>45442</v>
      </c>
      <c r="B67" s="17">
        <v>436</v>
      </c>
      <c r="C67" s="17" t="s">
        <v>132</v>
      </c>
      <c r="D67" s="18" t="s">
        <v>134</v>
      </c>
      <c r="E67" s="21">
        <v>2</v>
      </c>
      <c r="F67" s="28" t="s">
        <v>155</v>
      </c>
      <c r="G67" s="16" t="str">
        <f>_xlfn.IFNA(VLOOKUP($D67,مواد!$A$1:$A$91,1,FALSE),"")</f>
        <v>أكياس سعودي بوند 30</v>
      </c>
    </row>
    <row r="68" spans="1:7" ht="20.100000000000001" customHeight="1" x14ac:dyDescent="0.2">
      <c r="A68" s="19">
        <v>45442</v>
      </c>
      <c r="B68" s="17">
        <v>436</v>
      </c>
      <c r="C68" s="17" t="s">
        <v>132</v>
      </c>
      <c r="D68" s="18" t="s">
        <v>2</v>
      </c>
      <c r="E68" s="21">
        <v>40</v>
      </c>
      <c r="F68" s="28" t="s">
        <v>113</v>
      </c>
      <c r="G68" s="16" t="str">
        <f>_xlfn.IFNA(VLOOKUP($D68,مواد!$A$1:$A$91,1,FALSE),"")</f>
        <v>خزان بلاستيك طن</v>
      </c>
    </row>
    <row r="69" spans="1:7" ht="20.100000000000001" customHeight="1" x14ac:dyDescent="0.2">
      <c r="A69" s="19">
        <v>45446</v>
      </c>
      <c r="B69" s="17">
        <v>441</v>
      </c>
      <c r="C69" s="17" t="s">
        <v>132</v>
      </c>
      <c r="D69" s="18" t="s">
        <v>60</v>
      </c>
      <c r="E69" s="21">
        <v>6000</v>
      </c>
      <c r="F69" s="28" t="s">
        <v>84</v>
      </c>
      <c r="G69" s="16" t="str">
        <f>_xlfn.IFNA(VLOOKUP($D69,مواد!$A$1:$A$91,1,FALSE),"")</f>
        <v>ستريك اسيد</v>
      </c>
    </row>
    <row r="70" spans="1:7" ht="20.100000000000001" customHeight="1" x14ac:dyDescent="0.2">
      <c r="A70" s="19">
        <v>45446</v>
      </c>
      <c r="B70" s="17">
        <v>441</v>
      </c>
      <c r="C70" s="17" t="s">
        <v>132</v>
      </c>
      <c r="D70" s="18" t="s">
        <v>74</v>
      </c>
      <c r="E70" s="21">
        <v>3</v>
      </c>
      <c r="F70" s="28" t="s">
        <v>155</v>
      </c>
      <c r="G70" s="16" t="str">
        <f>_xlfn.IFNA(VLOOKUP($D70,مواد!$A$1:$A$91,1,FALSE),"")</f>
        <v>أكياس امازون 30</v>
      </c>
    </row>
    <row r="71" spans="1:7" ht="20.100000000000001" customHeight="1" x14ac:dyDescent="0.2">
      <c r="A71" s="19">
        <v>45447</v>
      </c>
      <c r="B71" s="17">
        <v>442</v>
      </c>
      <c r="C71" s="17" t="s">
        <v>132</v>
      </c>
      <c r="D71" s="18" t="s">
        <v>2</v>
      </c>
      <c r="E71" s="21">
        <v>12</v>
      </c>
      <c r="F71" s="28" t="s">
        <v>113</v>
      </c>
      <c r="G71" s="16" t="str">
        <f>_xlfn.IFNA(VLOOKUP($D71,مواد!$A$1:$A$91,1,FALSE),"")</f>
        <v>خزان بلاستيك طن</v>
      </c>
    </row>
    <row r="72" spans="1:7" ht="20.100000000000001" customHeight="1" x14ac:dyDescent="0.2">
      <c r="A72" s="19">
        <v>45444</v>
      </c>
      <c r="B72" s="17">
        <v>437</v>
      </c>
      <c r="C72" s="17" t="s">
        <v>132</v>
      </c>
      <c r="D72" s="90" t="s">
        <v>158</v>
      </c>
      <c r="E72" s="21">
        <v>2400</v>
      </c>
      <c r="F72" s="28" t="s">
        <v>84</v>
      </c>
      <c r="G72" s="16" t="str">
        <f>_xlfn.IFNA(VLOOKUP($D72,مواد!$A$1:$A$91,1,FALSE),"")</f>
        <v/>
      </c>
    </row>
    <row r="73" spans="1:7" ht="20.100000000000001" customHeight="1" x14ac:dyDescent="0.2">
      <c r="A73" s="19">
        <v>45444</v>
      </c>
      <c r="B73" s="17">
        <v>437</v>
      </c>
      <c r="C73" s="17" t="s">
        <v>132</v>
      </c>
      <c r="D73" s="18" t="s">
        <v>61</v>
      </c>
      <c r="E73" s="21">
        <v>2400</v>
      </c>
      <c r="F73" s="28" t="s">
        <v>84</v>
      </c>
      <c r="G73" s="16" t="str">
        <f>_xlfn.IFNA(VLOOKUP($D73,مواد!$A$1:$A$91,1,FALSE),"")</f>
        <v>ملح</v>
      </c>
    </row>
    <row r="74" spans="1:7" ht="20.100000000000001" customHeight="1" x14ac:dyDescent="0.2">
      <c r="A74" s="19">
        <v>45445</v>
      </c>
      <c r="B74" s="17">
        <v>440</v>
      </c>
      <c r="C74" s="17" t="s">
        <v>132</v>
      </c>
      <c r="D74" s="18" t="s">
        <v>73</v>
      </c>
      <c r="E74" s="21">
        <v>50</v>
      </c>
      <c r="F74" s="28" t="s">
        <v>125</v>
      </c>
      <c r="G74" s="16" t="str">
        <f>_xlfn.IFNA(VLOOKUP($D74,مواد!$A$1:$A$91,1,FALSE),"")</f>
        <v>كرتون سعودي 4 حبة</v>
      </c>
    </row>
    <row r="75" spans="1:7" ht="20.100000000000001" customHeight="1" x14ac:dyDescent="0.2">
      <c r="A75" s="19">
        <v>45445</v>
      </c>
      <c r="B75" s="17">
        <v>438</v>
      </c>
      <c r="C75" s="17" t="s">
        <v>132</v>
      </c>
      <c r="D75" s="18" t="s">
        <v>74</v>
      </c>
      <c r="E75" s="21">
        <v>3</v>
      </c>
      <c r="F75" s="28" t="s">
        <v>155</v>
      </c>
      <c r="G75" s="16" t="str">
        <f>_xlfn.IFNA(VLOOKUP($D75,مواد!$A$1:$A$91,1,FALSE),"")</f>
        <v>أكياس امازون 30</v>
      </c>
    </row>
    <row r="76" spans="1:7" ht="20.100000000000001" customHeight="1" x14ac:dyDescent="0.2">
      <c r="A76" s="19">
        <v>45445</v>
      </c>
      <c r="B76" s="17">
        <v>438</v>
      </c>
      <c r="C76" s="17" t="s">
        <v>132</v>
      </c>
      <c r="D76" s="18" t="s">
        <v>157</v>
      </c>
      <c r="E76" s="21">
        <v>1600</v>
      </c>
      <c r="F76" s="28" t="s">
        <v>84</v>
      </c>
      <c r="G76" s="16" t="str">
        <f>_xlfn.IFNA(VLOOKUP($D76,مواد!$A$1:$A$91,1,FALSE),"")</f>
        <v>PVA2488</v>
      </c>
    </row>
    <row r="77" spans="1:7" ht="20.100000000000001" customHeight="1" x14ac:dyDescent="0.2">
      <c r="A77" s="19">
        <v>45445</v>
      </c>
      <c r="B77" s="17">
        <v>438</v>
      </c>
      <c r="C77" s="17" t="s">
        <v>132</v>
      </c>
      <c r="D77" s="18" t="s">
        <v>61</v>
      </c>
      <c r="E77" s="21">
        <v>1200</v>
      </c>
      <c r="F77" s="28" t="s">
        <v>84</v>
      </c>
      <c r="G77" s="16" t="str">
        <f>_xlfn.IFNA(VLOOKUP($D77,مواد!$A$1:$A$91,1,FALSE),"")</f>
        <v>ملح</v>
      </c>
    </row>
    <row r="78" spans="1:7" ht="20.100000000000001" customHeight="1" x14ac:dyDescent="0.2">
      <c r="A78" s="19">
        <v>45447</v>
      </c>
      <c r="B78" s="17">
        <v>443</v>
      </c>
      <c r="C78" s="17" t="s">
        <v>132</v>
      </c>
      <c r="D78" s="18" t="s">
        <v>2</v>
      </c>
      <c r="E78" s="21">
        <v>12</v>
      </c>
      <c r="F78" s="28" t="s">
        <v>113</v>
      </c>
      <c r="G78" s="16" t="str">
        <f>_xlfn.IFNA(VLOOKUP($D78,مواد!$A$1:$A$91,1,FALSE),"")</f>
        <v>خزان بلاستيك طن</v>
      </c>
    </row>
    <row r="79" spans="1:7" ht="20.100000000000001" customHeight="1" x14ac:dyDescent="0.2">
      <c r="A79" s="19">
        <v>45448</v>
      </c>
      <c r="B79" s="17">
        <v>444</v>
      </c>
      <c r="C79" s="17" t="s">
        <v>132</v>
      </c>
      <c r="D79" s="18" t="s">
        <v>62</v>
      </c>
      <c r="E79" s="21">
        <v>2250</v>
      </c>
      <c r="F79" s="28" t="s">
        <v>84</v>
      </c>
      <c r="G79" s="16" t="str">
        <f>_xlfn.IFNA(VLOOKUP($D79,مواد!$A$1:$A$91,1,FALSE),"")</f>
        <v>ماليك اندهايدريد</v>
      </c>
    </row>
    <row r="80" spans="1:7" ht="20.100000000000001" customHeight="1" x14ac:dyDescent="0.2">
      <c r="A80" s="19">
        <v>45448</v>
      </c>
      <c r="B80" s="17">
        <v>444</v>
      </c>
      <c r="C80" s="17" t="s">
        <v>132</v>
      </c>
      <c r="D80" s="18" t="s">
        <v>61</v>
      </c>
      <c r="E80" s="21">
        <v>2400</v>
      </c>
      <c r="F80" s="28" t="s">
        <v>84</v>
      </c>
      <c r="G80" s="16" t="str">
        <f>_xlfn.IFNA(VLOOKUP($D80,مواد!$A$1:$A$91,1,FALSE),"")</f>
        <v>ملح</v>
      </c>
    </row>
    <row r="81" spans="1:7" ht="20.100000000000001" customHeight="1" x14ac:dyDescent="0.2">
      <c r="A81" s="19">
        <v>45449</v>
      </c>
      <c r="B81" s="17">
        <v>445</v>
      </c>
      <c r="C81" s="17" t="s">
        <v>132</v>
      </c>
      <c r="D81" s="18" t="s">
        <v>159</v>
      </c>
      <c r="E81" s="21">
        <v>1000</v>
      </c>
      <c r="F81" s="28" t="s">
        <v>84</v>
      </c>
      <c r="G81" s="16" t="str">
        <f>_xlfn.IFNA(VLOOKUP($D81,مواد!$A$1:$A$91,1,FALSE),"")</f>
        <v>Hydrogen Peroxide</v>
      </c>
    </row>
    <row r="82" spans="1:7" ht="20.100000000000001" customHeight="1" x14ac:dyDescent="0.2">
      <c r="A82" s="19">
        <v>45449</v>
      </c>
      <c r="B82" s="17">
        <v>445</v>
      </c>
      <c r="C82" s="17" t="s">
        <v>132</v>
      </c>
      <c r="D82" s="18" t="s">
        <v>61</v>
      </c>
      <c r="E82" s="21">
        <v>3600</v>
      </c>
      <c r="F82" s="28" t="s">
        <v>84</v>
      </c>
      <c r="G82" s="16" t="str">
        <f>_xlfn.IFNA(VLOOKUP($D82,مواد!$A$1:$A$91,1,FALSE),"")</f>
        <v>ملح</v>
      </c>
    </row>
    <row r="83" spans="1:7" ht="20.100000000000001" customHeight="1" x14ac:dyDescent="0.2">
      <c r="A83" s="19">
        <v>45451</v>
      </c>
      <c r="B83" s="17">
        <v>469</v>
      </c>
      <c r="C83" s="17" t="s">
        <v>132</v>
      </c>
      <c r="D83" s="18" t="s">
        <v>10</v>
      </c>
      <c r="E83" s="21">
        <v>70</v>
      </c>
      <c r="F83" s="28" t="s">
        <v>155</v>
      </c>
      <c r="G83" s="16" t="str">
        <f>_xlfn.IFNA(VLOOKUP($D83,مواد!$A$1:$A$91,1,FALSE),"")</f>
        <v>أكياس جامبو 1000 لتر</v>
      </c>
    </row>
    <row r="84" spans="1:7" ht="20.100000000000001" customHeight="1" x14ac:dyDescent="0.2">
      <c r="A84" s="19">
        <v>45451</v>
      </c>
      <c r="B84" s="17">
        <v>470</v>
      </c>
      <c r="C84" s="17" t="s">
        <v>135</v>
      </c>
      <c r="D84" s="18" t="s">
        <v>33</v>
      </c>
      <c r="E84" s="21">
        <v>1300</v>
      </c>
      <c r="F84" s="28" t="s">
        <v>84</v>
      </c>
      <c r="G84" s="16" t="str">
        <f>_xlfn.IFNA(VLOOKUP($D84,مواد!$A$1:$A$91,1,FALSE),"")</f>
        <v>اكريلاميد98</v>
      </c>
    </row>
    <row r="85" spans="1:7" ht="20.100000000000001" customHeight="1" x14ac:dyDescent="0.2">
      <c r="A85" s="19">
        <v>45451</v>
      </c>
      <c r="B85" s="17">
        <v>470</v>
      </c>
      <c r="C85" s="17" t="s">
        <v>135</v>
      </c>
      <c r="D85" s="18" t="s">
        <v>111</v>
      </c>
      <c r="E85" s="21">
        <v>70</v>
      </c>
      <c r="F85" s="28" t="s">
        <v>109</v>
      </c>
      <c r="G85" s="16" t="str">
        <f>_xlfn.IFNA(VLOOKUP($D85,مواد!$A$1:$A$91,1,FALSE),"")</f>
        <v>برميل حديد مفتوح 200 لتر</v>
      </c>
    </row>
    <row r="86" spans="1:7" ht="20.100000000000001" customHeight="1" x14ac:dyDescent="0.2">
      <c r="A86" s="19">
        <v>45451</v>
      </c>
      <c r="B86" s="17">
        <v>470</v>
      </c>
      <c r="C86" s="17" t="s">
        <v>135</v>
      </c>
      <c r="D86" s="18" t="s">
        <v>133</v>
      </c>
      <c r="E86" s="21">
        <v>140</v>
      </c>
      <c r="F86" s="28" t="s">
        <v>84</v>
      </c>
      <c r="G86" s="16" t="str">
        <f>_xlfn.IFNA(VLOOKUP($D86,مواد!$A$1:$A$91,1,FALSE),"")</f>
        <v>أكياس تعبئة 200 لتر</v>
      </c>
    </row>
    <row r="87" spans="1:7" ht="20.100000000000001" customHeight="1" x14ac:dyDescent="0.2">
      <c r="A87" s="19">
        <v>45451</v>
      </c>
      <c r="B87" s="17">
        <v>470</v>
      </c>
      <c r="C87" s="17" t="s">
        <v>135</v>
      </c>
      <c r="D87" s="18" t="s">
        <v>153</v>
      </c>
      <c r="E87" s="21">
        <v>1000</v>
      </c>
      <c r="F87" s="28" t="s">
        <v>84</v>
      </c>
      <c r="G87" s="16" t="str">
        <f>_xlfn.IFNA(VLOOKUP($D87,مواد!$A$1:$A$91,1,FALSE),"")</f>
        <v>Product104</v>
      </c>
    </row>
    <row r="88" spans="1:7" ht="20.100000000000001" customHeight="1" x14ac:dyDescent="0.2">
      <c r="A88" s="19">
        <v>45451</v>
      </c>
      <c r="B88" s="17">
        <v>469</v>
      </c>
      <c r="C88" s="17" t="s">
        <v>135</v>
      </c>
      <c r="D88" s="18" t="s">
        <v>10</v>
      </c>
      <c r="E88" s="21">
        <v>70</v>
      </c>
      <c r="F88" s="28" t="s">
        <v>155</v>
      </c>
      <c r="G88" s="16" t="str">
        <f>_xlfn.IFNA(VLOOKUP($D88,مواد!$A$1:$A$91,1,FALSE),"")</f>
        <v>أكياس جامبو 1000 لتر</v>
      </c>
    </row>
    <row r="89" spans="1:7" ht="20.100000000000001" customHeight="1" x14ac:dyDescent="0.2">
      <c r="A89" s="19">
        <v>45451</v>
      </c>
      <c r="B89" s="17">
        <v>472</v>
      </c>
      <c r="C89" s="17" t="s">
        <v>135</v>
      </c>
      <c r="D89" s="18" t="s">
        <v>2</v>
      </c>
      <c r="E89" s="21">
        <v>2</v>
      </c>
      <c r="F89" s="28" t="s">
        <v>113</v>
      </c>
      <c r="G89" s="16" t="str">
        <f>_xlfn.IFNA(VLOOKUP($D89,مواد!$A$1:$A$91,1,FALSE),"")</f>
        <v>خزان بلاستيك طن</v>
      </c>
    </row>
    <row r="90" spans="1:7" ht="20.100000000000001" customHeight="1" x14ac:dyDescent="0.2">
      <c r="A90" s="19">
        <v>45452</v>
      </c>
      <c r="B90" s="17">
        <v>472</v>
      </c>
      <c r="C90" s="17" t="s">
        <v>135</v>
      </c>
      <c r="D90" s="18" t="s">
        <v>67</v>
      </c>
      <c r="E90" s="21">
        <v>180</v>
      </c>
      <c r="F90" s="28" t="s">
        <v>84</v>
      </c>
      <c r="G90" s="16" t="str">
        <f>_xlfn.IFNA(VLOOKUP($D90,مواد!$A$1:$A$91,1,FALSE),"")</f>
        <v>مانع رغوة</v>
      </c>
    </row>
    <row r="91" spans="1:7" ht="20.100000000000001" customHeight="1" x14ac:dyDescent="0.2">
      <c r="A91" s="19">
        <v>45452</v>
      </c>
      <c r="B91" s="17">
        <v>472</v>
      </c>
      <c r="C91" s="17" t="s">
        <v>135</v>
      </c>
      <c r="D91" s="18" t="s">
        <v>133</v>
      </c>
      <c r="E91" s="21">
        <v>105</v>
      </c>
      <c r="F91" s="28" t="s">
        <v>84</v>
      </c>
      <c r="G91" s="16" t="str">
        <f>_xlfn.IFNA(VLOOKUP($D91,مواد!$A$1:$A$91,1,FALSE),"")</f>
        <v>أكياس تعبئة 200 لتر</v>
      </c>
    </row>
    <row r="92" spans="1:7" ht="20.100000000000001" customHeight="1" x14ac:dyDescent="0.2">
      <c r="A92" s="19">
        <v>45452</v>
      </c>
      <c r="B92" s="17">
        <v>472</v>
      </c>
      <c r="C92" s="17" t="s">
        <v>135</v>
      </c>
      <c r="D92" s="18" t="s">
        <v>37</v>
      </c>
      <c r="E92" s="21">
        <v>75</v>
      </c>
      <c r="F92" s="28" t="s">
        <v>84</v>
      </c>
      <c r="G92" s="16" t="str">
        <f>_xlfn.IFNA(VLOOKUP($D92,مواد!$A$1:$A$91,1,FALSE),"")</f>
        <v>صوديوم بيكربونات</v>
      </c>
    </row>
    <row r="93" spans="1:7" ht="20.100000000000001" customHeight="1" x14ac:dyDescent="0.2">
      <c r="A93" s="19">
        <v>45453</v>
      </c>
      <c r="B93" s="17">
        <v>476</v>
      </c>
      <c r="C93" s="17" t="s">
        <v>135</v>
      </c>
      <c r="D93" s="18" t="s">
        <v>61</v>
      </c>
      <c r="E93" s="21">
        <v>5000</v>
      </c>
      <c r="F93" s="28" t="s">
        <v>84</v>
      </c>
      <c r="G93" s="16" t="str">
        <f>_xlfn.IFNA(VLOOKUP($D93,مواد!$A$1:$A$91,1,FALSE),"")</f>
        <v>ملح</v>
      </c>
    </row>
    <row r="94" spans="1:7" ht="20.100000000000001" customHeight="1" x14ac:dyDescent="0.2">
      <c r="A94" s="19">
        <v>45453</v>
      </c>
      <c r="B94" s="17">
        <v>475</v>
      </c>
      <c r="C94" s="17" t="s">
        <v>135</v>
      </c>
      <c r="D94" s="18" t="s">
        <v>59</v>
      </c>
      <c r="E94" s="21">
        <v>150</v>
      </c>
      <c r="F94" s="28" t="s">
        <v>84</v>
      </c>
      <c r="G94" s="16" t="str">
        <f>_xlfn.IFNA(VLOOKUP($D94,مواد!$A$1:$A$91,1,FALSE),"")</f>
        <v>مانع عفن</v>
      </c>
    </row>
    <row r="95" spans="1:7" ht="20.100000000000001" customHeight="1" x14ac:dyDescent="0.2">
      <c r="A95" s="19">
        <v>45453</v>
      </c>
      <c r="B95" s="17">
        <v>475</v>
      </c>
      <c r="C95" s="17" t="s">
        <v>135</v>
      </c>
      <c r="D95" s="18" t="s">
        <v>29</v>
      </c>
      <c r="E95" s="21">
        <v>1200</v>
      </c>
      <c r="F95" s="28" t="s">
        <v>84</v>
      </c>
      <c r="G95" s="16" t="str">
        <f>_xlfn.IFNA(VLOOKUP($D95,مواد!$A$1:$A$91,1,FALSE),"")</f>
        <v>امونيا</v>
      </c>
    </row>
    <row r="96" spans="1:7" ht="20.100000000000001" customHeight="1" x14ac:dyDescent="0.2">
      <c r="A96" s="19">
        <v>45453</v>
      </c>
      <c r="B96" s="17">
        <v>475</v>
      </c>
      <c r="C96" s="17" t="s">
        <v>135</v>
      </c>
      <c r="D96" s="18" t="s">
        <v>152</v>
      </c>
      <c r="E96" s="21">
        <v>100</v>
      </c>
      <c r="F96" s="28" t="s">
        <v>84</v>
      </c>
      <c r="G96" s="16" t="str">
        <f>_xlfn.IFNA(VLOOKUP($D96,مواد!$A$1:$A$91,1,FALSE),"")</f>
        <v>صوديوم SFS</v>
      </c>
    </row>
    <row r="97" spans="1:7" ht="20.100000000000001" customHeight="1" x14ac:dyDescent="0.2">
      <c r="A97" s="19">
        <v>45453</v>
      </c>
      <c r="B97" s="17">
        <v>475</v>
      </c>
      <c r="C97" s="17" t="s">
        <v>135</v>
      </c>
      <c r="D97" s="18" t="s">
        <v>36</v>
      </c>
      <c r="E97" s="21">
        <v>75</v>
      </c>
      <c r="F97" s="28" t="s">
        <v>84</v>
      </c>
      <c r="G97" s="16" t="str">
        <f>_xlfn.IFNA(VLOOKUP($D97,مواد!$A$1:$A$91,1,FALSE),"")</f>
        <v>TBHP-70</v>
      </c>
    </row>
    <row r="98" spans="1:7" ht="20.100000000000001" customHeight="1" x14ac:dyDescent="0.2">
      <c r="A98" s="19">
        <v>45453</v>
      </c>
      <c r="B98" s="17">
        <v>475</v>
      </c>
      <c r="C98" s="17" t="s">
        <v>135</v>
      </c>
      <c r="D98" s="18" t="s">
        <v>2</v>
      </c>
      <c r="E98" s="21">
        <v>23</v>
      </c>
      <c r="F98" s="28" t="s">
        <v>113</v>
      </c>
      <c r="G98" s="16" t="str">
        <f>_xlfn.IFNA(VLOOKUP($D98,مواد!$A$1:$A$91,1,FALSE),"")</f>
        <v>خزان بلاستيك طن</v>
      </c>
    </row>
    <row r="99" spans="1:7" ht="20.100000000000001" customHeight="1" x14ac:dyDescent="0.2">
      <c r="A99" s="19">
        <v>45453</v>
      </c>
      <c r="B99" s="17">
        <v>477</v>
      </c>
      <c r="C99" s="17" t="s">
        <v>135</v>
      </c>
      <c r="D99" s="18" t="s">
        <v>111</v>
      </c>
      <c r="E99" s="21">
        <v>70</v>
      </c>
      <c r="F99" s="28" t="s">
        <v>109</v>
      </c>
      <c r="G99" s="16" t="str">
        <f>_xlfn.IFNA(VLOOKUP($D99,مواد!$A$1:$A$91,1,FALSE),"")</f>
        <v>برميل حديد مفتوح 200 لتر</v>
      </c>
    </row>
    <row r="100" spans="1:7" ht="20.100000000000001" customHeight="1" x14ac:dyDescent="0.2">
      <c r="A100" s="19">
        <v>45454</v>
      </c>
      <c r="B100" s="17">
        <v>478</v>
      </c>
      <c r="C100" s="17" t="s">
        <v>135</v>
      </c>
      <c r="D100" s="18" t="s">
        <v>111</v>
      </c>
      <c r="E100" s="21">
        <v>100</v>
      </c>
      <c r="F100" s="28" t="s">
        <v>109</v>
      </c>
      <c r="G100" s="16" t="str">
        <f>_xlfn.IFNA(VLOOKUP($D100,مواد!$A$1:$A$91,1,FALSE),"")</f>
        <v>برميل حديد مفتوح 200 لتر</v>
      </c>
    </row>
    <row r="101" spans="1:7" ht="20.100000000000001" customHeight="1" x14ac:dyDescent="0.2">
      <c r="A101" s="19">
        <v>45455</v>
      </c>
      <c r="B101" s="17">
        <v>479</v>
      </c>
      <c r="C101" s="17" t="s">
        <v>135</v>
      </c>
      <c r="D101" s="18" t="s">
        <v>2</v>
      </c>
      <c r="E101" s="21">
        <v>4</v>
      </c>
      <c r="F101" s="28" t="s">
        <v>113</v>
      </c>
      <c r="G101" s="16" t="str">
        <f>_xlfn.IFNA(VLOOKUP($D101,مواد!$A$1:$A$91,1,FALSE),"")</f>
        <v>خزان بلاستيك طن</v>
      </c>
    </row>
    <row r="102" spans="1:7" ht="20.100000000000001" customHeight="1" x14ac:dyDescent="0.2">
      <c r="A102" s="19">
        <v>45456</v>
      </c>
      <c r="B102" s="17">
        <v>480</v>
      </c>
      <c r="C102" s="17" t="s">
        <v>135</v>
      </c>
      <c r="D102" s="18" t="s">
        <v>2</v>
      </c>
      <c r="E102" s="21">
        <v>15</v>
      </c>
      <c r="F102" s="28" t="s">
        <v>113</v>
      </c>
      <c r="G102" s="16" t="str">
        <f>_xlfn.IFNA(VLOOKUP($D102,مواد!$A$1:$A$91,1,FALSE),"")</f>
        <v>خزان بلاستيك طن</v>
      </c>
    </row>
    <row r="103" spans="1:7" ht="20.100000000000001" customHeight="1" x14ac:dyDescent="0.2">
      <c r="A103" s="19">
        <v>45462</v>
      </c>
      <c r="B103" s="17">
        <v>482</v>
      </c>
      <c r="C103" s="17" t="s">
        <v>135</v>
      </c>
      <c r="D103" s="18" t="s">
        <v>153</v>
      </c>
      <c r="E103" s="21">
        <v>1000</v>
      </c>
      <c r="F103" s="28" t="s">
        <v>84</v>
      </c>
      <c r="G103" s="16" t="str">
        <f>_xlfn.IFNA(VLOOKUP($D103,مواد!$A$1:$A$91,1,FALSE),"")</f>
        <v>Product104</v>
      </c>
    </row>
    <row r="104" spans="1:7" ht="20.100000000000001" customHeight="1" x14ac:dyDescent="0.2">
      <c r="A104" s="19">
        <v>45462</v>
      </c>
      <c r="B104" s="17">
        <v>482</v>
      </c>
      <c r="C104" s="17" t="s">
        <v>135</v>
      </c>
      <c r="D104" s="18" t="s">
        <v>36</v>
      </c>
      <c r="E104" s="21">
        <v>75</v>
      </c>
      <c r="F104" s="28" t="s">
        <v>84</v>
      </c>
      <c r="G104" s="16" t="str">
        <f>_xlfn.IFNA(VLOOKUP($D104,مواد!$A$1:$A$91,1,FALSE),"")</f>
        <v>TBHP-70</v>
      </c>
    </row>
    <row r="105" spans="1:7" ht="20.100000000000001" customHeight="1" x14ac:dyDescent="0.2">
      <c r="A105" s="19">
        <v>45462</v>
      </c>
      <c r="B105" s="17">
        <v>484</v>
      </c>
      <c r="C105" s="17" t="s">
        <v>135</v>
      </c>
      <c r="D105" s="18" t="s">
        <v>142</v>
      </c>
      <c r="E105" s="21">
        <v>500</v>
      </c>
      <c r="F105" s="28" t="s">
        <v>84</v>
      </c>
      <c r="G105" s="16" t="str">
        <f>_xlfn.IFNA(VLOOKUP($D105,مواد!$A$1:$A$91,1,FALSE),"")</f>
        <v>Natrosol HHR P</v>
      </c>
    </row>
    <row r="106" spans="1:7" ht="20.100000000000001" customHeight="1" x14ac:dyDescent="0.2">
      <c r="A106" s="19">
        <v>45462</v>
      </c>
      <c r="B106" s="17">
        <v>484</v>
      </c>
      <c r="C106" s="17" t="s">
        <v>135</v>
      </c>
      <c r="D106" s="18" t="s">
        <v>29</v>
      </c>
      <c r="E106" s="21">
        <v>768</v>
      </c>
      <c r="F106" s="28" t="s">
        <v>84</v>
      </c>
      <c r="G106" s="16" t="str">
        <f>_xlfn.IFNA(VLOOKUP($D106,مواد!$A$1:$A$91,1,FALSE),"")</f>
        <v>امونيا</v>
      </c>
    </row>
    <row r="107" spans="1:7" ht="20.100000000000001" customHeight="1" x14ac:dyDescent="0.2">
      <c r="A107" s="19">
        <v>45462</v>
      </c>
      <c r="B107" s="17">
        <v>481</v>
      </c>
      <c r="C107" s="17" t="s">
        <v>135</v>
      </c>
      <c r="D107" s="18" t="s">
        <v>65</v>
      </c>
      <c r="E107" s="21">
        <v>1000</v>
      </c>
      <c r="F107" s="28" t="s">
        <v>84</v>
      </c>
      <c r="G107" s="16" t="str">
        <f>_xlfn.IFNA(VLOOKUP($D107,مواد!$A$1:$A$91,1,FALSE),"")</f>
        <v>سليكات الصوديوم</v>
      </c>
    </row>
    <row r="108" spans="1:7" ht="20.100000000000001" customHeight="1" x14ac:dyDescent="0.2">
      <c r="A108" s="19">
        <v>45462</v>
      </c>
      <c r="B108" s="17">
        <v>481</v>
      </c>
      <c r="C108" s="17" t="s">
        <v>135</v>
      </c>
      <c r="D108" s="18" t="s">
        <v>149</v>
      </c>
      <c r="E108" s="21">
        <v>400</v>
      </c>
      <c r="F108" s="28" t="s">
        <v>84</v>
      </c>
      <c r="G108" s="16" t="str">
        <f>_xlfn.IFNA(VLOOKUP($D108,مواد!$A$1:$A$91,1,FALSE),"")</f>
        <v>كبريتات كالسيوم - جبس</v>
      </c>
    </row>
    <row r="109" spans="1:7" ht="20.100000000000001" customHeight="1" x14ac:dyDescent="0.2">
      <c r="A109" s="19">
        <v>45462</v>
      </c>
      <c r="B109" s="17">
        <v>481</v>
      </c>
      <c r="C109" s="17" t="s">
        <v>135</v>
      </c>
      <c r="D109" s="18" t="s">
        <v>61</v>
      </c>
      <c r="E109" s="21">
        <v>7000</v>
      </c>
      <c r="F109" s="28" t="s">
        <v>84</v>
      </c>
      <c r="G109" s="16" t="str">
        <f>_xlfn.IFNA(VLOOKUP($D109,مواد!$A$1:$A$91,1,FALSE),"")</f>
        <v>ملح</v>
      </c>
    </row>
    <row r="110" spans="1:7" ht="20.100000000000001" customHeight="1" x14ac:dyDescent="0.2">
      <c r="A110" s="19">
        <v>45463</v>
      </c>
      <c r="B110" s="17">
        <v>485</v>
      </c>
      <c r="C110" s="17" t="s">
        <v>135</v>
      </c>
      <c r="D110" s="18" t="s">
        <v>43</v>
      </c>
      <c r="E110" s="21">
        <v>1600</v>
      </c>
      <c r="F110" s="28" t="s">
        <v>84</v>
      </c>
      <c r="G110" s="16" t="str">
        <f>_xlfn.IFNA(VLOOKUP($D110,مواد!$A$1:$A$91,1,FALSE),"")</f>
        <v>PVA05</v>
      </c>
    </row>
    <row r="111" spans="1:7" ht="20.100000000000001" customHeight="1" x14ac:dyDescent="0.2">
      <c r="A111" s="19">
        <v>45463</v>
      </c>
      <c r="B111" s="17">
        <v>485</v>
      </c>
      <c r="C111" s="17" t="s">
        <v>135</v>
      </c>
      <c r="D111" s="18" t="s">
        <v>133</v>
      </c>
      <c r="E111" s="21">
        <v>60</v>
      </c>
      <c r="F111" s="28" t="s">
        <v>84</v>
      </c>
      <c r="G111" s="16" t="str">
        <f>_xlfn.IFNA(VLOOKUP($D111,مواد!$A$1:$A$91,1,FALSE),"")</f>
        <v>أكياس تعبئة 200 لتر</v>
      </c>
    </row>
    <row r="112" spans="1:7" ht="20.100000000000001" customHeight="1" x14ac:dyDescent="0.2">
      <c r="A112" s="19">
        <v>45463</v>
      </c>
      <c r="B112" s="17">
        <v>485</v>
      </c>
      <c r="C112" s="17" t="s">
        <v>135</v>
      </c>
      <c r="D112" s="18" t="s">
        <v>111</v>
      </c>
      <c r="E112" s="21">
        <v>100</v>
      </c>
      <c r="F112" s="28" t="s">
        <v>109</v>
      </c>
      <c r="G112" s="16" t="str">
        <f>_xlfn.IFNA(VLOOKUP($D112,مواد!$A$1:$A$91,1,FALSE),"")</f>
        <v>برميل حديد مفتوح 200 لتر</v>
      </c>
    </row>
    <row r="113" spans="1:7" ht="20.100000000000001" customHeight="1" x14ac:dyDescent="0.2">
      <c r="A113" s="19"/>
      <c r="B113" s="17"/>
      <c r="C113" s="17"/>
      <c r="D113" s="18"/>
      <c r="E113" s="21"/>
      <c r="F113" s="28"/>
      <c r="G113" s="16" t="str">
        <f>_xlfn.IFNA(VLOOKUP($D113,مواد!$A$1:$A$91,1,FALSE),"")</f>
        <v/>
      </c>
    </row>
    <row r="114" spans="1:7" ht="20.100000000000001" customHeight="1" x14ac:dyDescent="0.2">
      <c r="A114" s="19"/>
      <c r="B114" s="17"/>
      <c r="C114" s="17"/>
      <c r="D114" s="18"/>
      <c r="E114" s="21"/>
      <c r="F114" s="28"/>
      <c r="G114" s="16" t="str">
        <f>_xlfn.IFNA(VLOOKUP($D114,مواد!$A$1:$A$91,1,FALSE),"")</f>
        <v/>
      </c>
    </row>
    <row r="115" spans="1:7" ht="20.100000000000001" customHeight="1" x14ac:dyDescent="0.2">
      <c r="A115" s="19"/>
      <c r="B115" s="17"/>
      <c r="C115" s="17"/>
      <c r="D115" s="18"/>
      <c r="E115" s="21"/>
      <c r="F115" s="28"/>
      <c r="G115" s="16" t="str">
        <f>_xlfn.IFNA(VLOOKUP($D115,مواد!$A$1:$A$91,1,FALSE),"")</f>
        <v/>
      </c>
    </row>
    <row r="116" spans="1:7" ht="20.100000000000001" customHeight="1" x14ac:dyDescent="0.2">
      <c r="A116" s="19"/>
      <c r="B116" s="17"/>
      <c r="C116" s="17"/>
      <c r="D116" s="18"/>
      <c r="E116" s="21"/>
      <c r="F116" s="28"/>
      <c r="G116" s="16" t="str">
        <f>_xlfn.IFNA(VLOOKUP($D116,مواد!$A$1:$A$91,1,FALSE),"")</f>
        <v/>
      </c>
    </row>
    <row r="117" spans="1:7" ht="20.100000000000001" customHeight="1" x14ac:dyDescent="0.2">
      <c r="A117" s="19"/>
      <c r="B117" s="17"/>
      <c r="C117" s="17"/>
      <c r="D117" s="18"/>
      <c r="E117" s="21"/>
      <c r="F117" s="28"/>
      <c r="G117" s="16" t="str">
        <f>_xlfn.IFNA(VLOOKUP($D117,مواد!$A$1:$A$91,1,FALSE),"")</f>
        <v/>
      </c>
    </row>
    <row r="118" spans="1:7" ht="20.100000000000001" customHeight="1" x14ac:dyDescent="0.2">
      <c r="A118" s="19"/>
      <c r="B118" s="17"/>
      <c r="C118" s="17"/>
      <c r="D118" s="18"/>
      <c r="E118" s="21"/>
      <c r="F118" s="28"/>
      <c r="G118" s="16" t="str">
        <f>_xlfn.IFNA(VLOOKUP($D118,مواد!$A$1:$A$91,1,FALSE),"")</f>
        <v/>
      </c>
    </row>
    <row r="119" spans="1:7" ht="20.100000000000001" customHeight="1" x14ac:dyDescent="0.2">
      <c r="A119" s="19"/>
      <c r="B119" s="17"/>
      <c r="C119" s="17"/>
      <c r="D119" s="18"/>
      <c r="E119" s="21"/>
      <c r="F119" s="28"/>
      <c r="G119" s="16" t="str">
        <f>_xlfn.IFNA(VLOOKUP($D119,مواد!$A$1:$A$91,1,FALSE),"")</f>
        <v/>
      </c>
    </row>
    <row r="120" spans="1:7" ht="20.100000000000001" customHeight="1" x14ac:dyDescent="0.2">
      <c r="A120" s="19"/>
      <c r="B120" s="17"/>
      <c r="C120" s="17"/>
      <c r="D120" s="18"/>
      <c r="E120" s="21"/>
      <c r="F120" s="28"/>
      <c r="G120" s="16" t="str">
        <f>_xlfn.IFNA(VLOOKUP($D120,مواد!$A$1:$A$91,1,FALSE),"")</f>
        <v/>
      </c>
    </row>
    <row r="121" spans="1:7" ht="20.100000000000001" customHeight="1" x14ac:dyDescent="0.2">
      <c r="A121" s="19"/>
      <c r="B121" s="17"/>
      <c r="C121" s="17"/>
      <c r="D121" s="18"/>
      <c r="E121" s="21"/>
      <c r="F121" s="28"/>
      <c r="G121" s="16" t="str">
        <f>_xlfn.IFNA(VLOOKUP($D121,مواد!$A$1:$A$91,1,FALSE),"")</f>
        <v/>
      </c>
    </row>
    <row r="122" spans="1:7" ht="20.100000000000001" customHeight="1" x14ac:dyDescent="0.2">
      <c r="A122" s="19"/>
      <c r="B122" s="17"/>
      <c r="C122" s="17"/>
      <c r="D122" s="18"/>
      <c r="E122" s="21"/>
      <c r="F122" s="28"/>
      <c r="G122" s="16" t="str">
        <f>_xlfn.IFNA(VLOOKUP($D122,مواد!$A$1:$A$91,1,FALSE),"")</f>
        <v/>
      </c>
    </row>
    <row r="123" spans="1:7" ht="20.100000000000001" customHeight="1" x14ac:dyDescent="0.2">
      <c r="A123" s="19"/>
      <c r="B123" s="17"/>
      <c r="C123" s="17"/>
      <c r="D123" s="18"/>
      <c r="E123" s="21"/>
      <c r="F123" s="28"/>
      <c r="G123" s="16" t="str">
        <f>_xlfn.IFNA(VLOOKUP($D123,مواد!$A$1:$A$91,1,FALSE),"")</f>
        <v/>
      </c>
    </row>
    <row r="124" spans="1:7" ht="20.100000000000001" customHeight="1" x14ac:dyDescent="0.2">
      <c r="A124" s="19"/>
      <c r="B124" s="17"/>
      <c r="C124" s="17"/>
      <c r="D124" s="18"/>
      <c r="E124" s="21"/>
      <c r="F124" s="28"/>
      <c r="G124" s="16" t="str">
        <f>_xlfn.IFNA(VLOOKUP($D124,مواد!$A$1:$A$91,1,FALSE),"")</f>
        <v/>
      </c>
    </row>
    <row r="125" spans="1:7" ht="20.100000000000001" customHeight="1" x14ac:dyDescent="0.2">
      <c r="A125" s="19"/>
      <c r="B125" s="17"/>
      <c r="C125" s="17"/>
      <c r="D125" s="18"/>
      <c r="E125" s="21"/>
      <c r="F125" s="28"/>
      <c r="G125" s="16" t="str">
        <f>_xlfn.IFNA(VLOOKUP($D125,مواد!$A$1:$A$91,1,FALSE),"")</f>
        <v/>
      </c>
    </row>
    <row r="126" spans="1:7" ht="20.100000000000001" customHeight="1" x14ac:dyDescent="0.2">
      <c r="A126" s="19"/>
      <c r="B126" s="17"/>
      <c r="C126" s="17"/>
      <c r="D126" s="18"/>
      <c r="E126" s="21"/>
      <c r="F126" s="28"/>
      <c r="G126" s="16" t="str">
        <f>_xlfn.IFNA(VLOOKUP($D126,مواد!$A$1:$A$91,1,FALSE),"")</f>
        <v/>
      </c>
    </row>
    <row r="127" spans="1:7" ht="20.100000000000001" customHeight="1" x14ac:dyDescent="0.2">
      <c r="A127" s="19"/>
      <c r="B127" s="17"/>
      <c r="C127" s="17"/>
      <c r="D127" s="18"/>
      <c r="E127" s="21"/>
      <c r="F127" s="28"/>
      <c r="G127" s="16" t="str">
        <f>_xlfn.IFNA(VLOOKUP($D127,مواد!$A$1:$A$91,1,FALSE),"")</f>
        <v/>
      </c>
    </row>
    <row r="128" spans="1:7" ht="20.100000000000001" customHeight="1" x14ac:dyDescent="0.2">
      <c r="A128" s="19"/>
      <c r="B128" s="17"/>
      <c r="C128" s="17"/>
      <c r="D128" s="18"/>
      <c r="E128" s="21"/>
      <c r="F128" s="28"/>
      <c r="G128" s="16" t="str">
        <f>_xlfn.IFNA(VLOOKUP($D128,مواد!$A$1:$A$91,1,FALSE),"")</f>
        <v/>
      </c>
    </row>
    <row r="129" spans="1:7" ht="20.100000000000001" customHeight="1" x14ac:dyDescent="0.2">
      <c r="A129" s="19"/>
      <c r="B129" s="17"/>
      <c r="C129" s="17"/>
      <c r="D129" s="18"/>
      <c r="E129" s="21"/>
      <c r="F129" s="28"/>
      <c r="G129" s="16" t="str">
        <f>_xlfn.IFNA(VLOOKUP($D129,مواد!$A$1:$A$91,1,FALSE),"")</f>
        <v/>
      </c>
    </row>
    <row r="130" spans="1:7" ht="20.100000000000001" customHeight="1" x14ac:dyDescent="0.2">
      <c r="A130" s="19"/>
      <c r="B130" s="17"/>
      <c r="C130" s="17"/>
      <c r="D130" s="18"/>
      <c r="E130" s="21"/>
      <c r="F130" s="28"/>
      <c r="G130" s="16" t="str">
        <f>_xlfn.IFNA(VLOOKUP($D130,مواد!$A$1:$A$91,1,FALSE),"")</f>
        <v/>
      </c>
    </row>
    <row r="131" spans="1:7" ht="20.100000000000001" customHeight="1" x14ac:dyDescent="0.2">
      <c r="A131" s="19"/>
      <c r="B131" s="17"/>
      <c r="C131" s="17"/>
      <c r="D131" s="18"/>
      <c r="E131" s="21"/>
      <c r="F131" s="28"/>
      <c r="G131" s="16" t="str">
        <f>_xlfn.IFNA(VLOOKUP($D131,مواد!$A$1:$A$91,1,FALSE),"")</f>
        <v/>
      </c>
    </row>
    <row r="132" spans="1:7" ht="20.100000000000001" customHeight="1" x14ac:dyDescent="0.2">
      <c r="A132" s="19"/>
      <c r="B132" s="17"/>
      <c r="C132" s="17"/>
      <c r="D132" s="18"/>
      <c r="E132" s="21"/>
      <c r="F132" s="28"/>
      <c r="G132" s="16" t="str">
        <f>_xlfn.IFNA(VLOOKUP($D132,مواد!$A$1:$A$91,1,FALSE),"")</f>
        <v/>
      </c>
    </row>
    <row r="133" spans="1:7" ht="20.100000000000001" customHeight="1" x14ac:dyDescent="0.2">
      <c r="A133" s="19"/>
      <c r="B133" s="17"/>
      <c r="C133" s="17"/>
      <c r="D133" s="18"/>
      <c r="E133" s="21"/>
      <c r="F133" s="28"/>
      <c r="G133" s="16" t="str">
        <f>_xlfn.IFNA(VLOOKUP($D133,مواد!$A$1:$A$91,1,FALSE),"")</f>
        <v/>
      </c>
    </row>
    <row r="134" spans="1:7" ht="20.100000000000001" customHeight="1" x14ac:dyDescent="0.2">
      <c r="A134" s="19"/>
      <c r="B134" s="17"/>
      <c r="C134" s="17"/>
      <c r="D134" s="18"/>
      <c r="E134" s="21"/>
      <c r="F134" s="28"/>
      <c r="G134" s="16" t="str">
        <f>_xlfn.IFNA(VLOOKUP($D134,مواد!$A$1:$A$91,1,FALSE),"")</f>
        <v/>
      </c>
    </row>
    <row r="135" spans="1:7" ht="20.100000000000001" customHeight="1" x14ac:dyDescent="0.2">
      <c r="A135" s="19"/>
      <c r="B135" s="17"/>
      <c r="C135" s="17"/>
      <c r="D135" s="18"/>
      <c r="E135" s="21"/>
      <c r="F135" s="28"/>
      <c r="G135" s="16" t="str">
        <f>_xlfn.IFNA(VLOOKUP($D135,مواد!$A$1:$A$91,1,FALSE),"")</f>
        <v/>
      </c>
    </row>
    <row r="136" spans="1:7" ht="20.100000000000001" customHeight="1" x14ac:dyDescent="0.2">
      <c r="A136" s="19"/>
      <c r="B136" s="17"/>
      <c r="C136" s="17"/>
      <c r="D136" s="18"/>
      <c r="E136" s="21"/>
      <c r="F136" s="28"/>
      <c r="G136" s="16" t="str">
        <f>_xlfn.IFNA(VLOOKUP($D136,مواد!$A$1:$A$91,1,FALSE),"")</f>
        <v/>
      </c>
    </row>
    <row r="137" spans="1:7" ht="20.100000000000001" customHeight="1" x14ac:dyDescent="0.2">
      <c r="A137" s="19"/>
      <c r="B137" s="17"/>
      <c r="C137" s="17"/>
      <c r="D137" s="18"/>
      <c r="E137" s="21"/>
      <c r="F137" s="28"/>
      <c r="G137" s="16" t="str">
        <f>_xlfn.IFNA(VLOOKUP($D137,مواد!$A$1:$A$91,1,FALSE),"")</f>
        <v/>
      </c>
    </row>
    <row r="138" spans="1:7" ht="20.100000000000001" customHeight="1" x14ac:dyDescent="0.2">
      <c r="A138" s="19"/>
      <c r="B138" s="17"/>
      <c r="C138" s="17"/>
      <c r="D138" s="18"/>
      <c r="E138" s="21"/>
      <c r="F138" s="28"/>
      <c r="G138" s="16" t="str">
        <f>_xlfn.IFNA(VLOOKUP($D138,مواد!$A$1:$A$91,1,FALSE),"")</f>
        <v/>
      </c>
    </row>
    <row r="139" spans="1:7" ht="20.100000000000001" customHeight="1" x14ac:dyDescent="0.2">
      <c r="A139" s="19"/>
      <c r="B139" s="17"/>
      <c r="C139" s="17"/>
      <c r="D139" s="18"/>
      <c r="E139" s="21"/>
      <c r="F139" s="28"/>
      <c r="G139" s="16" t="str">
        <f>_xlfn.IFNA(VLOOKUP($D139,مواد!$A$1:$A$91,1,FALSE),"")</f>
        <v/>
      </c>
    </row>
    <row r="140" spans="1:7" ht="20.100000000000001" customHeight="1" x14ac:dyDescent="0.2">
      <c r="A140" s="19"/>
      <c r="B140" s="17"/>
      <c r="C140" s="17"/>
      <c r="D140" s="18"/>
      <c r="E140" s="21"/>
      <c r="F140" s="28"/>
      <c r="G140" s="16" t="str">
        <f>_xlfn.IFNA(VLOOKUP($D140,مواد!$A$1:$A$91,1,FALSE),"")</f>
        <v/>
      </c>
    </row>
    <row r="141" spans="1:7" ht="20.100000000000001" customHeight="1" x14ac:dyDescent="0.2">
      <c r="A141" s="19"/>
      <c r="B141" s="17"/>
      <c r="C141" s="17"/>
      <c r="D141" s="18"/>
      <c r="E141" s="21"/>
      <c r="F141" s="28"/>
      <c r="G141" s="16" t="str">
        <f>_xlfn.IFNA(VLOOKUP($D141,مواد!$A$1:$A$91,1,FALSE),"")</f>
        <v/>
      </c>
    </row>
    <row r="142" spans="1:7" ht="20.100000000000001" customHeight="1" x14ac:dyDescent="0.2">
      <c r="A142" s="19"/>
      <c r="B142" s="17"/>
      <c r="C142" s="17"/>
      <c r="D142" s="18"/>
      <c r="E142" s="21"/>
      <c r="F142" s="28"/>
      <c r="G142" s="16" t="str">
        <f>_xlfn.IFNA(VLOOKUP($D142,مواد!$A$1:$A$91,1,FALSE),"")</f>
        <v/>
      </c>
    </row>
    <row r="143" spans="1:7" ht="20.100000000000001" customHeight="1" x14ac:dyDescent="0.2">
      <c r="A143" s="19"/>
      <c r="B143" s="17"/>
      <c r="C143" s="17"/>
      <c r="D143" s="18"/>
      <c r="E143" s="21"/>
      <c r="F143" s="28"/>
      <c r="G143" s="16" t="str">
        <f>_xlfn.IFNA(VLOOKUP($D143,مواد!$A$1:$A$91,1,FALSE),"")</f>
        <v/>
      </c>
    </row>
    <row r="144" spans="1:7" ht="20.100000000000001" customHeight="1" x14ac:dyDescent="0.2">
      <c r="A144" s="19"/>
      <c r="B144" s="17"/>
      <c r="C144" s="17"/>
      <c r="D144" s="18"/>
      <c r="E144" s="21"/>
      <c r="F144" s="28"/>
      <c r="G144" s="16" t="str">
        <f>_xlfn.IFNA(VLOOKUP($D144,مواد!$A$1:$A$91,1,FALSE),"")</f>
        <v/>
      </c>
    </row>
    <row r="145" spans="1:7" ht="20.100000000000001" customHeight="1" x14ac:dyDescent="0.2">
      <c r="A145" s="19"/>
      <c r="B145" s="17"/>
      <c r="C145" s="17"/>
      <c r="D145" s="18"/>
      <c r="E145" s="21"/>
      <c r="F145" s="28"/>
      <c r="G145" s="16" t="str">
        <f>_xlfn.IFNA(VLOOKUP($D145,مواد!$A$1:$A$91,1,FALSE),"")</f>
        <v/>
      </c>
    </row>
    <row r="146" spans="1:7" ht="20.100000000000001" customHeight="1" x14ac:dyDescent="0.2">
      <c r="A146" s="19"/>
      <c r="B146" s="17"/>
      <c r="C146" s="17"/>
      <c r="D146" s="18"/>
      <c r="E146" s="21"/>
      <c r="F146" s="28"/>
      <c r="G146" s="16" t="str">
        <f>_xlfn.IFNA(VLOOKUP($D146,مواد!$A$1:$A$91,1,FALSE),"")</f>
        <v/>
      </c>
    </row>
    <row r="147" spans="1:7" ht="20.100000000000001" customHeight="1" x14ac:dyDescent="0.2">
      <c r="A147" s="19"/>
      <c r="B147" s="17"/>
      <c r="C147" s="17"/>
      <c r="D147" s="18"/>
      <c r="E147" s="21"/>
      <c r="F147" s="28"/>
      <c r="G147" s="16" t="str">
        <f>_xlfn.IFNA(VLOOKUP($D147,مواد!$A$1:$A$91,1,FALSE),"")</f>
        <v/>
      </c>
    </row>
    <row r="148" spans="1:7" ht="20.100000000000001" customHeight="1" x14ac:dyDescent="0.2">
      <c r="A148" s="19"/>
      <c r="B148" s="17"/>
      <c r="C148" s="17"/>
      <c r="D148" s="18"/>
      <c r="E148" s="21"/>
      <c r="F148" s="28"/>
      <c r="G148" s="16" t="str">
        <f>_xlfn.IFNA(VLOOKUP($D148,مواد!$A$1:$A$91,1,FALSE),"")</f>
        <v/>
      </c>
    </row>
    <row r="149" spans="1:7" ht="20.100000000000001" customHeight="1" x14ac:dyDescent="0.2">
      <c r="A149" s="19"/>
      <c r="B149" s="17"/>
      <c r="C149" s="17"/>
      <c r="D149" s="18"/>
      <c r="E149" s="21"/>
      <c r="F149" s="28"/>
      <c r="G149" s="16" t="str">
        <f>_xlfn.IFNA(VLOOKUP($D149,مواد!$A$1:$A$91,1,FALSE),"")</f>
        <v/>
      </c>
    </row>
    <row r="150" spans="1:7" ht="20.100000000000001" customHeight="1" x14ac:dyDescent="0.2">
      <c r="A150" s="19"/>
      <c r="B150" s="17"/>
      <c r="C150" s="17"/>
      <c r="D150" s="18"/>
      <c r="E150" s="21"/>
      <c r="F150" s="28"/>
      <c r="G150" s="16" t="str">
        <f>_xlfn.IFNA(VLOOKUP($D150,مواد!$A$1:$A$91,1,FALSE),"")</f>
        <v/>
      </c>
    </row>
    <row r="151" spans="1:7" ht="20.100000000000001" customHeight="1" x14ac:dyDescent="0.2">
      <c r="A151" s="19"/>
      <c r="B151" s="17"/>
      <c r="C151" s="17"/>
      <c r="D151" s="18"/>
      <c r="E151" s="21"/>
      <c r="F151" s="28"/>
      <c r="G151" s="16" t="str">
        <f>_xlfn.IFNA(VLOOKUP($D151,مواد!$A$1:$A$91,1,FALSE),"")</f>
        <v/>
      </c>
    </row>
    <row r="152" spans="1:7" ht="20.100000000000001" customHeight="1" x14ac:dyDescent="0.2">
      <c r="A152" s="19"/>
      <c r="B152" s="17"/>
      <c r="C152" s="17"/>
      <c r="D152" s="18"/>
      <c r="E152" s="21"/>
      <c r="F152" s="28"/>
      <c r="G152" s="16" t="str">
        <f>_xlfn.IFNA(VLOOKUP($D152,مواد!$A$1:$A$91,1,FALSE),"")</f>
        <v/>
      </c>
    </row>
    <row r="153" spans="1:7" ht="20.100000000000001" customHeight="1" x14ac:dyDescent="0.2">
      <c r="A153" s="19"/>
      <c r="B153" s="17"/>
      <c r="C153" s="17"/>
      <c r="D153" s="18"/>
      <c r="E153" s="21"/>
      <c r="F153" s="28"/>
      <c r="G153" s="16" t="str">
        <f>_xlfn.IFNA(VLOOKUP($D153,مواد!$A$1:$A$91,1,FALSE),"")</f>
        <v/>
      </c>
    </row>
    <row r="154" spans="1:7" ht="20.100000000000001" customHeight="1" x14ac:dyDescent="0.2">
      <c r="A154" s="19"/>
      <c r="B154" s="17"/>
      <c r="C154" s="17"/>
      <c r="D154" s="18"/>
      <c r="E154" s="21"/>
      <c r="F154" s="28"/>
      <c r="G154" s="16" t="str">
        <f>_xlfn.IFNA(VLOOKUP($D154,مواد!$A$1:$A$91,1,FALSE),"")</f>
        <v/>
      </c>
    </row>
    <row r="155" spans="1:7" ht="20.100000000000001" customHeight="1" x14ac:dyDescent="0.2">
      <c r="A155" s="19"/>
      <c r="B155" s="17"/>
      <c r="C155" s="17"/>
      <c r="D155" s="18"/>
      <c r="E155" s="21"/>
      <c r="F155" s="28"/>
      <c r="G155" s="16" t="str">
        <f>_xlfn.IFNA(VLOOKUP($D155,مواد!$A$1:$A$91,1,FALSE),"")</f>
        <v/>
      </c>
    </row>
    <row r="156" spans="1:7" ht="20.100000000000001" customHeight="1" x14ac:dyDescent="0.2">
      <c r="A156" s="19"/>
      <c r="B156" s="17"/>
      <c r="C156" s="17"/>
      <c r="D156" s="18"/>
      <c r="E156" s="21"/>
      <c r="F156" s="28"/>
      <c r="G156" s="16" t="str">
        <f>_xlfn.IFNA(VLOOKUP($D156,مواد!$A$1:$A$91,1,FALSE),"")</f>
        <v/>
      </c>
    </row>
    <row r="157" spans="1:7" ht="20.100000000000001" customHeight="1" x14ac:dyDescent="0.2">
      <c r="A157" s="19"/>
      <c r="B157" s="17"/>
      <c r="C157" s="17"/>
      <c r="D157" s="18"/>
      <c r="E157" s="21"/>
      <c r="F157" s="28"/>
      <c r="G157" s="16" t="str">
        <f>_xlfn.IFNA(VLOOKUP($D157,مواد!$A$1:$A$91,1,FALSE),"")</f>
        <v/>
      </c>
    </row>
    <row r="158" spans="1:7" ht="20.100000000000001" customHeight="1" x14ac:dyDescent="0.2">
      <c r="A158" s="19"/>
      <c r="B158" s="17"/>
      <c r="C158" s="17"/>
      <c r="D158" s="18"/>
      <c r="E158" s="21"/>
      <c r="F158" s="28"/>
      <c r="G158" s="16" t="str">
        <f>_xlfn.IFNA(VLOOKUP($D158,مواد!$A$1:$A$91,1,FALSE),"")</f>
        <v/>
      </c>
    </row>
    <row r="159" spans="1:7" ht="20.100000000000001" customHeight="1" x14ac:dyDescent="0.2">
      <c r="A159" s="19"/>
      <c r="B159" s="17"/>
      <c r="C159" s="17"/>
      <c r="D159" s="18"/>
      <c r="E159" s="21"/>
      <c r="F159" s="28"/>
      <c r="G159" s="16" t="str">
        <f>_xlfn.IFNA(VLOOKUP($D159,مواد!$A$1:$A$91,1,FALSE),"")</f>
        <v/>
      </c>
    </row>
    <row r="160" spans="1:7" ht="20.100000000000001" customHeight="1" x14ac:dyDescent="0.2">
      <c r="A160" s="19"/>
      <c r="B160" s="17"/>
      <c r="C160" s="17"/>
      <c r="D160" s="18"/>
      <c r="E160" s="21"/>
      <c r="F160" s="28"/>
      <c r="G160" s="16" t="str">
        <f>_xlfn.IFNA(VLOOKUP($D160,مواد!$A$1:$A$91,1,FALSE),"")</f>
        <v/>
      </c>
    </row>
    <row r="161" spans="1:7" ht="20.100000000000001" customHeight="1" x14ac:dyDescent="0.2">
      <c r="A161" s="19"/>
      <c r="B161" s="17"/>
      <c r="C161" s="17"/>
      <c r="D161" s="18"/>
      <c r="E161" s="21"/>
      <c r="F161" s="28"/>
      <c r="G161" s="16" t="str">
        <f>_xlfn.IFNA(VLOOKUP($D161,مواد!$A$1:$A$91,1,FALSE),"")</f>
        <v/>
      </c>
    </row>
    <row r="162" spans="1:7" ht="20.100000000000001" customHeight="1" x14ac:dyDescent="0.2">
      <c r="A162" s="19"/>
      <c r="B162" s="17"/>
      <c r="C162" s="17"/>
      <c r="D162" s="18"/>
      <c r="E162" s="21"/>
      <c r="F162" s="28"/>
      <c r="G162" s="16" t="str">
        <f>_xlfn.IFNA(VLOOKUP($D162,مواد!$A$1:$A$91,1,FALSE),"")</f>
        <v/>
      </c>
    </row>
    <row r="163" spans="1:7" ht="20.100000000000001" customHeight="1" x14ac:dyDescent="0.2">
      <c r="A163" s="19"/>
      <c r="B163" s="17"/>
      <c r="C163" s="17"/>
      <c r="D163" s="18"/>
      <c r="E163" s="21"/>
      <c r="F163" s="28"/>
      <c r="G163" s="16" t="str">
        <f>_xlfn.IFNA(VLOOKUP($D163,مواد!$A$1:$A$91,1,FALSE),"")</f>
        <v/>
      </c>
    </row>
    <row r="164" spans="1:7" ht="20.100000000000001" customHeight="1" x14ac:dyDescent="0.2">
      <c r="A164" s="19"/>
      <c r="B164" s="17"/>
      <c r="C164" s="17"/>
      <c r="D164" s="18"/>
      <c r="E164" s="21"/>
      <c r="F164" s="28"/>
      <c r="G164" s="16" t="str">
        <f>_xlfn.IFNA(VLOOKUP($D164,مواد!$A$1:$A$91,1,FALSE),"")</f>
        <v/>
      </c>
    </row>
    <row r="165" spans="1:7" ht="20.100000000000001" customHeight="1" x14ac:dyDescent="0.2">
      <c r="A165" s="19"/>
      <c r="B165" s="17"/>
      <c r="C165" s="17"/>
      <c r="D165" s="18"/>
      <c r="E165" s="21"/>
      <c r="F165" s="28"/>
      <c r="G165" s="16" t="str">
        <f>_xlfn.IFNA(VLOOKUP($D165,مواد!$A$1:$A$91,1,FALSE),"")</f>
        <v/>
      </c>
    </row>
    <row r="166" spans="1:7" ht="20.100000000000001" customHeight="1" x14ac:dyDescent="0.2">
      <c r="A166" s="19"/>
      <c r="B166" s="17"/>
      <c r="C166" s="17"/>
      <c r="D166" s="18"/>
      <c r="E166" s="21"/>
      <c r="F166" s="28"/>
      <c r="G166" s="16" t="str">
        <f>_xlfn.IFNA(VLOOKUP($D166,مواد!$A$1:$A$91,1,FALSE),"")</f>
        <v/>
      </c>
    </row>
    <row r="167" spans="1:7" ht="20.100000000000001" customHeight="1" x14ac:dyDescent="0.2">
      <c r="A167" s="19"/>
      <c r="B167" s="17"/>
      <c r="C167" s="17"/>
      <c r="D167" s="18"/>
      <c r="E167" s="21"/>
      <c r="F167" s="28"/>
      <c r="G167" s="16" t="str">
        <f>_xlfn.IFNA(VLOOKUP($D167,مواد!$A$1:$A$91,1,FALSE),"")</f>
        <v/>
      </c>
    </row>
    <row r="168" spans="1:7" ht="20.100000000000001" customHeight="1" x14ac:dyDescent="0.2">
      <c r="A168" s="19"/>
      <c r="B168" s="17"/>
      <c r="C168" s="17"/>
      <c r="D168" s="18"/>
      <c r="E168" s="21"/>
      <c r="F168" s="28"/>
      <c r="G168" s="16" t="str">
        <f>_xlfn.IFNA(VLOOKUP($D168,مواد!$A$1:$A$91,1,FALSE),"")</f>
        <v/>
      </c>
    </row>
    <row r="169" spans="1:7" ht="20.100000000000001" customHeight="1" x14ac:dyDescent="0.2">
      <c r="A169" s="19"/>
      <c r="B169" s="17"/>
      <c r="C169" s="17"/>
      <c r="D169" s="18"/>
      <c r="E169" s="21"/>
      <c r="F169" s="28"/>
      <c r="G169" s="16" t="str">
        <f>_xlfn.IFNA(VLOOKUP($D169,مواد!$A$1:$A$91,1,FALSE),"")</f>
        <v/>
      </c>
    </row>
    <row r="170" spans="1:7" ht="20.100000000000001" customHeight="1" x14ac:dyDescent="0.2">
      <c r="A170" s="19"/>
      <c r="B170" s="17"/>
      <c r="C170" s="17"/>
      <c r="D170" s="18"/>
      <c r="E170" s="21"/>
      <c r="F170" s="28"/>
      <c r="G170" s="16" t="str">
        <f>_xlfn.IFNA(VLOOKUP($D170,مواد!$A$1:$A$91,1,FALSE),"")</f>
        <v/>
      </c>
    </row>
    <row r="171" spans="1:7" ht="20.100000000000001" customHeight="1" x14ac:dyDescent="0.2">
      <c r="A171" s="19"/>
      <c r="B171" s="17"/>
      <c r="C171" s="17"/>
      <c r="D171" s="18"/>
      <c r="E171" s="21"/>
      <c r="F171" s="28"/>
      <c r="G171" s="16" t="str">
        <f>_xlfn.IFNA(VLOOKUP($D171,مواد!$A$1:$A$91,1,FALSE),"")</f>
        <v/>
      </c>
    </row>
    <row r="172" spans="1:7" ht="20.100000000000001" customHeight="1" x14ac:dyDescent="0.2">
      <c r="A172" s="19"/>
      <c r="B172" s="17"/>
      <c r="C172" s="17"/>
      <c r="D172" s="18"/>
      <c r="E172" s="21"/>
      <c r="F172" s="28"/>
      <c r="G172" s="16" t="str">
        <f>_xlfn.IFNA(VLOOKUP($D172,مواد!$A$1:$A$91,1,FALSE),"")</f>
        <v/>
      </c>
    </row>
    <row r="173" spans="1:7" ht="20.100000000000001" customHeight="1" x14ac:dyDescent="0.2">
      <c r="A173" s="19"/>
      <c r="B173" s="17"/>
      <c r="C173" s="17"/>
      <c r="D173" s="18"/>
      <c r="E173" s="21"/>
      <c r="F173" s="28"/>
      <c r="G173" s="16" t="str">
        <f>_xlfn.IFNA(VLOOKUP($D173,مواد!$A$1:$A$91,1,FALSE),"")</f>
        <v/>
      </c>
    </row>
    <row r="174" spans="1:7" ht="20.100000000000001" customHeight="1" x14ac:dyDescent="0.2">
      <c r="A174" s="19"/>
      <c r="B174" s="17"/>
      <c r="C174" s="17"/>
      <c r="D174" s="18"/>
      <c r="E174" s="21"/>
      <c r="F174" s="28"/>
      <c r="G174" s="16" t="str">
        <f>_xlfn.IFNA(VLOOKUP($D174,مواد!$A$1:$A$91,1,FALSE),"")</f>
        <v/>
      </c>
    </row>
    <row r="175" spans="1:7" ht="20.100000000000001" customHeight="1" x14ac:dyDescent="0.2">
      <c r="A175" s="19"/>
      <c r="B175" s="17"/>
      <c r="C175" s="17"/>
      <c r="D175" s="18"/>
      <c r="E175" s="21"/>
      <c r="F175" s="28"/>
      <c r="G175" s="16" t="str">
        <f>_xlfn.IFNA(VLOOKUP($D175,مواد!$A$1:$A$91,1,FALSE),"")</f>
        <v/>
      </c>
    </row>
    <row r="176" spans="1:7" ht="20.100000000000001" customHeight="1" x14ac:dyDescent="0.2">
      <c r="A176" s="19"/>
      <c r="B176" s="17"/>
      <c r="C176" s="17"/>
      <c r="D176" s="18"/>
      <c r="E176" s="21"/>
      <c r="F176" s="28"/>
      <c r="G176" s="16" t="str">
        <f>_xlfn.IFNA(VLOOKUP($D176,مواد!$A$1:$A$91,1,FALSE),"")</f>
        <v/>
      </c>
    </row>
    <row r="177" spans="1:7" ht="20.100000000000001" customHeight="1" x14ac:dyDescent="0.2">
      <c r="A177" s="19"/>
      <c r="B177" s="17"/>
      <c r="C177" s="17"/>
      <c r="D177" s="18"/>
      <c r="E177" s="21"/>
      <c r="F177" s="28"/>
      <c r="G177" s="16" t="str">
        <f>_xlfn.IFNA(VLOOKUP($D177,مواد!$A$1:$A$91,1,FALSE),"")</f>
        <v/>
      </c>
    </row>
    <row r="178" spans="1:7" ht="20.100000000000001" customHeight="1" x14ac:dyDescent="0.2">
      <c r="A178" s="19"/>
      <c r="B178" s="17"/>
      <c r="C178" s="17"/>
      <c r="D178" s="18"/>
      <c r="E178" s="21"/>
      <c r="F178" s="28"/>
      <c r="G178" s="16" t="str">
        <f>_xlfn.IFNA(VLOOKUP($D178,مواد!$A$1:$A$91,1,FALSE),"")</f>
        <v/>
      </c>
    </row>
    <row r="179" spans="1:7" ht="20.100000000000001" customHeight="1" x14ac:dyDescent="0.2">
      <c r="A179" s="19"/>
      <c r="B179" s="17"/>
      <c r="C179" s="17"/>
      <c r="D179" s="18"/>
      <c r="E179" s="21"/>
      <c r="F179" s="28"/>
      <c r="G179" s="16" t="str">
        <f>_xlfn.IFNA(VLOOKUP($D179,مواد!$A$1:$A$91,1,FALSE),"")</f>
        <v/>
      </c>
    </row>
    <row r="180" spans="1:7" ht="20.100000000000001" customHeight="1" x14ac:dyDescent="0.2">
      <c r="A180" s="19"/>
      <c r="B180" s="17"/>
      <c r="C180" s="17"/>
      <c r="D180" s="18"/>
      <c r="E180" s="21"/>
      <c r="F180" s="28"/>
      <c r="G180" s="16" t="str">
        <f>_xlfn.IFNA(VLOOKUP($D180,مواد!$A$1:$A$91,1,FALSE),"")</f>
        <v/>
      </c>
    </row>
    <row r="181" spans="1:7" ht="20.100000000000001" customHeight="1" x14ac:dyDescent="0.2">
      <c r="A181" s="19"/>
      <c r="B181" s="17"/>
      <c r="C181" s="17"/>
      <c r="D181" s="18"/>
      <c r="E181" s="21"/>
      <c r="F181" s="28"/>
      <c r="G181" s="16" t="str">
        <f>_xlfn.IFNA(VLOOKUP($D181,مواد!$A$1:$A$91,1,FALSE),"")</f>
        <v/>
      </c>
    </row>
    <row r="182" spans="1:7" ht="20.100000000000001" customHeight="1" x14ac:dyDescent="0.2">
      <c r="A182" s="19"/>
      <c r="B182" s="17"/>
      <c r="C182" s="17"/>
      <c r="D182" s="18"/>
      <c r="E182" s="21"/>
      <c r="F182" s="28"/>
      <c r="G182" s="16" t="str">
        <f>_xlfn.IFNA(VLOOKUP($D182,مواد!$A$1:$A$91,1,FALSE),"")</f>
        <v/>
      </c>
    </row>
    <row r="183" spans="1:7" ht="20.100000000000001" customHeight="1" x14ac:dyDescent="0.2">
      <c r="A183" s="19"/>
      <c r="B183" s="17"/>
      <c r="C183" s="17"/>
      <c r="D183" s="18"/>
      <c r="E183" s="21"/>
      <c r="F183" s="28"/>
      <c r="G183" s="16" t="str">
        <f>_xlfn.IFNA(VLOOKUP($D183,مواد!$A$1:$A$91,1,FALSE),"")</f>
        <v/>
      </c>
    </row>
    <row r="184" spans="1:7" ht="20.100000000000001" customHeight="1" x14ac:dyDescent="0.2">
      <c r="A184" s="19"/>
      <c r="B184" s="17"/>
      <c r="C184" s="17"/>
      <c r="D184" s="18"/>
      <c r="E184" s="21"/>
      <c r="F184" s="28"/>
      <c r="G184" s="16" t="str">
        <f>_xlfn.IFNA(VLOOKUP($D184,مواد!$A$1:$A$91,1,FALSE),"")</f>
        <v/>
      </c>
    </row>
    <row r="185" spans="1:7" ht="20.100000000000001" customHeight="1" x14ac:dyDescent="0.2">
      <c r="A185" s="19"/>
      <c r="B185" s="17"/>
      <c r="C185" s="17"/>
      <c r="D185" s="18"/>
      <c r="E185" s="21"/>
      <c r="F185" s="28"/>
      <c r="G185" s="16" t="str">
        <f>_xlfn.IFNA(VLOOKUP($D185,مواد!$A$1:$A$91,1,FALSE),"")</f>
        <v/>
      </c>
    </row>
    <row r="186" spans="1:7" ht="20.100000000000001" customHeight="1" x14ac:dyDescent="0.2">
      <c r="A186" s="19"/>
      <c r="B186" s="17"/>
      <c r="C186" s="17"/>
      <c r="D186" s="18"/>
      <c r="E186" s="21"/>
      <c r="F186" s="28"/>
      <c r="G186" s="16" t="str">
        <f>_xlfn.IFNA(VLOOKUP($D186,مواد!$A$1:$A$91,1,FALSE),"")</f>
        <v/>
      </c>
    </row>
    <row r="187" spans="1:7" ht="20.100000000000001" customHeight="1" x14ac:dyDescent="0.2">
      <c r="A187" s="19"/>
      <c r="B187" s="17"/>
      <c r="C187" s="17"/>
      <c r="D187" s="18"/>
      <c r="E187" s="21"/>
      <c r="F187" s="28"/>
      <c r="G187" s="16" t="str">
        <f>_xlfn.IFNA(VLOOKUP($D187,مواد!$A$1:$A$91,1,FALSE),"")</f>
        <v/>
      </c>
    </row>
    <row r="188" spans="1:7" ht="20.100000000000001" customHeight="1" x14ac:dyDescent="0.2">
      <c r="A188" s="19"/>
      <c r="B188" s="17"/>
      <c r="C188" s="17"/>
      <c r="D188" s="18"/>
      <c r="E188" s="21"/>
      <c r="F188" s="28"/>
      <c r="G188" s="16" t="str">
        <f>_xlfn.IFNA(VLOOKUP($D188,مواد!$A$1:$A$91,1,FALSE),"")</f>
        <v/>
      </c>
    </row>
    <row r="189" spans="1:7" ht="20.100000000000001" customHeight="1" x14ac:dyDescent="0.2">
      <c r="A189" s="19"/>
      <c r="B189" s="17"/>
      <c r="C189" s="17"/>
      <c r="D189" s="18"/>
      <c r="E189" s="21"/>
      <c r="F189" s="28"/>
      <c r="G189" s="16" t="str">
        <f>_xlfn.IFNA(VLOOKUP($D189,مواد!$A$1:$A$91,1,FALSE),"")</f>
        <v/>
      </c>
    </row>
    <row r="190" spans="1:7" ht="20.100000000000001" customHeight="1" x14ac:dyDescent="0.2">
      <c r="A190" s="19"/>
      <c r="B190" s="17"/>
      <c r="C190" s="17"/>
      <c r="D190" s="18"/>
      <c r="E190" s="21"/>
      <c r="F190" s="28"/>
      <c r="G190" s="16" t="str">
        <f>_xlfn.IFNA(VLOOKUP($D190,مواد!$A$1:$A$91,1,FALSE),"")</f>
        <v/>
      </c>
    </row>
    <row r="191" spans="1:7" ht="20.100000000000001" customHeight="1" x14ac:dyDescent="0.2">
      <c r="A191" s="19"/>
      <c r="B191" s="17"/>
      <c r="C191" s="17"/>
      <c r="D191" s="18"/>
      <c r="E191" s="21"/>
      <c r="F191" s="28"/>
      <c r="G191" s="16" t="str">
        <f>_xlfn.IFNA(VLOOKUP($D191,مواد!$A$1:$A$91,1,FALSE),"")</f>
        <v/>
      </c>
    </row>
    <row r="192" spans="1:7" ht="20.100000000000001" customHeight="1" x14ac:dyDescent="0.2">
      <c r="A192" s="19"/>
      <c r="B192" s="17"/>
      <c r="C192" s="17"/>
      <c r="D192" s="18"/>
      <c r="E192" s="21"/>
      <c r="F192" s="28"/>
      <c r="G192" s="16" t="str">
        <f>_xlfn.IFNA(VLOOKUP($D192,مواد!$A$1:$A$91,1,FALSE),"")</f>
        <v/>
      </c>
    </row>
    <row r="193" spans="1:7" ht="20.100000000000001" customHeight="1" x14ac:dyDescent="0.2">
      <c r="A193" s="19"/>
      <c r="B193" s="17"/>
      <c r="C193" s="17"/>
      <c r="D193" s="18"/>
      <c r="E193" s="21"/>
      <c r="F193" s="28"/>
      <c r="G193" s="16" t="str">
        <f>_xlfn.IFNA(VLOOKUP($D193,مواد!$A$1:$A$91,1,FALSE),"")</f>
        <v/>
      </c>
    </row>
    <row r="194" spans="1:7" ht="20.100000000000001" customHeight="1" x14ac:dyDescent="0.2">
      <c r="A194" s="19"/>
      <c r="B194" s="17"/>
      <c r="C194" s="17"/>
      <c r="D194" s="18"/>
      <c r="E194" s="21"/>
      <c r="F194" s="28"/>
      <c r="G194" s="16" t="str">
        <f>_xlfn.IFNA(VLOOKUP($D194,مواد!$A$1:$A$91,1,FALSE),"")</f>
        <v/>
      </c>
    </row>
    <row r="195" spans="1:7" ht="20.100000000000001" customHeight="1" x14ac:dyDescent="0.2">
      <c r="A195" s="19"/>
      <c r="B195" s="17"/>
      <c r="C195" s="17"/>
      <c r="D195" s="18"/>
      <c r="E195" s="21"/>
      <c r="F195" s="28"/>
      <c r="G195" s="16" t="str">
        <f>_xlfn.IFNA(VLOOKUP($D195,مواد!$A$1:$A$91,1,FALSE),"")</f>
        <v/>
      </c>
    </row>
    <row r="196" spans="1:7" ht="20.100000000000001" customHeight="1" x14ac:dyDescent="0.2">
      <c r="A196" s="19"/>
      <c r="B196" s="17"/>
      <c r="C196" s="17"/>
      <c r="D196" s="18"/>
      <c r="E196" s="21"/>
      <c r="F196" s="28"/>
      <c r="G196" s="16" t="str">
        <f>_xlfn.IFNA(VLOOKUP($D196,مواد!$A$1:$A$91,1,FALSE),"")</f>
        <v/>
      </c>
    </row>
    <row r="197" spans="1:7" ht="20.100000000000001" customHeight="1" x14ac:dyDescent="0.2">
      <c r="A197" s="19"/>
      <c r="B197" s="17"/>
      <c r="C197" s="17"/>
      <c r="D197" s="18"/>
      <c r="E197" s="21"/>
      <c r="F197" s="28"/>
      <c r="G197" s="16" t="str">
        <f>_xlfn.IFNA(VLOOKUP($D197,مواد!$A$1:$A$91,1,FALSE),"")</f>
        <v/>
      </c>
    </row>
    <row r="198" spans="1:7" ht="20.100000000000001" customHeight="1" x14ac:dyDescent="0.2">
      <c r="A198" s="19"/>
      <c r="B198" s="17"/>
      <c r="C198" s="17"/>
      <c r="D198" s="18"/>
      <c r="E198" s="21"/>
      <c r="F198" s="28"/>
      <c r="G198" s="16" t="str">
        <f>_xlfn.IFNA(VLOOKUP($D198,مواد!$A$1:$A$91,1,FALSE),"")</f>
        <v/>
      </c>
    </row>
    <row r="199" spans="1:7" ht="20.100000000000001" customHeight="1" x14ac:dyDescent="0.2">
      <c r="A199" s="19"/>
      <c r="B199" s="17"/>
      <c r="C199" s="17"/>
      <c r="D199" s="18"/>
      <c r="E199" s="21"/>
      <c r="F199" s="28"/>
      <c r="G199" s="16" t="str">
        <f>_xlfn.IFNA(VLOOKUP($D199,مواد!$A$1:$A$91,1,FALSE),"")</f>
        <v/>
      </c>
    </row>
    <row r="200" spans="1:7" ht="20.100000000000001" customHeight="1" x14ac:dyDescent="0.2">
      <c r="A200" s="19"/>
      <c r="B200" s="17"/>
      <c r="C200" s="17"/>
      <c r="D200" s="18"/>
      <c r="E200" s="21"/>
      <c r="F200" s="28"/>
      <c r="G200" s="16" t="str">
        <f>_xlfn.IFNA(VLOOKUP($D200,مواد!$A$1:$A$91,1,FALSE),"")</f>
        <v/>
      </c>
    </row>
  </sheetData>
  <pageMargins left="0.51181102362204722" right="0.51181102362204722" top="0.55118110236220474" bottom="0.55118110236220474" header="0.11811023622047245" footer="0.1181102362204724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4"/>
  <sheetViews>
    <sheetView rightToLeft="1" tabSelected="1" topLeftCell="A52" workbookViewId="0">
      <selection activeCell="D66" sqref="D66"/>
    </sheetView>
  </sheetViews>
  <sheetFormatPr defaultRowHeight="20.100000000000001" customHeight="1" x14ac:dyDescent="0.2"/>
  <cols>
    <col min="1" max="1" width="13.625" style="16" customWidth="1"/>
    <col min="2" max="2" width="8.625" style="16" customWidth="1"/>
    <col min="3" max="3" width="40.75" style="16" bestFit="1" customWidth="1"/>
    <col min="4" max="4" width="11.125" style="16" customWidth="1"/>
    <col min="5" max="5" width="9" style="24" customWidth="1"/>
    <col min="6" max="7" width="9" style="16"/>
    <col min="8" max="8" width="24.5" style="16" bestFit="1" customWidth="1"/>
    <col min="9" max="16384" width="9" style="16"/>
  </cols>
  <sheetData>
    <row r="1" spans="1:8" ht="20.100000000000001" customHeight="1" thickBot="1" x14ac:dyDescent="0.25">
      <c r="A1" s="22" t="s">
        <v>126</v>
      </c>
      <c r="B1" s="22" t="s">
        <v>127</v>
      </c>
      <c r="C1" s="22" t="s">
        <v>128</v>
      </c>
      <c r="D1" s="22" t="s">
        <v>129</v>
      </c>
      <c r="E1" s="22" t="s">
        <v>82</v>
      </c>
      <c r="F1" s="133" t="s">
        <v>183</v>
      </c>
    </row>
    <row r="2" spans="1:8" ht="20.100000000000001" customHeight="1" x14ac:dyDescent="0.2">
      <c r="A2" s="25">
        <v>45439</v>
      </c>
      <c r="B2" s="79">
        <v>1101</v>
      </c>
      <c r="C2" s="80" t="s">
        <v>15</v>
      </c>
      <c r="D2" s="36">
        <v>12000</v>
      </c>
      <c r="E2" s="36" t="s">
        <v>182</v>
      </c>
      <c r="F2" s="131"/>
      <c r="H2" s="16" t="str">
        <f>_xlfn.IFNA(VLOOKUP($C2,مواد!$A$1:$A$150,1,FALSE),"")</f>
        <v>IPC-LAN CP 40</v>
      </c>
    </row>
    <row r="3" spans="1:8" ht="20.100000000000001" customHeight="1" x14ac:dyDescent="0.2">
      <c r="A3" s="29">
        <v>45439</v>
      </c>
      <c r="B3" s="26">
        <v>1102</v>
      </c>
      <c r="C3" s="27" t="s">
        <v>15</v>
      </c>
      <c r="D3" s="28">
        <v>16000</v>
      </c>
      <c r="E3" s="28" t="s">
        <v>182</v>
      </c>
      <c r="F3" s="132"/>
      <c r="H3" s="16" t="str">
        <f>_xlfn.IFNA(VLOOKUP($C3,مواد!$A$1:$A$150,1,FALSE),"")</f>
        <v>IPC-LAN CP 40</v>
      </c>
    </row>
    <row r="4" spans="1:8" ht="20.100000000000001" customHeight="1" x14ac:dyDescent="0.2">
      <c r="A4" s="29">
        <v>45439</v>
      </c>
      <c r="B4" s="26">
        <v>1103</v>
      </c>
      <c r="C4" s="27" t="s">
        <v>15</v>
      </c>
      <c r="D4" s="28">
        <v>12000</v>
      </c>
      <c r="E4" s="28" t="s">
        <v>182</v>
      </c>
      <c r="F4" s="132"/>
      <c r="H4" s="16" t="str">
        <f>_xlfn.IFNA(VLOOKUP($C4,مواد!$A$1:$A$150,1,FALSE),"")</f>
        <v>IPC-LAN CP 40</v>
      </c>
    </row>
    <row r="5" spans="1:8" ht="20.100000000000001" customHeight="1" x14ac:dyDescent="0.2">
      <c r="A5" s="29">
        <v>45440</v>
      </c>
      <c r="B5" s="26">
        <v>1104</v>
      </c>
      <c r="C5" s="27" t="s">
        <v>15</v>
      </c>
      <c r="D5" s="28">
        <v>16000</v>
      </c>
      <c r="E5" s="28" t="s">
        <v>182</v>
      </c>
      <c r="F5" s="132"/>
      <c r="H5" s="16" t="str">
        <f>_xlfn.IFNA(VLOOKUP($C5,مواد!$A$1:$A$150,1,FALSE),"")</f>
        <v>IPC-LAN CP 40</v>
      </c>
    </row>
    <row r="6" spans="1:8" ht="20.100000000000001" customHeight="1" x14ac:dyDescent="0.2">
      <c r="A6" s="29">
        <v>45440</v>
      </c>
      <c r="B6" s="26">
        <v>1105</v>
      </c>
      <c r="C6" s="27" t="s">
        <v>15</v>
      </c>
      <c r="D6" s="28">
        <v>12000</v>
      </c>
      <c r="E6" s="28" t="s">
        <v>182</v>
      </c>
      <c r="F6" s="132"/>
      <c r="H6" s="16" t="str">
        <f>_xlfn.IFNA(VLOOKUP($C6,مواد!$A$1:$A$150,1,FALSE),"")</f>
        <v>IPC-LAN CP 40</v>
      </c>
    </row>
    <row r="7" spans="1:8" ht="20.100000000000001" customHeight="1" x14ac:dyDescent="0.2">
      <c r="A7" s="29">
        <v>45441</v>
      </c>
      <c r="B7" s="26">
        <v>1106</v>
      </c>
      <c r="C7" s="27" t="s">
        <v>15</v>
      </c>
      <c r="D7" s="28">
        <v>16000</v>
      </c>
      <c r="E7" s="28" t="s">
        <v>182</v>
      </c>
      <c r="F7" s="132"/>
      <c r="H7" s="16" t="str">
        <f>_xlfn.IFNA(VLOOKUP($C7,مواد!$A$1:$A$150,1,FALSE),"")</f>
        <v>IPC-LAN CP 40</v>
      </c>
    </row>
    <row r="8" spans="1:8" ht="20.100000000000001" customHeight="1" x14ac:dyDescent="0.2">
      <c r="A8" s="29">
        <v>45441</v>
      </c>
      <c r="B8" s="26">
        <v>1107</v>
      </c>
      <c r="C8" s="27" t="s">
        <v>15</v>
      </c>
      <c r="D8" s="28">
        <v>12000</v>
      </c>
      <c r="E8" s="28" t="s">
        <v>182</v>
      </c>
      <c r="F8" s="132"/>
      <c r="H8" s="16" t="str">
        <f>_xlfn.IFNA(VLOOKUP($C8,مواد!$A$1:$A$150,1,FALSE),"")</f>
        <v>IPC-LAN CP 40</v>
      </c>
    </row>
    <row r="9" spans="1:8" ht="20.100000000000001" customHeight="1" x14ac:dyDescent="0.2">
      <c r="A9" s="29">
        <v>45442</v>
      </c>
      <c r="B9" s="26">
        <v>1108</v>
      </c>
      <c r="C9" s="27" t="s">
        <v>15</v>
      </c>
      <c r="D9" s="28">
        <v>12000</v>
      </c>
      <c r="E9" s="28" t="s">
        <v>182</v>
      </c>
      <c r="F9" s="132"/>
      <c r="H9" s="16" t="str">
        <f>_xlfn.IFNA(VLOOKUP($C9,مواد!$A$1:$A$150,1,FALSE),"")</f>
        <v>IPC-LAN CP 40</v>
      </c>
    </row>
    <row r="10" spans="1:8" ht="20.100000000000001" customHeight="1" x14ac:dyDescent="0.2">
      <c r="A10" s="29">
        <v>45442</v>
      </c>
      <c r="B10" s="26">
        <v>1109</v>
      </c>
      <c r="C10" s="27" t="s">
        <v>15</v>
      </c>
      <c r="D10" s="28">
        <v>16000</v>
      </c>
      <c r="E10" s="28" t="s">
        <v>182</v>
      </c>
      <c r="F10" s="132"/>
      <c r="H10" s="16" t="str">
        <f>_xlfn.IFNA(VLOOKUP($C10,مواد!$A$1:$A$150,1,FALSE),"")</f>
        <v>IPC-LAN CP 40</v>
      </c>
    </row>
    <row r="11" spans="1:8" ht="20.100000000000001" customHeight="1" x14ac:dyDescent="0.2">
      <c r="A11" s="19">
        <v>45444</v>
      </c>
      <c r="B11" s="17">
        <v>1110</v>
      </c>
      <c r="C11" s="18" t="s">
        <v>15</v>
      </c>
      <c r="D11" s="21">
        <v>16000</v>
      </c>
      <c r="E11" s="28" t="s">
        <v>182</v>
      </c>
      <c r="F11" s="132"/>
      <c r="H11" s="16" t="str">
        <f>_xlfn.IFNA(VLOOKUP($C11,مواد!$A$1:$A$150,1,FALSE),"")</f>
        <v>IPC-LAN CP 40</v>
      </c>
    </row>
    <row r="12" spans="1:8" ht="20.100000000000001" customHeight="1" x14ac:dyDescent="0.2">
      <c r="A12" s="19">
        <v>45445</v>
      </c>
      <c r="B12" s="17">
        <v>1111</v>
      </c>
      <c r="C12" s="18" t="s">
        <v>15</v>
      </c>
      <c r="D12" s="21">
        <v>12000</v>
      </c>
      <c r="E12" s="28" t="s">
        <v>182</v>
      </c>
      <c r="F12" s="132"/>
      <c r="H12" s="16" t="str">
        <f>_xlfn.IFNA(VLOOKUP($C12,مواد!$A$1:$A$150,1,FALSE),"")</f>
        <v>IPC-LAN CP 40</v>
      </c>
    </row>
    <row r="13" spans="1:8" ht="20.100000000000001" customHeight="1" x14ac:dyDescent="0.2">
      <c r="A13" s="19">
        <v>45445</v>
      </c>
      <c r="B13" s="17">
        <v>1112</v>
      </c>
      <c r="C13" s="18" t="s">
        <v>15</v>
      </c>
      <c r="D13" s="21">
        <v>12000</v>
      </c>
      <c r="E13" s="28" t="s">
        <v>182</v>
      </c>
      <c r="F13" s="132"/>
      <c r="H13" s="16" t="str">
        <f>_xlfn.IFNA(VLOOKUP($C13,مواد!$A$1:$A$150,1,FALSE),"")</f>
        <v>IPC-LAN CP 40</v>
      </c>
    </row>
    <row r="14" spans="1:8" ht="20.100000000000001" customHeight="1" x14ac:dyDescent="0.2">
      <c r="A14" s="19">
        <v>45446</v>
      </c>
      <c r="B14" s="17">
        <v>1113</v>
      </c>
      <c r="C14" s="18" t="s">
        <v>15</v>
      </c>
      <c r="D14" s="21">
        <v>12000</v>
      </c>
      <c r="E14" s="28" t="s">
        <v>182</v>
      </c>
      <c r="F14" s="132"/>
      <c r="H14" s="16" t="str">
        <f>_xlfn.IFNA(VLOOKUP($C14,مواد!$A$1:$A$150,1,FALSE),"")</f>
        <v>IPC-LAN CP 40</v>
      </c>
    </row>
    <row r="15" spans="1:8" ht="20.100000000000001" customHeight="1" x14ac:dyDescent="0.2">
      <c r="A15" s="19">
        <v>45446</v>
      </c>
      <c r="B15" s="17">
        <v>1114</v>
      </c>
      <c r="C15" s="18" t="s">
        <v>15</v>
      </c>
      <c r="D15" s="21">
        <v>16000</v>
      </c>
      <c r="E15" s="28" t="s">
        <v>182</v>
      </c>
      <c r="F15" s="132"/>
      <c r="H15" s="16" t="str">
        <f>_xlfn.IFNA(VLOOKUP($C15,مواد!$A$1:$A$150,1,FALSE),"")</f>
        <v>IPC-LAN CP 40</v>
      </c>
    </row>
    <row r="16" spans="1:8" ht="20.100000000000001" customHeight="1" x14ac:dyDescent="0.2">
      <c r="A16" s="19">
        <v>45447</v>
      </c>
      <c r="B16" s="17">
        <v>1115</v>
      </c>
      <c r="C16" s="18" t="s">
        <v>15</v>
      </c>
      <c r="D16" s="21">
        <v>12000</v>
      </c>
      <c r="E16" s="28" t="s">
        <v>182</v>
      </c>
      <c r="F16" s="132"/>
      <c r="H16" s="16" t="str">
        <f>_xlfn.IFNA(VLOOKUP($C16,مواد!$A$1:$A$150,1,FALSE),"")</f>
        <v>IPC-LAN CP 40</v>
      </c>
    </row>
    <row r="17" spans="1:8" ht="20.100000000000001" customHeight="1" x14ac:dyDescent="0.2">
      <c r="A17" s="19">
        <v>45448</v>
      </c>
      <c r="B17" s="17">
        <v>1116</v>
      </c>
      <c r="C17" s="18" t="s">
        <v>15</v>
      </c>
      <c r="D17" s="21">
        <v>12000</v>
      </c>
      <c r="E17" s="28" t="s">
        <v>182</v>
      </c>
      <c r="F17" s="132"/>
      <c r="H17" s="16" t="str">
        <f>_xlfn.IFNA(VLOOKUP($C17,مواد!$A$1:$A$150,1,FALSE),"")</f>
        <v>IPC-LAN CP 40</v>
      </c>
    </row>
    <row r="18" spans="1:8" ht="20.100000000000001" customHeight="1" x14ac:dyDescent="0.2">
      <c r="A18" s="19">
        <v>45448</v>
      </c>
      <c r="B18" s="17">
        <v>1117</v>
      </c>
      <c r="C18" s="18" t="s">
        <v>15</v>
      </c>
      <c r="D18" s="21">
        <v>12000</v>
      </c>
      <c r="E18" s="28" t="s">
        <v>182</v>
      </c>
      <c r="F18" s="132"/>
      <c r="H18" s="16" t="str">
        <f>_xlfn.IFNA(VLOOKUP($C18,مواد!$A$1:$A$150,1,FALSE),"")</f>
        <v>IPC-LAN CP 40</v>
      </c>
    </row>
    <row r="19" spans="1:8" ht="20.100000000000001" customHeight="1" x14ac:dyDescent="0.2">
      <c r="A19" s="19">
        <v>45449</v>
      </c>
      <c r="B19" s="17">
        <v>1118</v>
      </c>
      <c r="C19" s="18" t="s">
        <v>15</v>
      </c>
      <c r="D19" s="21">
        <v>12000</v>
      </c>
      <c r="E19" s="28" t="s">
        <v>182</v>
      </c>
      <c r="F19" s="132"/>
      <c r="H19" s="16" t="str">
        <f>_xlfn.IFNA(VLOOKUP($C19,مواد!$A$1:$A$150,1,FALSE),"")</f>
        <v>IPC-LAN CP 40</v>
      </c>
    </row>
    <row r="20" spans="1:8" ht="20.100000000000001" customHeight="1" x14ac:dyDescent="0.2">
      <c r="A20" s="19">
        <v>45449</v>
      </c>
      <c r="B20" s="17">
        <v>1119</v>
      </c>
      <c r="C20" s="18" t="s">
        <v>15</v>
      </c>
      <c r="D20" s="21">
        <v>16000</v>
      </c>
      <c r="E20" s="28" t="s">
        <v>182</v>
      </c>
      <c r="F20" s="132"/>
      <c r="H20" s="16" t="str">
        <f>_xlfn.IFNA(VLOOKUP($C20,مواد!$A$1:$A$150,1,FALSE),"")</f>
        <v>IPC-LAN CP 40</v>
      </c>
    </row>
    <row r="21" spans="1:8" ht="20.100000000000001" customHeight="1" x14ac:dyDescent="0.2">
      <c r="A21" s="19">
        <v>45451</v>
      </c>
      <c r="B21" s="17">
        <v>1120</v>
      </c>
      <c r="C21" s="18" t="s">
        <v>15</v>
      </c>
      <c r="D21" s="21">
        <v>12000</v>
      </c>
      <c r="E21" s="28" t="s">
        <v>182</v>
      </c>
      <c r="F21" s="132"/>
      <c r="H21" s="16" t="str">
        <f>_xlfn.IFNA(VLOOKUP($C21,مواد!$A$1:$A$150,1,FALSE),"")</f>
        <v>IPC-LAN CP 40</v>
      </c>
    </row>
    <row r="22" spans="1:8" ht="20.100000000000001" customHeight="1" x14ac:dyDescent="0.2">
      <c r="A22" s="19">
        <v>45452</v>
      </c>
      <c r="B22" s="17">
        <v>1121</v>
      </c>
      <c r="C22" s="18" t="s">
        <v>15</v>
      </c>
      <c r="D22" s="21">
        <v>12000</v>
      </c>
      <c r="E22" s="28" t="s">
        <v>182</v>
      </c>
      <c r="F22" s="132"/>
      <c r="H22" s="16" t="str">
        <f>_xlfn.IFNA(VLOOKUP($C22,مواد!$A$1:$A$150,1,FALSE),"")</f>
        <v>IPC-LAN CP 40</v>
      </c>
    </row>
    <row r="23" spans="1:8" ht="20.100000000000001" customHeight="1" x14ac:dyDescent="0.2">
      <c r="A23" s="19">
        <v>45453</v>
      </c>
      <c r="B23" s="17">
        <v>1122</v>
      </c>
      <c r="C23" s="18" t="s">
        <v>15</v>
      </c>
      <c r="D23" s="21">
        <v>12000</v>
      </c>
      <c r="E23" s="28" t="s">
        <v>182</v>
      </c>
      <c r="F23" s="132"/>
      <c r="H23" s="16" t="str">
        <f>_xlfn.IFNA(VLOOKUP($C23,مواد!$A$1:$A$150,1,FALSE),"")</f>
        <v>IPC-LAN CP 40</v>
      </c>
    </row>
    <row r="24" spans="1:8" ht="20.100000000000001" customHeight="1" x14ac:dyDescent="0.2">
      <c r="A24" s="19">
        <v>45453</v>
      </c>
      <c r="B24" s="17">
        <v>1123</v>
      </c>
      <c r="C24" s="18" t="s">
        <v>15</v>
      </c>
      <c r="D24" s="21">
        <v>16000</v>
      </c>
      <c r="E24" s="28" t="s">
        <v>182</v>
      </c>
      <c r="F24" s="132"/>
      <c r="H24" s="16" t="str">
        <f>_xlfn.IFNA(VLOOKUP($C24,مواد!$A$1:$A$150,1,FALSE),"")</f>
        <v>IPC-LAN CP 40</v>
      </c>
    </row>
    <row r="25" spans="1:8" ht="20.100000000000001" customHeight="1" x14ac:dyDescent="0.2">
      <c r="A25" s="19">
        <v>45454</v>
      </c>
      <c r="B25" s="17">
        <v>1124</v>
      </c>
      <c r="C25" s="18" t="s">
        <v>15</v>
      </c>
      <c r="D25" s="21">
        <v>16000</v>
      </c>
      <c r="E25" s="28" t="s">
        <v>182</v>
      </c>
      <c r="F25" s="132"/>
      <c r="H25" s="16" t="str">
        <f>_xlfn.IFNA(VLOOKUP($C25,مواد!$A$1:$A$150,1,FALSE),"")</f>
        <v>IPC-LAN CP 40</v>
      </c>
    </row>
    <row r="26" spans="1:8" ht="20.100000000000001" customHeight="1" x14ac:dyDescent="0.2">
      <c r="A26" s="19">
        <v>45454</v>
      </c>
      <c r="B26" s="17">
        <v>1125</v>
      </c>
      <c r="C26" s="18" t="s">
        <v>15</v>
      </c>
      <c r="D26" s="21">
        <v>16000</v>
      </c>
      <c r="E26" s="28" t="s">
        <v>182</v>
      </c>
      <c r="F26" s="132"/>
      <c r="H26" s="16" t="str">
        <f>_xlfn.IFNA(VLOOKUP($C26,مواد!$A$1:$A$150,1,FALSE),"")</f>
        <v>IPC-LAN CP 40</v>
      </c>
    </row>
    <row r="27" spans="1:8" ht="20.100000000000001" customHeight="1" x14ac:dyDescent="0.2">
      <c r="A27" s="19">
        <v>45462</v>
      </c>
      <c r="B27" s="17">
        <v>1126</v>
      </c>
      <c r="C27" s="18" t="s">
        <v>15</v>
      </c>
      <c r="D27" s="21">
        <v>12000</v>
      </c>
      <c r="E27" s="28" t="s">
        <v>182</v>
      </c>
      <c r="F27" s="132"/>
      <c r="H27" s="16" t="str">
        <f>_xlfn.IFNA(VLOOKUP($C27,مواد!$A$1:$A$150,1,FALSE),"")</f>
        <v>IPC-LAN CP 40</v>
      </c>
    </row>
    <row r="28" spans="1:8" ht="20.100000000000001" customHeight="1" x14ac:dyDescent="0.2">
      <c r="A28" s="19">
        <v>45462</v>
      </c>
      <c r="B28" s="17">
        <v>1127</v>
      </c>
      <c r="C28" s="18" t="s">
        <v>15</v>
      </c>
      <c r="D28" s="21">
        <v>12000</v>
      </c>
      <c r="E28" s="28" t="s">
        <v>182</v>
      </c>
      <c r="F28" s="132"/>
      <c r="H28" s="16" t="str">
        <f>_xlfn.IFNA(VLOOKUP($C28,مواد!$A$1:$A$150,1,FALSE),"")</f>
        <v>IPC-LAN CP 40</v>
      </c>
    </row>
    <row r="29" spans="1:8" ht="20.100000000000001" customHeight="1" x14ac:dyDescent="0.2">
      <c r="A29" s="19">
        <v>45463</v>
      </c>
      <c r="B29" s="17">
        <v>1128</v>
      </c>
      <c r="C29" s="18" t="s">
        <v>15</v>
      </c>
      <c r="D29" s="21">
        <v>12000</v>
      </c>
      <c r="E29" s="28" t="s">
        <v>182</v>
      </c>
      <c r="F29" s="132"/>
      <c r="H29" s="16" t="str">
        <f>_xlfn.IFNA(VLOOKUP($C29,مواد!$A$1:$A$150,1,FALSE),"")</f>
        <v>IPC-LAN CP 40</v>
      </c>
    </row>
    <row r="30" spans="1:8" ht="20.100000000000001" customHeight="1" x14ac:dyDescent="0.2">
      <c r="A30" s="19">
        <v>45465</v>
      </c>
      <c r="B30" s="17">
        <v>1129</v>
      </c>
      <c r="C30" s="18" t="s">
        <v>15</v>
      </c>
      <c r="D30" s="21">
        <v>16000</v>
      </c>
      <c r="E30" s="28" t="s">
        <v>182</v>
      </c>
      <c r="F30" s="132"/>
      <c r="H30" s="16" t="str">
        <f>_xlfn.IFNA(VLOOKUP($C30,مواد!$A$1:$A$150,1,FALSE),"")</f>
        <v>IPC-LAN CP 40</v>
      </c>
    </row>
    <row r="31" spans="1:8" ht="20.100000000000001" customHeight="1" x14ac:dyDescent="0.2">
      <c r="A31" s="19">
        <v>45465</v>
      </c>
      <c r="B31" s="17">
        <v>1130</v>
      </c>
      <c r="C31" s="18" t="s">
        <v>15</v>
      </c>
      <c r="D31" s="21">
        <v>12000</v>
      </c>
      <c r="E31" s="28" t="s">
        <v>182</v>
      </c>
      <c r="F31" s="132"/>
      <c r="H31" s="16" t="str">
        <f>_xlfn.IFNA(VLOOKUP($C31,مواد!$A$1:$A$150,1,FALSE),"")</f>
        <v>IPC-LAN CP 40</v>
      </c>
    </row>
    <row r="32" spans="1:8" ht="20.100000000000001" customHeight="1" x14ac:dyDescent="0.2">
      <c r="A32" s="19">
        <v>24</v>
      </c>
      <c r="B32" s="17">
        <v>1131</v>
      </c>
      <c r="C32" s="18" t="s">
        <v>15</v>
      </c>
      <c r="D32" s="21">
        <v>12000</v>
      </c>
      <c r="E32" s="28" t="s">
        <v>182</v>
      </c>
      <c r="F32" s="132"/>
      <c r="H32" s="16" t="str">
        <f>_xlfn.IFNA(VLOOKUP($C32,مواد!$A$1:$A$150,1,FALSE),"")</f>
        <v>IPC-LAN CP 40</v>
      </c>
    </row>
    <row r="33" spans="1:8" ht="20.100000000000001" customHeight="1" x14ac:dyDescent="0.2">
      <c r="A33" s="19">
        <v>45453</v>
      </c>
      <c r="B33" s="17">
        <v>1201</v>
      </c>
      <c r="C33" s="18" t="s">
        <v>18</v>
      </c>
      <c r="D33" s="21">
        <v>11800</v>
      </c>
      <c r="E33" s="28" t="s">
        <v>182</v>
      </c>
      <c r="F33" s="132"/>
      <c r="H33" s="16" t="str">
        <f>_xlfn.IFNA(VLOOKUP($C33,مواد!$A$1:$A$150,1,FALSE),"")</f>
        <v>IPC-SA-509</v>
      </c>
    </row>
    <row r="34" spans="1:8" ht="20.100000000000001" customHeight="1" x14ac:dyDescent="0.2">
      <c r="A34" s="19">
        <v>45454</v>
      </c>
      <c r="B34" s="17">
        <v>1202</v>
      </c>
      <c r="C34" s="18" t="s">
        <v>14</v>
      </c>
      <c r="D34" s="21">
        <v>10800</v>
      </c>
      <c r="E34" s="28" t="s">
        <v>182</v>
      </c>
      <c r="F34" s="132"/>
      <c r="H34" s="16" t="str">
        <f>_xlfn.IFNA(VLOOKUP($C34,مواد!$A$1:$A$150,1,FALSE),"")</f>
        <v>IPC-CARPET-755</v>
      </c>
    </row>
    <row r="35" spans="1:8" ht="20.100000000000001" customHeight="1" x14ac:dyDescent="0.2">
      <c r="A35" s="19">
        <v>45454</v>
      </c>
      <c r="B35" s="17">
        <v>1203</v>
      </c>
      <c r="C35" s="18" t="s">
        <v>14</v>
      </c>
      <c r="D35" s="21">
        <v>10800</v>
      </c>
      <c r="E35" s="28" t="s">
        <v>182</v>
      </c>
      <c r="F35" s="132"/>
      <c r="H35" s="16" t="str">
        <f>_xlfn.IFNA(VLOOKUP($C35,مواد!$A$1:$A$150,1,FALSE),"")</f>
        <v>IPC-CARPET-755</v>
      </c>
    </row>
    <row r="36" spans="1:8" ht="20.100000000000001" customHeight="1" x14ac:dyDescent="0.2">
      <c r="A36" s="19">
        <v>45455</v>
      </c>
      <c r="B36" s="17">
        <v>1204</v>
      </c>
      <c r="C36" s="18" t="s">
        <v>18</v>
      </c>
      <c r="D36" s="21">
        <v>11800</v>
      </c>
      <c r="E36" s="28" t="s">
        <v>182</v>
      </c>
      <c r="F36" s="132"/>
      <c r="H36" s="16" t="str">
        <f>_xlfn.IFNA(VLOOKUP($C36,مواد!$A$1:$A$150,1,FALSE),"")</f>
        <v>IPC-SA-509</v>
      </c>
    </row>
    <row r="37" spans="1:8" ht="20.100000000000001" customHeight="1" x14ac:dyDescent="0.2">
      <c r="A37" s="19">
        <v>45455</v>
      </c>
      <c r="B37" s="17">
        <v>1205</v>
      </c>
      <c r="C37" s="18" t="s">
        <v>18</v>
      </c>
      <c r="D37" s="21">
        <v>11800</v>
      </c>
      <c r="E37" s="28" t="s">
        <v>182</v>
      </c>
      <c r="F37" s="132"/>
      <c r="H37" s="16" t="str">
        <f>_xlfn.IFNA(VLOOKUP($C37,مواد!$A$1:$A$150,1,FALSE),"")</f>
        <v>IPC-SA-509</v>
      </c>
    </row>
    <row r="38" spans="1:8" ht="20.100000000000001" customHeight="1" x14ac:dyDescent="0.2">
      <c r="A38" s="19">
        <v>45455</v>
      </c>
      <c r="B38" s="17">
        <v>1206</v>
      </c>
      <c r="C38" s="18" t="s">
        <v>18</v>
      </c>
      <c r="D38" s="21">
        <v>11800</v>
      </c>
      <c r="E38" s="28" t="s">
        <v>182</v>
      </c>
      <c r="F38" s="132"/>
      <c r="H38" s="16" t="str">
        <f>_xlfn.IFNA(VLOOKUP($C38,مواد!$A$1:$A$150,1,FALSE),"")</f>
        <v>IPC-SA-509</v>
      </c>
    </row>
    <row r="39" spans="1:8" ht="20.100000000000001" customHeight="1" x14ac:dyDescent="0.2">
      <c r="A39" s="19">
        <v>45455</v>
      </c>
      <c r="B39" s="17">
        <v>1207</v>
      </c>
      <c r="C39" s="18" t="s">
        <v>18</v>
      </c>
      <c r="D39" s="21">
        <v>11800</v>
      </c>
      <c r="E39" s="28" t="s">
        <v>182</v>
      </c>
      <c r="F39" s="132"/>
      <c r="H39" s="16" t="str">
        <f>_xlfn.IFNA(VLOOKUP($C39,مواد!$A$1:$A$150,1,FALSE),"")</f>
        <v>IPC-SA-509</v>
      </c>
    </row>
    <row r="40" spans="1:8" ht="20.100000000000001" customHeight="1" x14ac:dyDescent="0.2">
      <c r="A40" s="19">
        <v>45462</v>
      </c>
      <c r="B40" s="17">
        <v>1208</v>
      </c>
      <c r="C40" s="18" t="s">
        <v>18</v>
      </c>
      <c r="D40" s="21">
        <v>11800</v>
      </c>
      <c r="E40" s="28" t="s">
        <v>182</v>
      </c>
      <c r="F40" s="132"/>
      <c r="H40" s="16" t="str">
        <f>_xlfn.IFNA(VLOOKUP($C40,مواد!$A$1:$A$150,1,FALSE),"")</f>
        <v>IPC-SA-509</v>
      </c>
    </row>
    <row r="41" spans="1:8" ht="20.100000000000001" customHeight="1" x14ac:dyDescent="0.2">
      <c r="A41" s="19">
        <v>45462</v>
      </c>
      <c r="B41" s="17">
        <v>1209</v>
      </c>
      <c r="C41" s="18" t="s">
        <v>18</v>
      </c>
      <c r="D41" s="21">
        <v>11800</v>
      </c>
      <c r="E41" s="28" t="s">
        <v>182</v>
      </c>
      <c r="F41" s="132"/>
      <c r="H41" s="16" t="str">
        <f>_xlfn.IFNA(VLOOKUP($C41,مواد!$A$1:$A$150,1,FALSE),"")</f>
        <v>IPC-SA-509</v>
      </c>
    </row>
    <row r="42" spans="1:8" ht="20.100000000000001" customHeight="1" x14ac:dyDescent="0.2">
      <c r="A42" s="19">
        <v>45463</v>
      </c>
      <c r="B42" s="17">
        <v>1210</v>
      </c>
      <c r="C42" s="18" t="s">
        <v>18</v>
      </c>
      <c r="D42" s="21">
        <v>11800</v>
      </c>
      <c r="E42" s="28" t="s">
        <v>182</v>
      </c>
      <c r="F42" s="132"/>
      <c r="H42" s="16" t="str">
        <f>_xlfn.IFNA(VLOOKUP($C42,مواد!$A$1:$A$150,1,FALSE),"")</f>
        <v>IPC-SA-509</v>
      </c>
    </row>
    <row r="43" spans="1:8" ht="20.100000000000001" customHeight="1" x14ac:dyDescent="0.2">
      <c r="A43" s="29">
        <v>45463</v>
      </c>
      <c r="B43" s="26">
        <v>1211</v>
      </c>
      <c r="C43" s="27" t="s">
        <v>14</v>
      </c>
      <c r="D43" s="28">
        <v>1100</v>
      </c>
      <c r="E43" s="28" t="s">
        <v>182</v>
      </c>
      <c r="F43" s="132"/>
      <c r="H43" s="16" t="str">
        <f>_xlfn.IFNA(VLOOKUP($C43,مواد!$A$1:$A$150,1,FALSE),"")</f>
        <v>IPC-CARPET-755</v>
      </c>
    </row>
    <row r="44" spans="1:8" ht="20.100000000000001" customHeight="1" x14ac:dyDescent="0.2">
      <c r="A44" s="19">
        <v>45465</v>
      </c>
      <c r="B44" s="17">
        <v>1212</v>
      </c>
      <c r="C44" s="18" t="s">
        <v>18</v>
      </c>
      <c r="D44" s="21">
        <v>11800</v>
      </c>
      <c r="E44" s="28" t="s">
        <v>182</v>
      </c>
      <c r="F44" s="132"/>
      <c r="H44" s="16" t="str">
        <f>_xlfn.IFNA(VLOOKUP($C44,مواد!$A$1:$A$150,1,FALSE),"")</f>
        <v>IPC-SA-509</v>
      </c>
    </row>
    <row r="45" spans="1:8" ht="20.100000000000001" customHeight="1" x14ac:dyDescent="0.2">
      <c r="A45" s="19">
        <v>45465</v>
      </c>
      <c r="B45" s="17">
        <v>1213</v>
      </c>
      <c r="C45" s="18" t="s">
        <v>14</v>
      </c>
      <c r="D45" s="21">
        <v>10800</v>
      </c>
      <c r="E45" s="28" t="s">
        <v>182</v>
      </c>
      <c r="F45" s="132"/>
      <c r="H45" s="16" t="str">
        <f>_xlfn.IFNA(VLOOKUP($C45,مواد!$A$1:$A$150,1,FALSE),"")</f>
        <v>IPC-CARPET-755</v>
      </c>
    </row>
    <row r="46" spans="1:8" ht="20.100000000000001" customHeight="1" x14ac:dyDescent="0.2">
      <c r="A46" s="19">
        <v>45465</v>
      </c>
      <c r="B46" s="17">
        <v>1214</v>
      </c>
      <c r="C46" s="18" t="s">
        <v>18</v>
      </c>
      <c r="D46" s="21">
        <v>11800</v>
      </c>
      <c r="E46" s="28" t="s">
        <v>182</v>
      </c>
      <c r="F46" s="132"/>
      <c r="H46" s="16" t="str">
        <f>_xlfn.IFNA(VLOOKUP($C46,مواد!$A$1:$A$150,1,FALSE),"")</f>
        <v>IPC-SA-509</v>
      </c>
    </row>
    <row r="47" spans="1:8" ht="20.100000000000001" customHeight="1" x14ac:dyDescent="0.2">
      <c r="A47" s="19">
        <v>45466</v>
      </c>
      <c r="B47" s="17">
        <v>1215</v>
      </c>
      <c r="C47" s="18" t="s">
        <v>18</v>
      </c>
      <c r="D47" s="21">
        <v>11800</v>
      </c>
      <c r="E47" s="28" t="s">
        <v>182</v>
      </c>
      <c r="F47" s="132"/>
      <c r="H47" s="16" t="str">
        <f>_xlfn.IFNA(VLOOKUP($C47,مواد!$A$1:$A$150,1,FALSE),"")</f>
        <v>IPC-SA-509</v>
      </c>
    </row>
    <row r="48" spans="1:8" ht="20.100000000000001" customHeight="1" x14ac:dyDescent="0.2">
      <c r="A48" s="19">
        <v>45467</v>
      </c>
      <c r="B48" s="17">
        <v>1216</v>
      </c>
      <c r="C48" s="18" t="s">
        <v>18</v>
      </c>
      <c r="D48" s="21">
        <v>11800</v>
      </c>
      <c r="E48" s="28" t="s">
        <v>182</v>
      </c>
      <c r="F48" s="132"/>
      <c r="H48" s="16" t="str">
        <f>_xlfn.IFNA(VLOOKUP($C48,مواد!$A$1:$A$150,1,FALSE),"")</f>
        <v>IPC-SA-509</v>
      </c>
    </row>
    <row r="49" spans="1:8" ht="20.100000000000001" customHeight="1" x14ac:dyDescent="0.2">
      <c r="A49" s="19">
        <v>45467</v>
      </c>
      <c r="B49" s="17">
        <v>1217</v>
      </c>
      <c r="C49" s="18" t="s">
        <v>18</v>
      </c>
      <c r="D49" s="21">
        <v>11800</v>
      </c>
      <c r="E49" s="28" t="s">
        <v>182</v>
      </c>
      <c r="F49" s="132"/>
      <c r="H49" s="16" t="str">
        <f>_xlfn.IFNA(VLOOKUP($C49,مواد!$A$1:$A$150,1,FALSE),"")</f>
        <v>IPC-SA-509</v>
      </c>
    </row>
    <row r="50" spans="1:8" ht="20.100000000000001" customHeight="1" x14ac:dyDescent="0.2">
      <c r="A50" s="19">
        <v>45468</v>
      </c>
      <c r="B50" s="17">
        <v>1218</v>
      </c>
      <c r="C50" s="18" t="s">
        <v>18</v>
      </c>
      <c r="D50" s="21">
        <v>11800</v>
      </c>
      <c r="E50" s="28" t="s">
        <v>182</v>
      </c>
      <c r="F50" s="132"/>
      <c r="H50" s="16" t="str">
        <f>_xlfn.IFNA(VLOOKUP($C50,مواد!$A$1:$A$150,1,FALSE),"")</f>
        <v>IPC-SA-509</v>
      </c>
    </row>
    <row r="51" spans="1:8" ht="20.100000000000001" customHeight="1" x14ac:dyDescent="0.2">
      <c r="A51" s="19">
        <v>45468</v>
      </c>
      <c r="B51" s="17">
        <v>1219</v>
      </c>
      <c r="C51" s="18" t="s">
        <v>18</v>
      </c>
      <c r="D51" s="21">
        <v>11800</v>
      </c>
      <c r="E51" s="28" t="s">
        <v>182</v>
      </c>
      <c r="F51" s="132"/>
      <c r="H51" s="16" t="str">
        <f>_xlfn.IFNA(VLOOKUP($C51,مواد!$A$1:$A$150,1,FALSE),"")</f>
        <v>IPC-SA-509</v>
      </c>
    </row>
    <row r="52" spans="1:8" ht="20.100000000000001" customHeight="1" x14ac:dyDescent="0.2">
      <c r="A52" s="19">
        <v>45469</v>
      </c>
      <c r="B52" s="17">
        <v>1220</v>
      </c>
      <c r="C52" s="18" t="s">
        <v>18</v>
      </c>
      <c r="D52" s="21">
        <v>11800</v>
      </c>
      <c r="E52" s="28" t="s">
        <v>182</v>
      </c>
      <c r="F52" s="132"/>
      <c r="H52" s="16" t="str">
        <f>_xlfn.IFNA(VLOOKUP($C52,مواد!$A$1:$A$150,1,FALSE),"")</f>
        <v>IPC-SA-509</v>
      </c>
    </row>
    <row r="53" spans="1:8" ht="20.100000000000001" customHeight="1" x14ac:dyDescent="0.2">
      <c r="A53" s="19">
        <v>45469</v>
      </c>
      <c r="B53" s="17">
        <v>1221</v>
      </c>
      <c r="C53" s="18" t="s">
        <v>19</v>
      </c>
      <c r="D53" s="21">
        <v>10800</v>
      </c>
      <c r="E53" s="28" t="s">
        <v>182</v>
      </c>
      <c r="F53" s="132"/>
      <c r="H53" s="16" t="str">
        <f>_xlfn.IFNA(VLOOKUP($C53,مواد!$A$1:$A$150,1,FALSE),"")</f>
        <v>IPC-CO 511</v>
      </c>
    </row>
    <row r="54" spans="1:8" ht="20.100000000000001" customHeight="1" x14ac:dyDescent="0.2">
      <c r="A54" s="19">
        <v>45470</v>
      </c>
      <c r="B54" s="17">
        <v>1222</v>
      </c>
      <c r="C54" s="18" t="s">
        <v>181</v>
      </c>
      <c r="D54" s="21">
        <v>7850</v>
      </c>
      <c r="E54" s="28" t="s">
        <v>182</v>
      </c>
      <c r="F54" s="132"/>
      <c r="H54" s="16" t="str">
        <f>_xlfn.IFNA(VLOOKUP($C54,مواد!$A$1:$A$150,1,FALSE),"")</f>
        <v>IPC-CARPET735</v>
      </c>
    </row>
    <row r="55" spans="1:8" ht="20.100000000000001" customHeight="1" x14ac:dyDescent="0.2">
      <c r="A55" s="19">
        <v>45470</v>
      </c>
      <c r="B55" s="17">
        <v>1223</v>
      </c>
      <c r="C55" s="18" t="s">
        <v>18</v>
      </c>
      <c r="D55" s="21">
        <v>11800</v>
      </c>
      <c r="E55" s="28" t="s">
        <v>182</v>
      </c>
      <c r="F55" s="132"/>
      <c r="H55" s="16" t="str">
        <f>_xlfn.IFNA(VLOOKUP($C55,مواد!$A$1:$A$150,1,FALSE),"")</f>
        <v>IPC-SA-509</v>
      </c>
    </row>
    <row r="56" spans="1:8" ht="20.100000000000001" customHeight="1" x14ac:dyDescent="0.2">
      <c r="A56" s="19">
        <v>45472</v>
      </c>
      <c r="B56" s="17">
        <v>1224</v>
      </c>
      <c r="C56" s="18" t="s">
        <v>18</v>
      </c>
      <c r="D56" s="21">
        <v>11800</v>
      </c>
      <c r="E56" s="28" t="s">
        <v>182</v>
      </c>
      <c r="F56" s="132"/>
      <c r="H56" s="16" t="str">
        <f>_xlfn.IFNA(VLOOKUP($C56,مواد!$A$1:$A$150,1,FALSE),"")</f>
        <v>IPC-SA-509</v>
      </c>
    </row>
    <row r="57" spans="1:8" ht="20.100000000000001" customHeight="1" x14ac:dyDescent="0.2">
      <c r="A57" s="19">
        <v>45472</v>
      </c>
      <c r="B57" s="17">
        <v>1225</v>
      </c>
      <c r="C57" s="18" t="s">
        <v>18</v>
      </c>
      <c r="D57" s="21">
        <v>11800</v>
      </c>
      <c r="E57" s="28" t="s">
        <v>182</v>
      </c>
      <c r="F57" s="132"/>
      <c r="H57" s="16" t="str">
        <f>_xlfn.IFNA(VLOOKUP($C57,مواد!$A$1:$A$150,1,FALSE),"")</f>
        <v>IPC-SA-509</v>
      </c>
    </row>
    <row r="58" spans="1:8" ht="20.100000000000001" customHeight="1" x14ac:dyDescent="0.2">
      <c r="A58" s="19">
        <v>45473</v>
      </c>
      <c r="B58" s="17">
        <v>1226</v>
      </c>
      <c r="C58" s="18" t="s">
        <v>181</v>
      </c>
      <c r="D58" s="21">
        <v>7850</v>
      </c>
      <c r="E58" s="28" t="s">
        <v>182</v>
      </c>
      <c r="F58" s="132"/>
      <c r="H58" s="16" t="str">
        <f>_xlfn.IFNA(VLOOKUP($C58,مواد!$A$1:$A$150,1,FALSE),"")</f>
        <v>IPC-CARPET735</v>
      </c>
    </row>
    <row r="59" spans="1:8" ht="20.100000000000001" customHeight="1" x14ac:dyDescent="0.2">
      <c r="A59" s="19">
        <v>45473</v>
      </c>
      <c r="B59" s="17">
        <v>1227</v>
      </c>
      <c r="C59" s="18" t="s">
        <v>18</v>
      </c>
      <c r="D59" s="21">
        <v>11800</v>
      </c>
      <c r="E59" s="28" t="s">
        <v>182</v>
      </c>
      <c r="F59" s="132"/>
      <c r="H59" s="16" t="str">
        <f>_xlfn.IFNA(VLOOKUP($C59,مواد!$A$1:$A$150,1,FALSE),"")</f>
        <v>IPC-SA-509</v>
      </c>
    </row>
    <row r="60" spans="1:8" ht="20.100000000000001" customHeight="1" x14ac:dyDescent="0.2">
      <c r="A60" s="29">
        <v>45428</v>
      </c>
      <c r="B60" s="96">
        <v>1463</v>
      </c>
      <c r="C60" s="27" t="s">
        <v>17</v>
      </c>
      <c r="D60" s="28">
        <v>300</v>
      </c>
      <c r="E60" s="28" t="s">
        <v>92</v>
      </c>
      <c r="F60" s="132"/>
      <c r="H60" s="16" t="str">
        <f>_xlfn.IFNA(VLOOKUP($C60,مواد!$A$1:$A$150,1,FALSE),"")</f>
        <v>برميل امازون 30 كيلو</v>
      </c>
    </row>
    <row r="61" spans="1:8" ht="20.100000000000001" customHeight="1" x14ac:dyDescent="0.2">
      <c r="A61" s="29">
        <v>45428</v>
      </c>
      <c r="B61" s="26">
        <v>1464</v>
      </c>
      <c r="C61" s="27" t="s">
        <v>13</v>
      </c>
      <c r="D61" s="28">
        <v>7740</v>
      </c>
      <c r="E61" s="28" t="s">
        <v>182</v>
      </c>
      <c r="F61" s="132"/>
      <c r="H61" s="16" t="str">
        <f>_xlfn.IFNA(VLOOKUP($C61,مواد!$A$1:$A$150,1,FALSE),"")</f>
        <v>IPC-BOND-35</v>
      </c>
    </row>
    <row r="62" spans="1:8" ht="20.100000000000001" customHeight="1" x14ac:dyDescent="0.2">
      <c r="A62" s="29">
        <v>45434</v>
      </c>
      <c r="B62" s="96">
        <v>1465</v>
      </c>
      <c r="C62" s="27" t="s">
        <v>146</v>
      </c>
      <c r="D62" s="28">
        <v>8064</v>
      </c>
      <c r="E62" s="28" t="s">
        <v>182</v>
      </c>
      <c r="F62" s="132"/>
      <c r="H62" s="16" t="str">
        <f>_xlfn.IFNA(VLOOKUP($C62,مواد!$A$1:$A$150,1,FALSE),"")</f>
        <v>IPC-BOND40</v>
      </c>
    </row>
    <row r="63" spans="1:8" ht="20.100000000000001" customHeight="1" x14ac:dyDescent="0.2">
      <c r="A63" s="29">
        <v>45435</v>
      </c>
      <c r="B63" s="26">
        <v>1466</v>
      </c>
      <c r="C63" s="27" t="s">
        <v>13</v>
      </c>
      <c r="D63" s="28">
        <v>8460</v>
      </c>
      <c r="E63" s="28" t="s">
        <v>182</v>
      </c>
      <c r="F63" s="132"/>
      <c r="H63" s="16" t="str">
        <f>_xlfn.IFNA(VLOOKUP($C63,مواد!$A$1:$A$150,1,FALSE),"")</f>
        <v>IPC-BOND-35</v>
      </c>
    </row>
    <row r="64" spans="1:8" ht="20.100000000000001" customHeight="1" x14ac:dyDescent="0.2">
      <c r="A64" s="29">
        <v>45441</v>
      </c>
      <c r="B64" s="26">
        <v>1467</v>
      </c>
      <c r="C64" s="27" t="s">
        <v>16</v>
      </c>
      <c r="D64" s="28">
        <v>292</v>
      </c>
      <c r="E64" s="28" t="s">
        <v>92</v>
      </c>
      <c r="F64" s="134"/>
      <c r="H64" s="16" t="str">
        <f>_xlfn.IFNA(VLOOKUP($C64,مواد!$A$1:$A$150,1,FALSE),"")</f>
        <v>سعودي بوند 30 كيلو</v>
      </c>
    </row>
    <row r="65" spans="1:8" ht="20.100000000000001" customHeight="1" x14ac:dyDescent="0.2">
      <c r="A65" s="29">
        <v>45441</v>
      </c>
      <c r="B65" s="26">
        <v>1468</v>
      </c>
      <c r="C65" s="27" t="s">
        <v>167</v>
      </c>
      <c r="D65" s="28">
        <v>1150</v>
      </c>
      <c r="E65" s="28" t="s">
        <v>182</v>
      </c>
      <c r="F65" s="132"/>
      <c r="H65" s="16" t="str">
        <f>_xlfn.IFNA(VLOOKUP($C65,مواد!$A$1:$A$150,1,FALSE),"")</f>
        <v>IPC-BOND30G</v>
      </c>
    </row>
    <row r="66" spans="1:8" ht="20.100000000000001" customHeight="1" x14ac:dyDescent="0.2">
      <c r="A66" s="29">
        <v>45442</v>
      </c>
      <c r="B66" s="26">
        <v>1469</v>
      </c>
      <c r="C66" s="27" t="s">
        <v>17</v>
      </c>
      <c r="D66" s="28">
        <v>1150</v>
      </c>
      <c r="E66" s="28" t="s">
        <v>182</v>
      </c>
      <c r="F66" s="142"/>
      <c r="H66" s="16" t="str">
        <f>_xlfn.IFNA(VLOOKUP($C66,مواد!$A$1:$A$150,1,FALSE),"")</f>
        <v>برميل امازون 30 كيلو</v>
      </c>
    </row>
    <row r="67" spans="1:8" ht="20.100000000000001" customHeight="1" x14ac:dyDescent="0.2">
      <c r="A67" s="19">
        <v>45444</v>
      </c>
      <c r="B67" s="17">
        <v>1470</v>
      </c>
      <c r="C67" s="18" t="s">
        <v>175</v>
      </c>
      <c r="D67" s="21">
        <v>6400</v>
      </c>
      <c r="E67" s="28" t="s">
        <v>182</v>
      </c>
      <c r="F67" s="132"/>
      <c r="H67" s="16" t="str">
        <f>_xlfn.IFNA(VLOOKUP($C67,مواد!$A$1:$A$150,1,FALSE),"")</f>
        <v>IPC-BOND20</v>
      </c>
    </row>
    <row r="68" spans="1:8" ht="20.100000000000001" customHeight="1" x14ac:dyDescent="0.2">
      <c r="A68" s="19">
        <v>45451</v>
      </c>
      <c r="B68" s="17">
        <v>1471</v>
      </c>
      <c r="C68" s="18"/>
      <c r="D68" s="21"/>
      <c r="E68" s="28"/>
      <c r="F68" s="142"/>
      <c r="H68" s="16" t="str">
        <f>_xlfn.IFNA(VLOOKUP($C68,مواد!$A$1:$A$150,1,FALSE),"")</f>
        <v/>
      </c>
    </row>
    <row r="69" spans="1:8" ht="20.100000000000001" customHeight="1" x14ac:dyDescent="0.2">
      <c r="A69" s="17"/>
      <c r="B69" s="17">
        <v>1472</v>
      </c>
      <c r="C69" s="18"/>
      <c r="D69" s="21"/>
      <c r="E69" s="28"/>
      <c r="F69" s="132"/>
      <c r="H69" s="16" t="str">
        <f>_xlfn.IFNA(VLOOKUP($C69,مواد!$A$1:$A$150,1,FALSE),"")</f>
        <v/>
      </c>
    </row>
    <row r="70" spans="1:8" ht="20.100000000000001" customHeight="1" x14ac:dyDescent="0.2">
      <c r="A70" s="19">
        <v>45451</v>
      </c>
      <c r="B70" s="17">
        <v>1473</v>
      </c>
      <c r="C70" s="18" t="s">
        <v>174</v>
      </c>
      <c r="D70" s="21">
        <v>10000</v>
      </c>
      <c r="E70" s="28" t="s">
        <v>182</v>
      </c>
      <c r="F70" s="132"/>
      <c r="H70" s="16" t="str">
        <f>_xlfn.IFNA(VLOOKUP($C70,مواد!$A$1:$A$150,1,FALSE),"")</f>
        <v>IPC-BOND30</v>
      </c>
    </row>
    <row r="71" spans="1:8" ht="20.100000000000001" customHeight="1" x14ac:dyDescent="0.2">
      <c r="A71" s="19">
        <v>45451</v>
      </c>
      <c r="B71" s="17">
        <v>1474</v>
      </c>
      <c r="C71" s="18" t="s">
        <v>167</v>
      </c>
      <c r="D71" s="21">
        <v>2000</v>
      </c>
      <c r="E71" s="28" t="s">
        <v>182</v>
      </c>
      <c r="F71" s="132"/>
      <c r="H71" s="16" t="str">
        <f>_xlfn.IFNA(VLOOKUP($C71,مواد!$A$1:$A$150,1,FALSE),"")</f>
        <v>IPC-BOND30G</v>
      </c>
    </row>
    <row r="72" spans="1:8" ht="20.100000000000001" customHeight="1" x14ac:dyDescent="0.2">
      <c r="A72" s="19">
        <v>45453</v>
      </c>
      <c r="B72" s="17">
        <v>1475</v>
      </c>
      <c r="C72" s="18" t="s">
        <v>16</v>
      </c>
      <c r="D72" s="21">
        <v>313</v>
      </c>
      <c r="E72" s="28" t="s">
        <v>92</v>
      </c>
      <c r="F72" s="132"/>
      <c r="H72" s="16" t="str">
        <f>_xlfn.IFNA(VLOOKUP($C72,مواد!$A$1:$A$150,1,FALSE),"")</f>
        <v>سعودي بوند 30 كيلو</v>
      </c>
    </row>
    <row r="73" spans="1:8" ht="20.100000000000001" customHeight="1" x14ac:dyDescent="0.2">
      <c r="A73" s="19">
        <v>45455</v>
      </c>
      <c r="B73" s="17">
        <v>1476</v>
      </c>
      <c r="C73" s="18" t="s">
        <v>16</v>
      </c>
      <c r="D73" s="21">
        <v>284</v>
      </c>
      <c r="E73" s="28" t="s">
        <v>92</v>
      </c>
      <c r="F73" s="132"/>
      <c r="H73" s="16" t="str">
        <f>_xlfn.IFNA(VLOOKUP($C73,مواد!$A$1:$A$150,1,FALSE),"")</f>
        <v>سعودي بوند 30 كيلو</v>
      </c>
    </row>
    <row r="74" spans="1:8" ht="20.100000000000001" customHeight="1" x14ac:dyDescent="0.2">
      <c r="A74" s="19">
        <v>45456</v>
      </c>
      <c r="B74" s="17">
        <v>1477</v>
      </c>
      <c r="C74" s="18" t="s">
        <v>146</v>
      </c>
      <c r="D74" s="21">
        <v>8320</v>
      </c>
      <c r="E74" s="28" t="s">
        <v>182</v>
      </c>
      <c r="F74" s="132"/>
      <c r="H74" s="16" t="str">
        <f>_xlfn.IFNA(VLOOKUP($C74,مواد!$A$1:$A$150,1,FALSE),"")</f>
        <v>IPC-BOND40</v>
      </c>
    </row>
    <row r="75" spans="1:8" ht="20.100000000000001" customHeight="1" x14ac:dyDescent="0.2">
      <c r="A75" s="19">
        <v>45463</v>
      </c>
      <c r="B75" s="17">
        <v>1478</v>
      </c>
      <c r="C75" s="18" t="s">
        <v>146</v>
      </c>
      <c r="D75" s="21">
        <v>7936</v>
      </c>
      <c r="E75" s="28" t="s">
        <v>182</v>
      </c>
      <c r="F75" s="132"/>
      <c r="H75" s="16" t="str">
        <f>_xlfn.IFNA(VLOOKUP($C75,مواد!$A$1:$A$150,1,FALSE),"")</f>
        <v>IPC-BOND40</v>
      </c>
    </row>
    <row r="76" spans="1:8" ht="20.100000000000001" customHeight="1" x14ac:dyDescent="0.2">
      <c r="A76" s="19">
        <v>45468</v>
      </c>
      <c r="B76" s="17">
        <v>1479</v>
      </c>
      <c r="C76" s="18" t="s">
        <v>17</v>
      </c>
      <c r="D76" s="21">
        <v>315</v>
      </c>
      <c r="E76" s="28" t="s">
        <v>92</v>
      </c>
      <c r="F76" s="132"/>
      <c r="H76" s="16" t="str">
        <f>_xlfn.IFNA(VLOOKUP($C76,مواد!$A$1:$A$150,1,FALSE),"")</f>
        <v>برميل امازون 30 كيلو</v>
      </c>
    </row>
    <row r="77" spans="1:8" ht="20.100000000000001" customHeight="1" x14ac:dyDescent="0.2">
      <c r="A77" s="19">
        <v>45469</v>
      </c>
      <c r="B77" s="17">
        <v>1480</v>
      </c>
      <c r="C77" s="18" t="s">
        <v>16</v>
      </c>
      <c r="D77" s="21">
        <v>293</v>
      </c>
      <c r="E77" s="28" t="s">
        <v>92</v>
      </c>
      <c r="F77" s="132"/>
      <c r="H77" s="16" t="str">
        <f>_xlfn.IFNA(VLOOKUP($C77,مواد!$A$1:$A$150,1,FALSE),"")</f>
        <v>سعودي بوند 30 كيلو</v>
      </c>
    </row>
    <row r="78" spans="1:8" ht="20.100000000000001" customHeight="1" x14ac:dyDescent="0.2">
      <c r="A78" s="19">
        <v>45470</v>
      </c>
      <c r="B78" s="17">
        <v>1481</v>
      </c>
      <c r="C78" s="18" t="s">
        <v>16</v>
      </c>
      <c r="D78" s="21">
        <v>302</v>
      </c>
      <c r="E78" s="28" t="s">
        <v>92</v>
      </c>
      <c r="F78" s="132"/>
      <c r="H78" s="16" t="str">
        <f>_xlfn.IFNA(VLOOKUP($C78,مواد!$A$1:$A$150,1,FALSE),"")</f>
        <v>سعودي بوند 30 كيلو</v>
      </c>
    </row>
    <row r="79" spans="1:8" ht="20.100000000000001" customHeight="1" x14ac:dyDescent="0.2">
      <c r="A79" s="29">
        <v>45428</v>
      </c>
      <c r="B79" s="26">
        <v>1636</v>
      </c>
      <c r="C79" s="27" t="s">
        <v>15</v>
      </c>
      <c r="D79" s="28">
        <v>12000</v>
      </c>
      <c r="E79" s="28" t="s">
        <v>182</v>
      </c>
      <c r="F79" s="132"/>
      <c r="H79" s="16" t="str">
        <f>_xlfn.IFNA(VLOOKUP($C79,مواد!$A$1:$A$150,1,FALSE),"")</f>
        <v>IPC-LAN CP 40</v>
      </c>
    </row>
    <row r="80" spans="1:8" ht="20.100000000000001" customHeight="1" x14ac:dyDescent="0.2">
      <c r="A80" s="29">
        <v>45428</v>
      </c>
      <c r="B80" s="26">
        <v>1637</v>
      </c>
      <c r="C80" s="27" t="s">
        <v>15</v>
      </c>
      <c r="D80" s="28">
        <v>12000</v>
      </c>
      <c r="E80" s="28" t="s">
        <v>182</v>
      </c>
      <c r="F80" s="132"/>
      <c r="H80" s="16" t="str">
        <f>_xlfn.IFNA(VLOOKUP($C80,مواد!$A$1:$A$150,1,FALSE),"")</f>
        <v>IPC-LAN CP 40</v>
      </c>
    </row>
    <row r="81" spans="1:8" ht="20.100000000000001" customHeight="1" x14ac:dyDescent="0.2">
      <c r="A81" s="29">
        <v>45428</v>
      </c>
      <c r="B81" s="26">
        <v>1638</v>
      </c>
      <c r="C81" s="27" t="s">
        <v>15</v>
      </c>
      <c r="D81" s="28">
        <v>16000</v>
      </c>
      <c r="E81" s="28" t="s">
        <v>182</v>
      </c>
      <c r="F81" s="132"/>
      <c r="H81" s="16" t="str">
        <f>_xlfn.IFNA(VLOOKUP($C81,مواد!$A$1:$A$150,1,FALSE),"")</f>
        <v>IPC-LAN CP 40</v>
      </c>
    </row>
    <row r="82" spans="1:8" ht="20.100000000000001" customHeight="1" x14ac:dyDescent="0.2">
      <c r="A82" s="29">
        <v>45431</v>
      </c>
      <c r="B82" s="26">
        <v>1639</v>
      </c>
      <c r="C82" s="27" t="s">
        <v>15</v>
      </c>
      <c r="D82" s="28">
        <v>16000</v>
      </c>
      <c r="E82" s="28" t="s">
        <v>182</v>
      </c>
      <c r="F82" s="132"/>
      <c r="H82" s="16" t="str">
        <f>_xlfn.IFNA(VLOOKUP($C82,مواد!$A$1:$A$150,1,FALSE),"")</f>
        <v>IPC-LAN CP 40</v>
      </c>
    </row>
    <row r="83" spans="1:8" ht="20.100000000000001" customHeight="1" x14ac:dyDescent="0.2">
      <c r="A83" s="29">
        <v>45431</v>
      </c>
      <c r="B83" s="26">
        <v>1640</v>
      </c>
      <c r="C83" s="27" t="s">
        <v>15</v>
      </c>
      <c r="D83" s="28">
        <v>12000</v>
      </c>
      <c r="E83" s="28" t="s">
        <v>182</v>
      </c>
      <c r="F83" s="132"/>
      <c r="H83" s="16" t="str">
        <f>_xlfn.IFNA(VLOOKUP($C83,مواد!$A$1:$A$150,1,FALSE),"")</f>
        <v>IPC-LAN CP 40</v>
      </c>
    </row>
    <row r="84" spans="1:8" ht="20.100000000000001" customHeight="1" x14ac:dyDescent="0.2">
      <c r="A84" s="29">
        <v>45431</v>
      </c>
      <c r="B84" s="26">
        <v>1641</v>
      </c>
      <c r="C84" s="27" t="s">
        <v>15</v>
      </c>
      <c r="D84" s="28">
        <v>12000</v>
      </c>
      <c r="E84" s="28" t="s">
        <v>182</v>
      </c>
      <c r="F84" s="132"/>
      <c r="H84" s="16" t="str">
        <f>_xlfn.IFNA(VLOOKUP($C84,مواد!$A$1:$A$150,1,FALSE),"")</f>
        <v>IPC-LAN CP 40</v>
      </c>
    </row>
    <row r="85" spans="1:8" ht="20.100000000000001" customHeight="1" x14ac:dyDescent="0.2">
      <c r="A85" s="29">
        <v>45432</v>
      </c>
      <c r="B85" s="26">
        <v>1642</v>
      </c>
      <c r="C85" s="27" t="s">
        <v>15</v>
      </c>
      <c r="D85" s="28">
        <v>16000</v>
      </c>
      <c r="E85" s="28" t="s">
        <v>182</v>
      </c>
      <c r="F85" s="132"/>
      <c r="G85" s="130"/>
      <c r="H85" s="16" t="str">
        <f>_xlfn.IFNA(VLOOKUP($C85,مواد!$A$1:$A$150,1,FALSE),"")</f>
        <v>IPC-LAN CP 40</v>
      </c>
    </row>
    <row r="86" spans="1:8" ht="20.100000000000001" customHeight="1" x14ac:dyDescent="0.2">
      <c r="A86" s="29">
        <v>45433</v>
      </c>
      <c r="B86" s="26">
        <v>1643</v>
      </c>
      <c r="C86" s="27" t="s">
        <v>15</v>
      </c>
      <c r="D86" s="28">
        <v>16000</v>
      </c>
      <c r="E86" s="28" t="s">
        <v>182</v>
      </c>
      <c r="F86" s="132"/>
      <c r="H86" s="16" t="str">
        <f>_xlfn.IFNA(VLOOKUP($C86,مواد!$A$1:$A$150,1,FALSE),"")</f>
        <v>IPC-LAN CP 40</v>
      </c>
    </row>
    <row r="87" spans="1:8" ht="20.100000000000001" customHeight="1" x14ac:dyDescent="0.2">
      <c r="A87" s="29">
        <v>45437</v>
      </c>
      <c r="B87" s="26">
        <v>1644</v>
      </c>
      <c r="C87" s="27" t="s">
        <v>15</v>
      </c>
      <c r="D87" s="28">
        <v>12000</v>
      </c>
      <c r="E87" s="28" t="s">
        <v>182</v>
      </c>
      <c r="F87" s="132"/>
      <c r="H87" s="16" t="str">
        <f>_xlfn.IFNA(VLOOKUP($C87,مواد!$A$1:$A$150,1,FALSE),"")</f>
        <v>IPC-LAN CP 40</v>
      </c>
    </row>
    <row r="88" spans="1:8" ht="20.100000000000001" customHeight="1" x14ac:dyDescent="0.2">
      <c r="A88" s="29">
        <v>45437</v>
      </c>
      <c r="B88" s="26">
        <v>1645</v>
      </c>
      <c r="C88" s="27" t="s">
        <v>15</v>
      </c>
      <c r="D88" s="28">
        <v>12000</v>
      </c>
      <c r="E88" s="28" t="s">
        <v>182</v>
      </c>
      <c r="F88" s="132"/>
      <c r="H88" s="16" t="str">
        <f>_xlfn.IFNA(VLOOKUP($C88,مواد!$A$1:$A$150,1,FALSE),"")</f>
        <v>IPC-LAN CP 40</v>
      </c>
    </row>
    <row r="89" spans="1:8" ht="20.100000000000001" customHeight="1" x14ac:dyDescent="0.2">
      <c r="A89" s="29">
        <v>45438</v>
      </c>
      <c r="B89" s="26">
        <v>1646</v>
      </c>
      <c r="C89" s="27" t="s">
        <v>15</v>
      </c>
      <c r="D89" s="28">
        <v>16000</v>
      </c>
      <c r="E89" s="28" t="s">
        <v>182</v>
      </c>
      <c r="F89" s="132"/>
      <c r="H89" s="16" t="str">
        <f>_xlfn.IFNA(VLOOKUP($C89,مواد!$A$1:$A$150,1,FALSE),"")</f>
        <v>IPC-LAN CP 40</v>
      </c>
    </row>
    <row r="90" spans="1:8" ht="20.100000000000001" customHeight="1" x14ac:dyDescent="0.2">
      <c r="A90" s="29">
        <v>45438</v>
      </c>
      <c r="B90" s="26">
        <v>1647</v>
      </c>
      <c r="C90" s="27" t="s">
        <v>15</v>
      </c>
      <c r="D90" s="28">
        <v>16000</v>
      </c>
      <c r="E90" s="28" t="s">
        <v>182</v>
      </c>
      <c r="F90" s="132"/>
      <c r="H90" s="16" t="str">
        <f>_xlfn.IFNA(VLOOKUP($C90,مواد!$A$1:$A$150,1,FALSE),"")</f>
        <v>IPC-LAN CP 40</v>
      </c>
    </row>
    <row r="91" spans="1:8" ht="20.100000000000001" customHeight="1" x14ac:dyDescent="0.2">
      <c r="A91" s="29">
        <v>45439</v>
      </c>
      <c r="B91" s="26">
        <v>1648</v>
      </c>
      <c r="C91" s="27" t="s">
        <v>15</v>
      </c>
      <c r="D91" s="28">
        <v>16000</v>
      </c>
      <c r="E91" s="28" t="s">
        <v>182</v>
      </c>
      <c r="F91" s="132"/>
      <c r="H91" s="16" t="str">
        <f>_xlfn.IFNA(VLOOKUP($C91,مواد!$A$1:$A$150,1,FALSE),"")</f>
        <v>IPC-LAN CP 40</v>
      </c>
    </row>
    <row r="92" spans="1:8" ht="20.100000000000001" customHeight="1" x14ac:dyDescent="0.2">
      <c r="A92" s="29">
        <v>45439</v>
      </c>
      <c r="B92" s="26">
        <v>1649</v>
      </c>
      <c r="C92" s="27" t="s">
        <v>15</v>
      </c>
      <c r="D92" s="28">
        <v>12000</v>
      </c>
      <c r="E92" s="28" t="s">
        <v>182</v>
      </c>
      <c r="F92" s="132"/>
      <c r="H92" s="16" t="str">
        <f>_xlfn.IFNA(VLOOKUP($C92,مواد!$A$1:$A$150,1,FALSE),"")</f>
        <v>IPC-LAN CP 40</v>
      </c>
    </row>
    <row r="93" spans="1:8" ht="20.100000000000001" customHeight="1" x14ac:dyDescent="0.2">
      <c r="A93" s="29">
        <v>45439</v>
      </c>
      <c r="B93" s="26">
        <v>1650</v>
      </c>
      <c r="C93" s="27" t="s">
        <v>15</v>
      </c>
      <c r="D93" s="28">
        <v>12000</v>
      </c>
      <c r="E93" s="28" t="s">
        <v>182</v>
      </c>
      <c r="F93" s="132"/>
      <c r="H93" s="16" t="str">
        <f>_xlfn.IFNA(VLOOKUP($C93,مواد!$A$1:$A$150,1,FALSE),"")</f>
        <v>IPC-LAN CP 40</v>
      </c>
    </row>
    <row r="94" spans="1:8" ht="20.100000000000001" customHeight="1" x14ac:dyDescent="0.2">
      <c r="A94" s="29">
        <v>45428</v>
      </c>
      <c r="B94" s="26">
        <v>1914</v>
      </c>
      <c r="C94" s="27" t="s">
        <v>18</v>
      </c>
      <c r="D94" s="28">
        <v>11800</v>
      </c>
      <c r="E94" s="28" t="s">
        <v>182</v>
      </c>
      <c r="F94" s="132"/>
      <c r="H94" s="16" t="str">
        <f>_xlfn.IFNA(VLOOKUP($C94,مواد!$A$1:$A$150,1,FALSE),"")</f>
        <v>IPC-SA-509</v>
      </c>
    </row>
    <row r="95" spans="1:8" ht="20.100000000000001" customHeight="1" x14ac:dyDescent="0.2">
      <c r="A95" s="29">
        <v>45430</v>
      </c>
      <c r="B95" s="26">
        <v>1915</v>
      </c>
      <c r="C95" s="27" t="s">
        <v>14</v>
      </c>
      <c r="D95" s="28">
        <v>10800</v>
      </c>
      <c r="E95" s="28" t="s">
        <v>182</v>
      </c>
      <c r="F95" s="132"/>
      <c r="H95" s="16" t="str">
        <f>_xlfn.IFNA(VLOOKUP($C95,مواد!$A$1:$A$150,1,FALSE),"")</f>
        <v>IPC-CARPET-755</v>
      </c>
    </row>
    <row r="96" spans="1:8" ht="20.100000000000001" customHeight="1" x14ac:dyDescent="0.2">
      <c r="A96" s="29">
        <v>45430</v>
      </c>
      <c r="B96" s="26">
        <v>1916</v>
      </c>
      <c r="C96" s="27" t="s">
        <v>18</v>
      </c>
      <c r="D96" s="28">
        <v>11800</v>
      </c>
      <c r="E96" s="28" t="s">
        <v>182</v>
      </c>
      <c r="F96" s="132"/>
      <c r="H96" s="16" t="str">
        <f>_xlfn.IFNA(VLOOKUP($C96,مواد!$A$1:$A$150,1,FALSE),"")</f>
        <v>IPC-SA-509</v>
      </c>
    </row>
    <row r="97" spans="1:8" ht="20.100000000000001" customHeight="1" x14ac:dyDescent="0.2">
      <c r="A97" s="29">
        <v>45430</v>
      </c>
      <c r="B97" s="26">
        <v>1917</v>
      </c>
      <c r="C97" s="27" t="s">
        <v>18</v>
      </c>
      <c r="D97" s="28">
        <v>11800</v>
      </c>
      <c r="E97" s="28" t="s">
        <v>182</v>
      </c>
      <c r="F97" s="132"/>
      <c r="H97" s="16" t="str">
        <f>_xlfn.IFNA(VLOOKUP($C97,مواد!$A$1:$A$150,1,FALSE),"")</f>
        <v>IPC-SA-509</v>
      </c>
    </row>
    <row r="98" spans="1:8" ht="20.100000000000001" customHeight="1" x14ac:dyDescent="0.2">
      <c r="A98" s="29">
        <v>45431</v>
      </c>
      <c r="B98" s="26">
        <v>1918</v>
      </c>
      <c r="C98" s="27" t="s">
        <v>14</v>
      </c>
      <c r="D98" s="28">
        <v>10800</v>
      </c>
      <c r="E98" s="28" t="s">
        <v>182</v>
      </c>
      <c r="F98" s="132"/>
      <c r="H98" s="16" t="str">
        <f>_xlfn.IFNA(VLOOKUP($C98,مواد!$A$1:$A$150,1,FALSE),"")</f>
        <v>IPC-CARPET-755</v>
      </c>
    </row>
    <row r="99" spans="1:8" ht="20.100000000000001" customHeight="1" x14ac:dyDescent="0.2">
      <c r="A99" s="29">
        <v>45431</v>
      </c>
      <c r="B99" s="26">
        <v>1919</v>
      </c>
      <c r="C99" s="27" t="s">
        <v>18</v>
      </c>
      <c r="D99" s="28">
        <v>17700</v>
      </c>
      <c r="E99" s="28" t="s">
        <v>182</v>
      </c>
      <c r="F99" s="132"/>
      <c r="H99" s="16" t="str">
        <f>_xlfn.IFNA(VLOOKUP($C99,مواد!$A$1:$A$150,1,FALSE),"")</f>
        <v>IPC-SA-509</v>
      </c>
    </row>
    <row r="100" spans="1:8" ht="20.100000000000001" customHeight="1" x14ac:dyDescent="0.2">
      <c r="A100" s="29">
        <v>45432</v>
      </c>
      <c r="B100" s="26">
        <v>1920</v>
      </c>
      <c r="C100" s="27" t="s">
        <v>18</v>
      </c>
      <c r="D100" s="28">
        <v>17700</v>
      </c>
      <c r="E100" s="28" t="s">
        <v>182</v>
      </c>
      <c r="F100" s="132"/>
      <c r="H100" s="16" t="str">
        <f>_xlfn.IFNA(VLOOKUP($C100,مواد!$A$1:$A$150,1,FALSE),"")</f>
        <v>IPC-SA-509</v>
      </c>
    </row>
    <row r="101" spans="1:8" ht="20.100000000000001" customHeight="1" x14ac:dyDescent="0.2">
      <c r="A101" s="29">
        <v>45433</v>
      </c>
      <c r="B101" s="26">
        <v>1921</v>
      </c>
      <c r="C101" s="27" t="s">
        <v>14</v>
      </c>
      <c r="D101" s="28">
        <v>10800</v>
      </c>
      <c r="E101" s="28" t="s">
        <v>182</v>
      </c>
      <c r="F101" s="132"/>
      <c r="H101" s="16" t="str">
        <f>_xlfn.IFNA(VLOOKUP($C101,مواد!$A$1:$A$150,1,FALSE),"")</f>
        <v>IPC-CARPET-755</v>
      </c>
    </row>
    <row r="102" spans="1:8" ht="20.100000000000001" customHeight="1" x14ac:dyDescent="0.2">
      <c r="A102" s="29">
        <v>45433</v>
      </c>
      <c r="B102" s="26">
        <v>1922</v>
      </c>
      <c r="C102" s="27" t="s">
        <v>18</v>
      </c>
      <c r="D102" s="28">
        <v>11800</v>
      </c>
      <c r="E102" s="28" t="s">
        <v>182</v>
      </c>
      <c r="F102" s="132"/>
      <c r="H102" s="16" t="str">
        <f>_xlfn.IFNA(VLOOKUP($C102,مواد!$A$1:$A$150,1,FALSE),"")</f>
        <v>IPC-SA-509</v>
      </c>
    </row>
    <row r="103" spans="1:8" ht="20.100000000000001" customHeight="1" x14ac:dyDescent="0.2">
      <c r="A103" s="29">
        <v>45434</v>
      </c>
      <c r="B103" s="26">
        <v>1923</v>
      </c>
      <c r="C103" s="27" t="s">
        <v>14</v>
      </c>
      <c r="D103" s="28">
        <v>10800</v>
      </c>
      <c r="E103" s="28" t="s">
        <v>182</v>
      </c>
      <c r="F103" s="132"/>
      <c r="H103" s="16" t="str">
        <f>_xlfn.IFNA(VLOOKUP($C103,مواد!$A$1:$A$150,1,FALSE),"")</f>
        <v>IPC-CARPET-755</v>
      </c>
    </row>
    <row r="104" spans="1:8" ht="20.100000000000001" customHeight="1" x14ac:dyDescent="0.2">
      <c r="A104" s="29">
        <v>45434</v>
      </c>
      <c r="B104" s="26">
        <v>1924</v>
      </c>
      <c r="C104" s="27" t="s">
        <v>18</v>
      </c>
      <c r="D104" s="28">
        <v>17700</v>
      </c>
      <c r="E104" s="28" t="s">
        <v>182</v>
      </c>
      <c r="F104" s="132"/>
      <c r="H104" s="16" t="str">
        <f>_xlfn.IFNA(VLOOKUP($C104,مواد!$A$1:$A$150,1,FALSE),"")</f>
        <v>IPC-SA-509</v>
      </c>
    </row>
    <row r="105" spans="1:8" ht="20.100000000000001" customHeight="1" x14ac:dyDescent="0.2">
      <c r="A105" s="29">
        <v>45435</v>
      </c>
      <c r="B105" s="26">
        <v>1925</v>
      </c>
      <c r="C105" s="27" t="s">
        <v>18</v>
      </c>
      <c r="D105" s="28">
        <v>11800</v>
      </c>
      <c r="E105" s="28" t="s">
        <v>182</v>
      </c>
      <c r="F105" s="132"/>
      <c r="H105" s="16" t="str">
        <f>_xlfn.IFNA(VLOOKUP($C105,مواد!$A$1:$A$150,1,FALSE),"")</f>
        <v>IPC-SA-509</v>
      </c>
    </row>
    <row r="106" spans="1:8" ht="20.100000000000001" customHeight="1" x14ac:dyDescent="0.2">
      <c r="A106" s="29">
        <v>45435</v>
      </c>
      <c r="B106" s="26">
        <v>1926</v>
      </c>
      <c r="C106" s="27" t="s">
        <v>14</v>
      </c>
      <c r="D106" s="28">
        <v>10800</v>
      </c>
      <c r="E106" s="28" t="s">
        <v>182</v>
      </c>
      <c r="F106" s="132"/>
      <c r="H106" s="16" t="str">
        <f>_xlfn.IFNA(VLOOKUP($C106,مواد!$A$1:$A$150,1,FALSE),"")</f>
        <v>IPC-CARPET-755</v>
      </c>
    </row>
    <row r="107" spans="1:8" ht="20.100000000000001" customHeight="1" x14ac:dyDescent="0.2">
      <c r="A107" s="29">
        <v>45437</v>
      </c>
      <c r="B107" s="26">
        <v>1927</v>
      </c>
      <c r="C107" s="27" t="s">
        <v>19</v>
      </c>
      <c r="D107" s="28">
        <v>10600</v>
      </c>
      <c r="E107" s="28" t="s">
        <v>182</v>
      </c>
      <c r="F107" s="132"/>
      <c r="H107" s="16" t="str">
        <f>_xlfn.IFNA(VLOOKUP($C107,مواد!$A$1:$A$150,1,FALSE),"")</f>
        <v>IPC-CO 511</v>
      </c>
    </row>
    <row r="108" spans="1:8" ht="20.100000000000001" customHeight="1" x14ac:dyDescent="0.2">
      <c r="A108" s="29">
        <v>45437</v>
      </c>
      <c r="B108" s="26">
        <v>1928</v>
      </c>
      <c r="C108" s="27" t="s">
        <v>18</v>
      </c>
      <c r="D108" s="28">
        <v>17700</v>
      </c>
      <c r="E108" s="28" t="s">
        <v>182</v>
      </c>
      <c r="F108" s="132"/>
      <c r="H108" s="16" t="str">
        <f>_xlfn.IFNA(VLOOKUP($C108,مواد!$A$1:$A$150,1,FALSE),"")</f>
        <v>IPC-SA-509</v>
      </c>
    </row>
    <row r="109" spans="1:8" ht="20.100000000000001" customHeight="1" x14ac:dyDescent="0.2">
      <c r="A109" s="29">
        <v>45438</v>
      </c>
      <c r="B109" s="26">
        <v>1929</v>
      </c>
      <c r="C109" s="27" t="s">
        <v>18</v>
      </c>
      <c r="D109" s="28">
        <v>17700</v>
      </c>
      <c r="E109" s="28" t="s">
        <v>182</v>
      </c>
      <c r="F109" s="132"/>
      <c r="H109" s="16" t="str">
        <f>_xlfn.IFNA(VLOOKUP($C109,مواد!$A$1:$A$150,1,FALSE),"")</f>
        <v>IPC-SA-509</v>
      </c>
    </row>
    <row r="110" spans="1:8" ht="20.100000000000001" customHeight="1" x14ac:dyDescent="0.2">
      <c r="A110" s="29">
        <v>45439</v>
      </c>
      <c r="B110" s="26">
        <v>1930</v>
      </c>
      <c r="C110" s="27" t="s">
        <v>14</v>
      </c>
      <c r="D110" s="28">
        <v>10800</v>
      </c>
      <c r="E110" s="28" t="s">
        <v>182</v>
      </c>
      <c r="F110" s="132"/>
      <c r="H110" s="16" t="str">
        <f>_xlfn.IFNA(VLOOKUP($C110,مواد!$A$1:$A$150,1,FALSE),"")</f>
        <v>IPC-CARPET-755</v>
      </c>
    </row>
    <row r="111" spans="1:8" ht="20.100000000000001" customHeight="1" x14ac:dyDescent="0.2">
      <c r="A111" s="29">
        <v>45439</v>
      </c>
      <c r="B111" s="26">
        <v>1931</v>
      </c>
      <c r="C111" s="27" t="s">
        <v>18</v>
      </c>
      <c r="D111" s="28">
        <v>11800</v>
      </c>
      <c r="E111" s="28" t="s">
        <v>182</v>
      </c>
      <c r="F111" s="132"/>
      <c r="H111" s="16" t="str">
        <f>_xlfn.IFNA(VLOOKUP($C111,مواد!$A$1:$A$150,1,FALSE),"")</f>
        <v>IPC-SA-509</v>
      </c>
    </row>
    <row r="112" spans="1:8" ht="20.100000000000001" customHeight="1" x14ac:dyDescent="0.2">
      <c r="A112" s="29">
        <v>45440</v>
      </c>
      <c r="B112" s="26">
        <v>1932</v>
      </c>
      <c r="C112" s="27" t="s">
        <v>14</v>
      </c>
      <c r="D112" s="28">
        <v>10800</v>
      </c>
      <c r="E112" s="28" t="s">
        <v>182</v>
      </c>
      <c r="F112" s="132"/>
      <c r="H112" s="16" t="str">
        <f>_xlfn.IFNA(VLOOKUP($C112,مواد!$A$1:$A$150,1,FALSE),"")</f>
        <v>IPC-CARPET-755</v>
      </c>
    </row>
    <row r="113" spans="1:8" ht="20.100000000000001" customHeight="1" x14ac:dyDescent="0.2">
      <c r="A113" s="29">
        <v>45440</v>
      </c>
      <c r="B113" s="26">
        <v>1933</v>
      </c>
      <c r="C113" s="27" t="s">
        <v>18</v>
      </c>
      <c r="D113" s="28">
        <v>11800</v>
      </c>
      <c r="E113" s="28" t="s">
        <v>182</v>
      </c>
      <c r="F113" s="132"/>
      <c r="H113" s="16" t="str">
        <f>_xlfn.IFNA(VLOOKUP($C113,مواد!$A$1:$A$150,1,FALSE),"")</f>
        <v>IPC-SA-509</v>
      </c>
    </row>
    <row r="114" spans="1:8" ht="20.100000000000001" customHeight="1" x14ac:dyDescent="0.2">
      <c r="A114" s="29">
        <v>45441</v>
      </c>
      <c r="B114" s="26">
        <v>1934</v>
      </c>
      <c r="C114" s="27" t="s">
        <v>18</v>
      </c>
      <c r="D114" s="28">
        <v>11800</v>
      </c>
      <c r="E114" s="28" t="s">
        <v>182</v>
      </c>
      <c r="F114" s="132"/>
      <c r="H114" s="16" t="str">
        <f>_xlfn.IFNA(VLOOKUP($C114,مواد!$A$1:$A$150,1,FALSE),"")</f>
        <v>IPC-SA-509</v>
      </c>
    </row>
    <row r="115" spans="1:8" ht="20.100000000000001" customHeight="1" x14ac:dyDescent="0.2">
      <c r="A115" s="29">
        <v>45441</v>
      </c>
      <c r="B115" s="26">
        <v>1935</v>
      </c>
      <c r="C115" s="27" t="s">
        <v>14</v>
      </c>
      <c r="D115" s="28">
        <v>10800</v>
      </c>
      <c r="E115" s="28" t="s">
        <v>182</v>
      </c>
      <c r="F115" s="132"/>
      <c r="H115" s="16" t="str">
        <f>_xlfn.IFNA(VLOOKUP($C115,مواد!$A$1:$A$150,1,FALSE),"")</f>
        <v>IPC-CARPET-755</v>
      </c>
    </row>
    <row r="116" spans="1:8" ht="20.100000000000001" customHeight="1" x14ac:dyDescent="0.2">
      <c r="A116" s="19">
        <v>45442</v>
      </c>
      <c r="B116" s="17">
        <v>1936</v>
      </c>
      <c r="C116" s="18" t="s">
        <v>18</v>
      </c>
      <c r="D116" s="21">
        <v>11800</v>
      </c>
      <c r="E116" s="28" t="s">
        <v>182</v>
      </c>
      <c r="F116" s="132"/>
      <c r="H116" s="16" t="str">
        <f>_xlfn.IFNA(VLOOKUP($C116,مواد!$A$1:$A$150,1,FALSE),"")</f>
        <v>IPC-SA-509</v>
      </c>
    </row>
    <row r="117" spans="1:8" ht="20.100000000000001" customHeight="1" x14ac:dyDescent="0.2">
      <c r="A117" s="19">
        <v>45442</v>
      </c>
      <c r="B117" s="17">
        <v>1937</v>
      </c>
      <c r="C117" s="18" t="s">
        <v>14</v>
      </c>
      <c r="D117" s="21">
        <v>10800</v>
      </c>
      <c r="E117" s="28" t="s">
        <v>182</v>
      </c>
      <c r="F117" s="134"/>
      <c r="H117" s="16" t="str">
        <f>_xlfn.IFNA(VLOOKUP($C117,مواد!$A$1:$A$150,1,FALSE),"")</f>
        <v>IPC-CARPET-755</v>
      </c>
    </row>
    <row r="118" spans="1:8" ht="20.100000000000001" customHeight="1" x14ac:dyDescent="0.2">
      <c r="A118" s="19">
        <v>45444</v>
      </c>
      <c r="B118" s="17">
        <v>1938</v>
      </c>
      <c r="C118" s="18" t="s">
        <v>18</v>
      </c>
      <c r="D118" s="21">
        <v>17700</v>
      </c>
      <c r="E118" s="28" t="s">
        <v>182</v>
      </c>
      <c r="F118" s="132"/>
      <c r="H118" s="16" t="str">
        <f>_xlfn.IFNA(VLOOKUP($C118,مواد!$A$1:$A$150,1,FALSE),"")</f>
        <v>IPC-SA-509</v>
      </c>
    </row>
    <row r="119" spans="1:8" ht="20.100000000000001" customHeight="1" x14ac:dyDescent="0.2">
      <c r="A119" s="19">
        <v>45444</v>
      </c>
      <c r="B119" s="17">
        <v>1939</v>
      </c>
      <c r="C119" s="18" t="s">
        <v>18</v>
      </c>
      <c r="D119" s="21">
        <v>11800</v>
      </c>
      <c r="E119" s="28" t="s">
        <v>182</v>
      </c>
      <c r="F119" s="132"/>
      <c r="H119" s="16" t="str">
        <f>_xlfn.IFNA(VLOOKUP($C119,مواد!$A$1:$A$150,1,FALSE),"")</f>
        <v>IPC-SA-509</v>
      </c>
    </row>
    <row r="120" spans="1:8" ht="20.100000000000001" customHeight="1" x14ac:dyDescent="0.2">
      <c r="A120" s="19">
        <v>45445</v>
      </c>
      <c r="B120" s="17">
        <v>1940</v>
      </c>
      <c r="C120" s="18" t="s">
        <v>160</v>
      </c>
      <c r="D120" s="21">
        <v>11800</v>
      </c>
      <c r="E120" s="28" t="s">
        <v>182</v>
      </c>
      <c r="F120" s="132"/>
      <c r="H120" s="16" t="str">
        <f>_xlfn.IFNA(VLOOKUP($C120,مواد!$A$1:$A$150,1,FALSE),"")</f>
        <v>IPC-SA-506</v>
      </c>
    </row>
    <row r="121" spans="1:8" ht="20.100000000000001" customHeight="1" x14ac:dyDescent="0.2">
      <c r="A121" s="19">
        <v>45446</v>
      </c>
      <c r="B121" s="17">
        <v>1941</v>
      </c>
      <c r="C121" s="18" t="s">
        <v>160</v>
      </c>
      <c r="D121" s="21">
        <v>12800</v>
      </c>
      <c r="E121" s="28" t="s">
        <v>182</v>
      </c>
      <c r="F121" s="132"/>
      <c r="H121" s="16" t="str">
        <f>_xlfn.IFNA(VLOOKUP($C121,مواد!$A$1:$A$150,1,FALSE),"")</f>
        <v>IPC-SA-506</v>
      </c>
    </row>
    <row r="122" spans="1:8" ht="20.100000000000001" customHeight="1" x14ac:dyDescent="0.2">
      <c r="A122" s="19">
        <v>45447</v>
      </c>
      <c r="B122" s="17">
        <v>1942</v>
      </c>
      <c r="C122" s="18" t="s">
        <v>18</v>
      </c>
      <c r="D122" s="21">
        <v>11800</v>
      </c>
      <c r="E122" s="28" t="s">
        <v>182</v>
      </c>
      <c r="F122" s="132"/>
      <c r="H122" s="16" t="str">
        <f>_xlfn.IFNA(VLOOKUP($C122,مواد!$A$1:$A$150,1,FALSE),"")</f>
        <v>IPC-SA-509</v>
      </c>
    </row>
    <row r="123" spans="1:8" ht="20.100000000000001" customHeight="1" x14ac:dyDescent="0.2">
      <c r="A123" s="19">
        <v>45447</v>
      </c>
      <c r="B123" s="17">
        <v>1943</v>
      </c>
      <c r="C123" s="18" t="s">
        <v>18</v>
      </c>
      <c r="D123" s="21">
        <v>11800</v>
      </c>
      <c r="E123" s="28" t="s">
        <v>182</v>
      </c>
      <c r="F123" s="132"/>
      <c r="H123" s="16" t="str">
        <f>_xlfn.IFNA(VLOOKUP($C123,مواد!$A$1:$A$150,1,FALSE),"")</f>
        <v>IPC-SA-509</v>
      </c>
    </row>
    <row r="124" spans="1:8" ht="20.100000000000001" customHeight="1" x14ac:dyDescent="0.2">
      <c r="A124" s="19">
        <v>45449</v>
      </c>
      <c r="B124" s="17">
        <v>1944</v>
      </c>
      <c r="C124" s="18" t="s">
        <v>14</v>
      </c>
      <c r="D124" s="21">
        <v>10800</v>
      </c>
      <c r="E124" s="28" t="s">
        <v>182</v>
      </c>
      <c r="F124" s="132"/>
      <c r="H124" s="16" t="str">
        <f>_xlfn.IFNA(VLOOKUP($C124,مواد!$A$1:$A$150,1,FALSE),"")</f>
        <v>IPC-CARPET-755</v>
      </c>
    </row>
    <row r="125" spans="1:8" ht="20.100000000000001" customHeight="1" x14ac:dyDescent="0.2">
      <c r="A125" s="138">
        <v>45477</v>
      </c>
      <c r="B125" s="120">
        <v>1153</v>
      </c>
      <c r="C125" s="139" t="s">
        <v>79</v>
      </c>
      <c r="D125" s="122">
        <v>4750</v>
      </c>
      <c r="E125" s="122" t="s">
        <v>182</v>
      </c>
      <c r="F125" s="140"/>
      <c r="H125" s="16" t="str">
        <f>_xlfn.IFNA(VLOOKUP($C125,مواد!$A$1:$A$150,1,FALSE),"")</f>
        <v>IPC-WHITE-SPECKLES</v>
      </c>
    </row>
    <row r="126" spans="1:8" ht="20.100000000000001" customHeight="1" x14ac:dyDescent="0.2">
      <c r="A126" s="19">
        <v>45479</v>
      </c>
      <c r="B126" s="17">
        <v>1154</v>
      </c>
      <c r="C126" s="139" t="s">
        <v>79</v>
      </c>
      <c r="D126" s="21">
        <v>4500</v>
      </c>
      <c r="E126" s="28" t="s">
        <v>182</v>
      </c>
      <c r="F126" s="132"/>
      <c r="H126" s="16" t="str">
        <f>_xlfn.IFNA(VLOOKUP($C126,مواد!$A$1:$A$150,1,FALSE),"")</f>
        <v>IPC-WHITE-SPECKLES</v>
      </c>
    </row>
    <row r="127" spans="1:8" ht="20.100000000000001" customHeight="1" x14ac:dyDescent="0.2">
      <c r="A127" s="19">
        <v>45480</v>
      </c>
      <c r="B127" s="17">
        <v>1155</v>
      </c>
      <c r="C127" s="139" t="s">
        <v>79</v>
      </c>
      <c r="D127" s="21">
        <v>5500</v>
      </c>
      <c r="E127" s="28" t="s">
        <v>182</v>
      </c>
      <c r="F127" s="132"/>
      <c r="H127" s="16" t="str">
        <f>_xlfn.IFNA(VLOOKUP($C127,مواد!$A$1:$A$150,1,FALSE),"")</f>
        <v>IPC-WHITE-SPECKLES</v>
      </c>
    </row>
    <row r="128" spans="1:8" ht="20.100000000000001" customHeight="1" x14ac:dyDescent="0.2">
      <c r="A128" s="19">
        <v>45473</v>
      </c>
      <c r="B128" s="17">
        <v>1482</v>
      </c>
      <c r="C128" s="18" t="s">
        <v>16</v>
      </c>
      <c r="D128" s="21">
        <v>296</v>
      </c>
      <c r="E128" s="28" t="s">
        <v>92</v>
      </c>
      <c r="F128" s="132"/>
      <c r="H128" s="16" t="str">
        <f>_xlfn.IFNA(VLOOKUP($C128,مواد!$A$1:$A$150,1,FALSE),"")</f>
        <v>سعودي بوند 30 كيلو</v>
      </c>
    </row>
    <row r="129" spans="1:8" ht="20.100000000000001" customHeight="1" x14ac:dyDescent="0.2">
      <c r="A129" s="19">
        <v>45473</v>
      </c>
      <c r="B129" s="17">
        <v>1483</v>
      </c>
      <c r="C129" s="18" t="s">
        <v>184</v>
      </c>
      <c r="D129" s="21">
        <v>1950</v>
      </c>
      <c r="E129" s="28" t="s">
        <v>182</v>
      </c>
      <c r="F129" s="132"/>
      <c r="H129" s="16" t="str">
        <f>_xlfn.IFNA(VLOOKUP($C129,مواد!$A$1:$A$150,1,FALSE),"")</f>
        <v>IPC-BOND22-GLUE</v>
      </c>
    </row>
    <row r="130" spans="1:8" ht="20.100000000000001" customHeight="1" x14ac:dyDescent="0.2">
      <c r="A130" s="19">
        <v>45477</v>
      </c>
      <c r="B130" s="17">
        <v>1484</v>
      </c>
      <c r="C130" s="18" t="s">
        <v>16</v>
      </c>
      <c r="D130" s="21">
        <v>312</v>
      </c>
      <c r="E130" s="28" t="s">
        <v>92</v>
      </c>
      <c r="F130" s="132"/>
      <c r="H130" s="16" t="str">
        <f>_xlfn.IFNA(VLOOKUP($C130,مواد!$A$1:$A$150,1,FALSE),"")</f>
        <v>سعودي بوند 30 كيلو</v>
      </c>
    </row>
    <row r="131" spans="1:8" ht="20.100000000000001" customHeight="1" x14ac:dyDescent="0.2">
      <c r="A131" s="19">
        <v>45481</v>
      </c>
      <c r="B131" s="17">
        <v>1154</v>
      </c>
      <c r="C131" s="18" t="s">
        <v>79</v>
      </c>
      <c r="D131" s="21">
        <v>5250</v>
      </c>
      <c r="E131" s="28" t="s">
        <v>182</v>
      </c>
      <c r="F131" s="132"/>
      <c r="H131" s="16" t="str">
        <f>_xlfn.IFNA(VLOOKUP($C131,مواد!$A$1:$A$150,1,FALSE),"")</f>
        <v>IPC-WHITE-SPECKLES</v>
      </c>
    </row>
    <row r="132" spans="1:8" ht="20.100000000000001" customHeight="1" x14ac:dyDescent="0.2">
      <c r="A132" s="19">
        <v>45473</v>
      </c>
      <c r="B132" s="17">
        <v>1132</v>
      </c>
      <c r="C132" s="18" t="s">
        <v>15</v>
      </c>
      <c r="D132" s="21">
        <v>12000</v>
      </c>
      <c r="E132" s="28" t="s">
        <v>182</v>
      </c>
      <c r="F132" s="132"/>
      <c r="H132" s="16" t="str">
        <f>_xlfn.IFNA(VLOOKUP($C132,مواد!$A$1:$A$150,1,FALSE),"")</f>
        <v>IPC-LAN CP 40</v>
      </c>
    </row>
    <row r="133" spans="1:8" ht="20.100000000000001" customHeight="1" x14ac:dyDescent="0.2">
      <c r="A133" s="19">
        <v>45474</v>
      </c>
      <c r="B133" s="17">
        <v>1133</v>
      </c>
      <c r="C133" s="18" t="s">
        <v>15</v>
      </c>
      <c r="D133" s="21">
        <v>16000</v>
      </c>
      <c r="E133" s="28" t="s">
        <v>182</v>
      </c>
      <c r="F133" s="132"/>
      <c r="H133" s="16" t="str">
        <f>_xlfn.IFNA(VLOOKUP($C133,مواد!$A$1:$A$150,1,FALSE),"")</f>
        <v>IPC-LAN CP 40</v>
      </c>
    </row>
    <row r="134" spans="1:8" ht="20.100000000000001" customHeight="1" x14ac:dyDescent="0.2">
      <c r="A134" s="19">
        <v>45474</v>
      </c>
      <c r="B134" s="17">
        <v>1134</v>
      </c>
      <c r="C134" s="18" t="s">
        <v>15</v>
      </c>
      <c r="D134" s="21">
        <v>12000</v>
      </c>
      <c r="E134" s="28" t="s">
        <v>182</v>
      </c>
      <c r="F134" s="132"/>
      <c r="H134" s="16" t="str">
        <f>_xlfn.IFNA(VLOOKUP($C134,مواد!$A$1:$A$150,1,FALSE),"")</f>
        <v>IPC-LAN CP 40</v>
      </c>
    </row>
    <row r="135" spans="1:8" ht="20.100000000000001" customHeight="1" x14ac:dyDescent="0.2">
      <c r="A135" s="19">
        <v>45475</v>
      </c>
      <c r="B135" s="17">
        <v>1135</v>
      </c>
      <c r="C135" s="18" t="s">
        <v>15</v>
      </c>
      <c r="D135" s="21">
        <v>12000</v>
      </c>
      <c r="E135" s="28" t="s">
        <v>182</v>
      </c>
      <c r="F135" s="132"/>
      <c r="H135" s="16" t="str">
        <f>_xlfn.IFNA(VLOOKUP($C135,مواد!$A$1:$A$150,1,FALSE),"")</f>
        <v>IPC-LAN CP 40</v>
      </c>
    </row>
    <row r="136" spans="1:8" ht="20.100000000000001" customHeight="1" x14ac:dyDescent="0.2">
      <c r="A136" s="19">
        <v>45475</v>
      </c>
      <c r="B136" s="17">
        <v>1136</v>
      </c>
      <c r="C136" s="18" t="s">
        <v>15</v>
      </c>
      <c r="D136" s="21">
        <v>12000</v>
      </c>
      <c r="E136" s="28" t="s">
        <v>182</v>
      </c>
      <c r="F136" s="132"/>
      <c r="H136" s="16" t="str">
        <f>_xlfn.IFNA(VLOOKUP($C136,مواد!$A$1:$A$150,1,FALSE),"")</f>
        <v>IPC-LAN CP 40</v>
      </c>
    </row>
    <row r="137" spans="1:8" ht="20.100000000000001" customHeight="1" x14ac:dyDescent="0.2">
      <c r="A137" s="19">
        <v>45476</v>
      </c>
      <c r="B137" s="17">
        <v>1137</v>
      </c>
      <c r="C137" s="18" t="s">
        <v>15</v>
      </c>
      <c r="D137" s="21">
        <v>16000</v>
      </c>
      <c r="E137" s="28" t="s">
        <v>182</v>
      </c>
      <c r="F137" s="132"/>
      <c r="H137" s="16" t="str">
        <f>_xlfn.IFNA(VLOOKUP($C137,مواد!$A$1:$A$150,1,FALSE),"")</f>
        <v>IPC-LAN CP 40</v>
      </c>
    </row>
    <row r="138" spans="1:8" ht="20.100000000000001" customHeight="1" x14ac:dyDescent="0.2">
      <c r="A138" s="19">
        <v>45477</v>
      </c>
      <c r="B138" s="17">
        <v>1138</v>
      </c>
      <c r="C138" s="18" t="s">
        <v>15</v>
      </c>
      <c r="D138" s="21">
        <v>12500</v>
      </c>
      <c r="E138" s="28" t="s">
        <v>182</v>
      </c>
      <c r="F138" s="132"/>
      <c r="H138" s="16" t="str">
        <f>_xlfn.IFNA(VLOOKUP($C138,مواد!$A$1:$A$150,1,FALSE),"")</f>
        <v>IPC-LAN CP 40</v>
      </c>
    </row>
    <row r="139" spans="1:8" ht="20.100000000000001" customHeight="1" x14ac:dyDescent="0.2">
      <c r="A139" s="19">
        <v>45477</v>
      </c>
      <c r="B139" s="17">
        <v>1139</v>
      </c>
      <c r="C139" s="18" t="s">
        <v>15</v>
      </c>
      <c r="D139" s="21">
        <v>12500</v>
      </c>
      <c r="E139" s="28" t="s">
        <v>182</v>
      </c>
      <c r="F139" s="132"/>
      <c r="H139" s="16" t="str">
        <f>_xlfn.IFNA(VLOOKUP($C139,مواد!$A$1:$A$150,1,FALSE),"")</f>
        <v>IPC-LAN CP 40</v>
      </c>
    </row>
    <row r="140" spans="1:8" ht="20.100000000000001" customHeight="1" x14ac:dyDescent="0.2">
      <c r="A140" s="19">
        <v>45480</v>
      </c>
      <c r="B140" s="17">
        <v>1140</v>
      </c>
      <c r="C140" s="18" t="s">
        <v>15</v>
      </c>
      <c r="D140" s="21">
        <v>12000</v>
      </c>
      <c r="E140" s="28" t="s">
        <v>182</v>
      </c>
      <c r="F140" s="132"/>
      <c r="H140" s="16" t="str">
        <f>_xlfn.IFNA(VLOOKUP($C140,مواد!$A$1:$A$150,1,FALSE),"")</f>
        <v>IPC-LAN CP 40</v>
      </c>
    </row>
    <row r="141" spans="1:8" ht="20.100000000000001" customHeight="1" x14ac:dyDescent="0.2">
      <c r="A141" s="19">
        <v>45481</v>
      </c>
      <c r="B141" s="17">
        <v>1141</v>
      </c>
      <c r="C141" s="18" t="s">
        <v>15</v>
      </c>
      <c r="D141" s="21">
        <v>16000</v>
      </c>
      <c r="E141" s="28" t="s">
        <v>182</v>
      </c>
      <c r="F141" s="132"/>
      <c r="H141" s="16" t="str">
        <f>_xlfn.IFNA(VLOOKUP($C141,مواد!$A$1:$A$150,1,FALSE),"")</f>
        <v>IPC-LAN CP 40</v>
      </c>
    </row>
    <row r="142" spans="1:8" ht="20.100000000000001" customHeight="1" x14ac:dyDescent="0.2">
      <c r="A142" s="29">
        <v>45482</v>
      </c>
      <c r="B142" s="26">
        <v>1157</v>
      </c>
      <c r="C142" s="78" t="s">
        <v>78</v>
      </c>
      <c r="D142" s="28">
        <v>5000</v>
      </c>
      <c r="E142" s="28" t="s">
        <v>182</v>
      </c>
      <c r="F142" s="142"/>
      <c r="G142" s="24"/>
      <c r="H142" s="16" t="str">
        <f>_xlfn.IFNA(VLOOKUP($C142,مواد!$A$1:$A$150,1,FALSE),"")</f>
        <v>IPC-GREEN-SPECKLES</v>
      </c>
    </row>
    <row r="143" spans="1:8" ht="20.100000000000001" customHeight="1" x14ac:dyDescent="0.2">
      <c r="A143" s="19">
        <v>45474</v>
      </c>
      <c r="B143" s="17">
        <v>1151</v>
      </c>
      <c r="C143" s="18" t="s">
        <v>77</v>
      </c>
      <c r="D143" s="21">
        <v>3250</v>
      </c>
      <c r="E143" s="28" t="s">
        <v>182</v>
      </c>
      <c r="F143" s="134"/>
      <c r="H143" s="16" t="str">
        <f>_xlfn.IFNA(VLOOKUP($C143,مواد!$A$1:$A$150,1,FALSE),"")</f>
        <v>IPC-RED-SPECKLES</v>
      </c>
    </row>
    <row r="144" spans="1:8" ht="20.100000000000001" customHeight="1" x14ac:dyDescent="0.2">
      <c r="A144" s="19">
        <v>45476</v>
      </c>
      <c r="B144" s="17">
        <v>1152</v>
      </c>
      <c r="C144" s="18" t="s">
        <v>77</v>
      </c>
      <c r="D144" s="21">
        <v>4250</v>
      </c>
      <c r="E144" s="28" t="s">
        <v>182</v>
      </c>
      <c r="F144" s="134"/>
      <c r="H144" s="16" t="str">
        <f>_xlfn.IFNA(VLOOKUP($C144,مواد!$A$1:$A$150,1,FALSE),"")</f>
        <v>IPC-RED-SPECKLES</v>
      </c>
    </row>
    <row r="145" spans="1:8" ht="20.100000000000001" customHeight="1" x14ac:dyDescent="0.2">
      <c r="A145" s="19">
        <v>45479</v>
      </c>
      <c r="B145" s="17"/>
      <c r="C145" s="18" t="s">
        <v>185</v>
      </c>
      <c r="D145" s="21">
        <v>0</v>
      </c>
      <c r="E145" s="28"/>
      <c r="F145" s="134"/>
      <c r="H145" s="16" t="str">
        <f>_xlfn.IFNA(VLOOKUP($C145,مواد!$A$1:$A$150,1,FALSE),"")</f>
        <v>برميل سعودي بوند مستعمل</v>
      </c>
    </row>
    <row r="146" spans="1:8" ht="20.100000000000001" customHeight="1" x14ac:dyDescent="0.2">
      <c r="A146" s="17"/>
      <c r="B146" s="17"/>
      <c r="C146" s="18" t="s">
        <v>2</v>
      </c>
      <c r="D146" s="21">
        <v>1</v>
      </c>
      <c r="E146" s="28"/>
      <c r="F146" s="134"/>
      <c r="H146" s="16" t="str">
        <f>_xlfn.IFNA(VLOOKUP($C146,مواد!$A$1:$A$150,1,FALSE),"")</f>
        <v>خزان بلاستيك طن</v>
      </c>
    </row>
    <row r="147" spans="1:8" ht="20.100000000000001" customHeight="1" x14ac:dyDescent="0.2">
      <c r="A147" s="19">
        <v>45480</v>
      </c>
      <c r="B147" s="17">
        <v>1485</v>
      </c>
      <c r="C147" s="18" t="s">
        <v>17</v>
      </c>
      <c r="D147" s="21">
        <v>308</v>
      </c>
      <c r="E147" s="28" t="s">
        <v>92</v>
      </c>
      <c r="F147" s="134"/>
      <c r="H147" s="16" t="str">
        <f>_xlfn.IFNA(VLOOKUP($C147,مواد!$A$1:$A$150,1,FALSE),"")</f>
        <v>برميل امازون 30 كيلو</v>
      </c>
    </row>
    <row r="148" spans="1:8" ht="20.100000000000001" customHeight="1" x14ac:dyDescent="0.2">
      <c r="A148" s="19">
        <v>45488</v>
      </c>
      <c r="B148" s="17">
        <v>1162</v>
      </c>
      <c r="C148" s="18" t="s">
        <v>77</v>
      </c>
      <c r="D148" s="21">
        <v>7500</v>
      </c>
      <c r="E148" s="28" t="s">
        <v>182</v>
      </c>
      <c r="F148" s="134"/>
      <c r="H148" s="16" t="str">
        <f>_xlfn.IFNA(VLOOKUP($C148,مواد!$A$1:$A$150,1,FALSE),"")</f>
        <v>IPC-RED-SPECKLES</v>
      </c>
    </row>
    <row r="149" spans="1:8" ht="20.100000000000001" customHeight="1" x14ac:dyDescent="0.2">
      <c r="A149" s="19">
        <v>45487</v>
      </c>
      <c r="B149" s="17">
        <v>1161</v>
      </c>
      <c r="C149" s="18" t="s">
        <v>77</v>
      </c>
      <c r="D149" s="21">
        <v>7500</v>
      </c>
      <c r="E149" s="28" t="s">
        <v>182</v>
      </c>
      <c r="F149" s="134"/>
      <c r="H149" s="16" t="str">
        <f>_xlfn.IFNA(VLOOKUP($C149,مواد!$A$1:$A$150,1,FALSE),"")</f>
        <v>IPC-RED-SPECKLES</v>
      </c>
    </row>
    <row r="150" spans="1:8" ht="20.100000000000001" customHeight="1" x14ac:dyDescent="0.2">
      <c r="A150" s="19">
        <v>45486</v>
      </c>
      <c r="B150" s="17">
        <v>1160</v>
      </c>
      <c r="C150" s="18" t="s">
        <v>78</v>
      </c>
      <c r="D150" s="21">
        <v>5000</v>
      </c>
      <c r="E150" s="28" t="s">
        <v>182</v>
      </c>
      <c r="F150" s="134"/>
      <c r="H150" s="16" t="str">
        <f>_xlfn.IFNA(VLOOKUP($C150,مواد!$A$1:$A$150,1,FALSE),"")</f>
        <v>IPC-GREEN-SPECKLES</v>
      </c>
    </row>
    <row r="151" spans="1:8" ht="20.100000000000001" customHeight="1" x14ac:dyDescent="0.2">
      <c r="A151" s="19">
        <v>45484</v>
      </c>
      <c r="B151" s="17">
        <v>1159</v>
      </c>
      <c r="C151" s="18" t="s">
        <v>78</v>
      </c>
      <c r="D151" s="21">
        <v>7000</v>
      </c>
      <c r="E151" s="28" t="s">
        <v>182</v>
      </c>
      <c r="F151" s="134"/>
      <c r="H151" s="16" t="str">
        <f>_xlfn.IFNA(VLOOKUP($C151,مواد!$A$1:$A$150,1,FALSE),"")</f>
        <v>IPC-GREEN-SPECKLES</v>
      </c>
    </row>
    <row r="152" spans="1:8" ht="20.100000000000001" customHeight="1" x14ac:dyDescent="0.2">
      <c r="A152" s="19">
        <v>45483</v>
      </c>
      <c r="B152" s="17">
        <v>1158</v>
      </c>
      <c r="C152" s="18" t="s">
        <v>78</v>
      </c>
      <c r="D152" s="21">
        <v>5000</v>
      </c>
      <c r="E152" s="28" t="s">
        <v>182</v>
      </c>
      <c r="F152" s="134"/>
      <c r="H152" s="16" t="str">
        <f>_xlfn.IFNA(VLOOKUP($C152,مواد!$A$1:$A$150,1,FALSE),"")</f>
        <v>IPC-GREEN-SPECKLES</v>
      </c>
    </row>
    <row r="153" spans="1:8" ht="20.100000000000001" customHeight="1" x14ac:dyDescent="0.2">
      <c r="A153" s="19">
        <v>46584</v>
      </c>
      <c r="B153" s="17">
        <v>1163</v>
      </c>
      <c r="C153" s="18" t="s">
        <v>77</v>
      </c>
      <c r="D153" s="21">
        <v>7500</v>
      </c>
      <c r="E153" s="28" t="s">
        <v>182</v>
      </c>
      <c r="F153" s="134"/>
      <c r="H153" s="16" t="str">
        <f>_xlfn.IFNA(VLOOKUP($C153,مواد!$A$1:$A$150,1,FALSE),"")</f>
        <v>IPC-RED-SPECKLES</v>
      </c>
    </row>
    <row r="154" spans="1:8" ht="20.100000000000001" customHeight="1" x14ac:dyDescent="0.2">
      <c r="A154" s="19">
        <v>45490</v>
      </c>
      <c r="B154" s="17">
        <v>1164</v>
      </c>
      <c r="C154" s="18" t="s">
        <v>77</v>
      </c>
      <c r="D154" s="21">
        <v>5250</v>
      </c>
      <c r="E154" s="28" t="s">
        <v>182</v>
      </c>
      <c r="F154" s="134"/>
      <c r="H154" s="16" t="str">
        <f>_xlfn.IFNA(VLOOKUP($C154,مواد!$A$1:$A$150,1,FALSE),"")</f>
        <v>IPC-RED-SPECKLES</v>
      </c>
    </row>
    <row r="155" spans="1:8" ht="20.100000000000001" customHeight="1" x14ac:dyDescent="0.2">
      <c r="A155" s="19">
        <v>45491</v>
      </c>
      <c r="B155" s="17">
        <v>1165</v>
      </c>
      <c r="C155" s="18" t="s">
        <v>77</v>
      </c>
      <c r="D155" s="21">
        <v>8750</v>
      </c>
      <c r="E155" s="28" t="s">
        <v>182</v>
      </c>
      <c r="F155" s="134"/>
      <c r="H155" s="16" t="str">
        <f>_xlfn.IFNA(VLOOKUP($C155,مواد!$A$1:$A$150,1,FALSE),"")</f>
        <v>IPC-RED-SPECKLES</v>
      </c>
    </row>
    <row r="156" spans="1:8" ht="20.100000000000001" customHeight="1" x14ac:dyDescent="0.2">
      <c r="A156" s="19">
        <v>45487</v>
      </c>
      <c r="B156" s="17">
        <v>1251</v>
      </c>
      <c r="C156" s="18" t="s">
        <v>20</v>
      </c>
      <c r="D156" s="21">
        <v>7850</v>
      </c>
      <c r="E156" s="28" t="s">
        <v>182</v>
      </c>
      <c r="F156" s="134"/>
      <c r="H156" s="16" t="str">
        <f>_xlfn.IFNA(VLOOKUP($C156,مواد!$A$1:$A$150,1,FALSE),"")</f>
        <v>IPC-BOND 51</v>
      </c>
    </row>
    <row r="157" spans="1:8" ht="20.100000000000001" customHeight="1" x14ac:dyDescent="0.2">
      <c r="A157" s="19">
        <v>45490</v>
      </c>
      <c r="B157" s="17">
        <v>1252</v>
      </c>
      <c r="C157" s="18" t="s">
        <v>18</v>
      </c>
      <c r="D157" s="21">
        <v>11800</v>
      </c>
      <c r="E157" s="28" t="s">
        <v>182</v>
      </c>
      <c r="F157" s="134"/>
      <c r="H157" s="16" t="str">
        <f>_xlfn.IFNA(VLOOKUP($C157,مواد!$A$1:$A$150,1,FALSE),"")</f>
        <v>IPC-SA-509</v>
      </c>
    </row>
    <row r="158" spans="1:8" ht="20.100000000000001" customHeight="1" x14ac:dyDescent="0.2">
      <c r="A158" s="19">
        <v>45488</v>
      </c>
      <c r="B158" s="17">
        <v>1253</v>
      </c>
      <c r="C158" s="18" t="s">
        <v>18</v>
      </c>
      <c r="D158" s="21">
        <v>11800</v>
      </c>
      <c r="E158" s="28" t="s">
        <v>182</v>
      </c>
      <c r="F158" s="134"/>
      <c r="H158" s="16" t="str">
        <f>_xlfn.IFNA(VLOOKUP($C158,مواد!$A$1:$A$150,1,FALSE),"")</f>
        <v>IPC-SA-509</v>
      </c>
    </row>
    <row r="159" spans="1:8" ht="20.100000000000001" customHeight="1" x14ac:dyDescent="0.2">
      <c r="A159" s="19">
        <v>45488</v>
      </c>
      <c r="B159" s="17">
        <v>1254</v>
      </c>
      <c r="C159" s="18" t="s">
        <v>18</v>
      </c>
      <c r="D159" s="21">
        <v>11800</v>
      </c>
      <c r="E159" s="28" t="s">
        <v>182</v>
      </c>
      <c r="F159" s="132"/>
      <c r="H159" s="16" t="str">
        <f>_xlfn.IFNA(VLOOKUP($C159,مواد!$A$1:$A$150,1,FALSE),"")</f>
        <v>IPC-SA-509</v>
      </c>
    </row>
    <row r="160" spans="1:8" ht="20.100000000000001" customHeight="1" x14ac:dyDescent="0.2">
      <c r="A160" s="19">
        <v>45489</v>
      </c>
      <c r="B160" s="17">
        <v>1255</v>
      </c>
      <c r="C160" s="18" t="s">
        <v>20</v>
      </c>
      <c r="D160" s="21">
        <v>7850</v>
      </c>
      <c r="E160" s="28" t="s">
        <v>182</v>
      </c>
      <c r="F160" s="132"/>
      <c r="H160" s="16" t="str">
        <f>_xlfn.IFNA(VLOOKUP($C160,مواد!$A$1:$A$150,1,FALSE),"")</f>
        <v>IPC-BOND 51</v>
      </c>
    </row>
    <row r="161" spans="1:8" ht="20.100000000000001" customHeight="1" x14ac:dyDescent="0.2">
      <c r="A161" s="19">
        <v>45489</v>
      </c>
      <c r="B161" s="17">
        <v>1256</v>
      </c>
      <c r="C161" s="18" t="s">
        <v>18</v>
      </c>
      <c r="D161" s="21">
        <v>11800</v>
      </c>
      <c r="E161" s="28" t="s">
        <v>182</v>
      </c>
      <c r="F161" s="132"/>
      <c r="H161" s="16" t="str">
        <f>_xlfn.IFNA(VLOOKUP($C161,مواد!$A$1:$A$150,1,FALSE),"")</f>
        <v>IPC-SA-509</v>
      </c>
    </row>
    <row r="162" spans="1:8" ht="20.100000000000001" customHeight="1" x14ac:dyDescent="0.2">
      <c r="A162" s="19">
        <v>45491</v>
      </c>
      <c r="B162" s="17">
        <v>1257</v>
      </c>
      <c r="C162" s="18" t="s">
        <v>18</v>
      </c>
      <c r="D162" s="21">
        <v>11800</v>
      </c>
      <c r="E162" s="28" t="s">
        <v>182</v>
      </c>
      <c r="F162" s="132"/>
      <c r="H162" s="16" t="str">
        <f>_xlfn.IFNA(VLOOKUP($C162,مواد!$A$1:$A$150,1,FALSE),"")</f>
        <v>IPC-SA-509</v>
      </c>
    </row>
    <row r="163" spans="1:8" ht="20.100000000000001" customHeight="1" x14ac:dyDescent="0.2">
      <c r="A163" s="19">
        <v>45491</v>
      </c>
      <c r="B163" s="17">
        <v>1258</v>
      </c>
      <c r="C163" s="18" t="s">
        <v>14</v>
      </c>
      <c r="D163" s="21">
        <v>10800</v>
      </c>
      <c r="E163" s="28" t="s">
        <v>182</v>
      </c>
      <c r="F163" s="132"/>
      <c r="H163" s="16" t="str">
        <f>_xlfn.IFNA(VLOOKUP($C163,مواد!$A$1:$A$150,1,FALSE),"")</f>
        <v>IPC-CARPET-755</v>
      </c>
    </row>
    <row r="164" spans="1:8" ht="20.100000000000001" customHeight="1" x14ac:dyDescent="0.2">
      <c r="A164" s="19">
        <v>45491</v>
      </c>
      <c r="B164" s="17">
        <v>1259</v>
      </c>
      <c r="C164" s="18" t="s">
        <v>20</v>
      </c>
      <c r="D164" s="21">
        <v>7850</v>
      </c>
      <c r="E164" s="28" t="s">
        <v>182</v>
      </c>
      <c r="F164" s="132"/>
      <c r="H164" s="16" t="str">
        <f>_xlfn.IFNA(VLOOKUP($C164,مواد!$A$1:$A$150,1,FALSE),"")</f>
        <v>IPC-BOND 51</v>
      </c>
    </row>
    <row r="165" spans="1:8" ht="20.100000000000001" customHeight="1" x14ac:dyDescent="0.2">
      <c r="A165" s="19">
        <v>45491</v>
      </c>
      <c r="B165" s="17">
        <v>1260</v>
      </c>
      <c r="C165" s="18" t="s">
        <v>160</v>
      </c>
      <c r="D165" s="21">
        <v>12800</v>
      </c>
      <c r="E165" s="28" t="s">
        <v>182</v>
      </c>
      <c r="F165" s="132"/>
      <c r="H165" s="16" t="str">
        <f>_xlfn.IFNA(VLOOKUP($C165,مواد!$A$1:$A$150,1,FALSE),"")</f>
        <v>IPC-SA-506</v>
      </c>
    </row>
    <row r="166" spans="1:8" ht="20.100000000000001" customHeight="1" x14ac:dyDescent="0.2">
      <c r="A166" s="19">
        <v>45493</v>
      </c>
      <c r="B166" s="17">
        <v>1261</v>
      </c>
      <c r="C166" s="18" t="s">
        <v>18</v>
      </c>
      <c r="D166" s="21">
        <v>11800</v>
      </c>
      <c r="E166" s="28" t="s">
        <v>182</v>
      </c>
      <c r="F166" s="132"/>
      <c r="H166" s="16" t="str">
        <f>_xlfn.IFNA(VLOOKUP($C166,مواد!$A$1:$A$150,1,FALSE),"")</f>
        <v>IPC-SA-509</v>
      </c>
    </row>
    <row r="167" spans="1:8" ht="20.100000000000001" customHeight="1" x14ac:dyDescent="0.2">
      <c r="A167" s="19">
        <v>45493</v>
      </c>
      <c r="B167" s="17">
        <v>1262</v>
      </c>
      <c r="C167" s="18" t="s">
        <v>14</v>
      </c>
      <c r="D167" s="21">
        <v>10800</v>
      </c>
      <c r="E167" s="28" t="s">
        <v>182</v>
      </c>
      <c r="F167" s="132"/>
      <c r="H167" s="16" t="str">
        <f>_xlfn.IFNA(VLOOKUP($C167,مواد!$A$1:$A$150,1,FALSE),"")</f>
        <v>IPC-CARPET-755</v>
      </c>
    </row>
    <row r="168" spans="1:8" ht="20.100000000000001" customHeight="1" x14ac:dyDescent="0.2">
      <c r="A168" s="19">
        <v>45494</v>
      </c>
      <c r="B168" s="17">
        <v>1263</v>
      </c>
      <c r="C168" s="18" t="s">
        <v>18</v>
      </c>
      <c r="D168" s="21">
        <v>11800</v>
      </c>
      <c r="E168" s="28" t="s">
        <v>182</v>
      </c>
      <c r="F168" s="132"/>
      <c r="H168" s="16" t="str">
        <f>_xlfn.IFNA(VLOOKUP($C168,مواد!$A$1:$A$150,1,FALSE),"")</f>
        <v>IPC-SA-509</v>
      </c>
    </row>
    <row r="169" spans="1:8" ht="20.100000000000001" customHeight="1" x14ac:dyDescent="0.2">
      <c r="A169" s="19">
        <v>45494</v>
      </c>
      <c r="B169" s="17">
        <v>1264</v>
      </c>
      <c r="C169" s="18" t="s">
        <v>20</v>
      </c>
      <c r="D169" s="21">
        <v>7850</v>
      </c>
      <c r="E169" s="28" t="s">
        <v>182</v>
      </c>
      <c r="F169" s="132"/>
      <c r="H169" s="16" t="str">
        <f>_xlfn.IFNA(VLOOKUP($C169,مواد!$A$1:$A$150,1,FALSE),"")</f>
        <v>IPC-BOND 51</v>
      </c>
    </row>
    <row r="170" spans="1:8" ht="20.100000000000001" customHeight="1" x14ac:dyDescent="0.2">
      <c r="A170" s="19">
        <v>45493</v>
      </c>
      <c r="B170" s="17">
        <v>1166</v>
      </c>
      <c r="C170" s="18" t="s">
        <v>79</v>
      </c>
      <c r="D170" s="21">
        <v>3000</v>
      </c>
      <c r="E170" s="28" t="s">
        <v>182</v>
      </c>
      <c r="F170" s="132"/>
      <c r="H170" s="16" t="str">
        <f>_xlfn.IFNA(VLOOKUP($C170,مواد!$A$1:$A$150,1,FALSE),"")</f>
        <v>IPC-WHITE-SPECKLES</v>
      </c>
    </row>
    <row r="171" spans="1:8" ht="20.100000000000001" customHeight="1" x14ac:dyDescent="0.2">
      <c r="A171" s="19">
        <v>45494</v>
      </c>
      <c r="B171" s="17">
        <v>1167</v>
      </c>
      <c r="C171" s="18" t="s">
        <v>79</v>
      </c>
      <c r="D171" s="21">
        <v>7500</v>
      </c>
      <c r="E171" s="28" t="s">
        <v>182</v>
      </c>
      <c r="F171" s="132"/>
      <c r="H171" s="16" t="str">
        <f>_xlfn.IFNA(VLOOKUP($C171,مواد!$A$1:$A$150,1,FALSE),"")</f>
        <v>IPC-WHITE-SPECKLES</v>
      </c>
    </row>
    <row r="172" spans="1:8" ht="20.100000000000001" customHeight="1" x14ac:dyDescent="0.2">
      <c r="A172" s="19">
        <v>45486</v>
      </c>
      <c r="B172" s="17">
        <v>1490</v>
      </c>
      <c r="C172" s="18" t="s">
        <v>17</v>
      </c>
      <c r="D172" s="21">
        <v>284</v>
      </c>
      <c r="E172" s="28" t="s">
        <v>92</v>
      </c>
      <c r="F172" s="132"/>
      <c r="H172" s="16" t="str">
        <f>_xlfn.IFNA(VLOOKUP($C172,مواد!$A$1:$A$150,1,FALSE),"")</f>
        <v>برميل امازون 30 كيلو</v>
      </c>
    </row>
    <row r="173" spans="1:8" ht="20.100000000000001" customHeight="1" x14ac:dyDescent="0.2">
      <c r="A173" s="19">
        <v>45486</v>
      </c>
      <c r="B173" s="17">
        <v>1490</v>
      </c>
      <c r="C173" s="18" t="s">
        <v>13</v>
      </c>
      <c r="D173" s="21">
        <v>4320</v>
      </c>
      <c r="E173" s="28" t="s">
        <v>182</v>
      </c>
      <c r="F173" s="132"/>
      <c r="H173" s="16" t="str">
        <f>_xlfn.IFNA(VLOOKUP($C173,مواد!$A$1:$A$150,1,FALSE),"")</f>
        <v>IPC-BOND-35</v>
      </c>
    </row>
    <row r="174" spans="1:8" ht="20.100000000000001" customHeight="1" x14ac:dyDescent="0.2">
      <c r="A174" s="19">
        <v>45483</v>
      </c>
      <c r="B174" s="17">
        <v>1489</v>
      </c>
      <c r="C174" s="18" t="s">
        <v>16</v>
      </c>
      <c r="D174" s="21">
        <v>284</v>
      </c>
      <c r="E174" s="28" t="s">
        <v>92</v>
      </c>
      <c r="F174" s="132"/>
      <c r="H174" s="16" t="str">
        <f>_xlfn.IFNA(VLOOKUP($C174,مواد!$A$1:$A$150,1,FALSE),"")</f>
        <v>سعودي بوند 30 كيلو</v>
      </c>
    </row>
    <row r="175" spans="1:8" ht="20.100000000000001" customHeight="1" x14ac:dyDescent="0.2">
      <c r="A175" s="19">
        <v>45482</v>
      </c>
      <c r="B175" s="17">
        <v>1488</v>
      </c>
      <c r="C175" s="18" t="s">
        <v>190</v>
      </c>
      <c r="D175" s="21">
        <v>4800</v>
      </c>
      <c r="E175" s="28" t="s">
        <v>182</v>
      </c>
      <c r="F175" s="132"/>
      <c r="H175" s="16" t="str">
        <f>_xlfn.IFNA(VLOOKUP($C175,مواد!$A$1:$A$150,1,FALSE),"")</f>
        <v>اتوفكس 30ك</v>
      </c>
    </row>
    <row r="176" spans="1:8" ht="20.100000000000001" customHeight="1" x14ac:dyDescent="0.2">
      <c r="A176" s="19">
        <v>45482</v>
      </c>
      <c r="B176" s="17">
        <v>1488</v>
      </c>
      <c r="C176" s="18" t="s">
        <v>16</v>
      </c>
      <c r="D176" s="21">
        <v>125</v>
      </c>
      <c r="E176" s="28" t="s">
        <v>92</v>
      </c>
      <c r="F176" s="132"/>
      <c r="H176" s="16" t="str">
        <f>_xlfn.IFNA(VLOOKUP($C176,مواد!$A$1:$A$150,1,FALSE),"")</f>
        <v>سعودي بوند 30 كيلو</v>
      </c>
    </row>
    <row r="177" spans="1:8" ht="20.100000000000001" customHeight="1" x14ac:dyDescent="0.2">
      <c r="A177" s="19">
        <v>45481</v>
      </c>
      <c r="B177" s="17">
        <v>1487</v>
      </c>
      <c r="C177" s="18" t="s">
        <v>190</v>
      </c>
      <c r="D177" s="21">
        <v>8670</v>
      </c>
      <c r="E177" s="28" t="s">
        <v>182</v>
      </c>
      <c r="F177" s="132"/>
      <c r="H177" s="16" t="str">
        <f>_xlfn.IFNA(VLOOKUP($C177,مواد!$A$1:$A$150,1,FALSE),"")</f>
        <v>اتوفكس 30ك</v>
      </c>
    </row>
    <row r="178" spans="1:8" ht="20.100000000000001" customHeight="1" x14ac:dyDescent="0.2">
      <c r="A178" s="19">
        <v>45481</v>
      </c>
      <c r="B178" s="17">
        <v>1486</v>
      </c>
      <c r="C178" s="18" t="s">
        <v>186</v>
      </c>
      <c r="D178" s="21">
        <v>19800</v>
      </c>
      <c r="E178" s="28" t="s">
        <v>182</v>
      </c>
      <c r="F178" s="132"/>
      <c r="H178" s="16" t="str">
        <f>_xlfn.IFNA(VLOOKUP($C178,مواد!$A$1:$A$150,1,FALSE),"")</f>
        <v>IPC-PAINT-SOLVENT</v>
      </c>
    </row>
    <row r="179" spans="1:8" ht="20.100000000000001" customHeight="1" x14ac:dyDescent="0.2">
      <c r="A179" s="19">
        <v>45494</v>
      </c>
      <c r="B179" s="17">
        <v>1308</v>
      </c>
      <c r="C179" s="18" t="s">
        <v>15</v>
      </c>
      <c r="D179" s="21">
        <v>12000</v>
      </c>
      <c r="E179" s="28" t="s">
        <v>182</v>
      </c>
      <c r="F179" s="132"/>
      <c r="H179" s="16" t="str">
        <f>_xlfn.IFNA(VLOOKUP($C179,مواد!$A$1:$A$150,1,FALSE),"")</f>
        <v>IPC-LAN CP 40</v>
      </c>
    </row>
    <row r="180" spans="1:8" ht="20.100000000000001" customHeight="1" x14ac:dyDescent="0.2">
      <c r="A180" s="19">
        <v>45494</v>
      </c>
      <c r="B180" s="17">
        <v>1307</v>
      </c>
      <c r="C180" s="18" t="s">
        <v>15</v>
      </c>
      <c r="D180" s="21">
        <v>12000</v>
      </c>
      <c r="E180" s="28" t="s">
        <v>182</v>
      </c>
      <c r="F180" s="132"/>
      <c r="H180" s="16" t="str">
        <f>_xlfn.IFNA(VLOOKUP($C180,مواد!$A$1:$A$150,1,FALSE),"")</f>
        <v>IPC-LAN CP 40</v>
      </c>
    </row>
    <row r="181" spans="1:8" ht="20.100000000000001" customHeight="1" x14ac:dyDescent="0.2">
      <c r="A181" s="19">
        <v>45493</v>
      </c>
      <c r="B181" s="17">
        <v>1306</v>
      </c>
      <c r="C181" s="18" t="s">
        <v>15</v>
      </c>
      <c r="D181" s="21">
        <v>16000</v>
      </c>
      <c r="E181" s="28" t="s">
        <v>182</v>
      </c>
      <c r="F181" s="132"/>
      <c r="H181" s="16" t="str">
        <f>_xlfn.IFNA(VLOOKUP($C181,مواد!$A$1:$A$150,1,FALSE),"")</f>
        <v>IPC-LAN CP 40</v>
      </c>
    </row>
    <row r="182" spans="1:8" ht="20.100000000000001" customHeight="1" x14ac:dyDescent="0.2">
      <c r="A182" s="19">
        <v>45491</v>
      </c>
      <c r="B182" s="17">
        <v>1305</v>
      </c>
      <c r="C182" s="18" t="s">
        <v>15</v>
      </c>
      <c r="D182" s="21">
        <v>16000</v>
      </c>
      <c r="E182" s="28" t="s">
        <v>182</v>
      </c>
      <c r="F182" s="132"/>
      <c r="H182" s="16" t="str">
        <f>_xlfn.IFNA(VLOOKUP($C182,مواد!$A$1:$A$150,1,FALSE),"")</f>
        <v>IPC-LAN CP 40</v>
      </c>
    </row>
    <row r="183" spans="1:8" ht="20.100000000000001" customHeight="1" x14ac:dyDescent="0.2">
      <c r="A183" s="19">
        <v>45490</v>
      </c>
      <c r="B183" s="17">
        <v>1304</v>
      </c>
      <c r="C183" s="18" t="s">
        <v>15</v>
      </c>
      <c r="D183" s="21">
        <v>12000</v>
      </c>
      <c r="E183" s="28" t="s">
        <v>182</v>
      </c>
      <c r="F183" s="132"/>
      <c r="H183" s="16" t="str">
        <f>_xlfn.IFNA(VLOOKUP($C183,مواد!$A$1:$A$150,1,FALSE),"")</f>
        <v>IPC-LAN CP 40</v>
      </c>
    </row>
    <row r="184" spans="1:8" ht="20.100000000000001" customHeight="1" x14ac:dyDescent="0.2">
      <c r="A184" s="19">
        <v>45490</v>
      </c>
      <c r="B184" s="17">
        <v>1303</v>
      </c>
      <c r="C184" s="18" t="s">
        <v>15</v>
      </c>
      <c r="D184" s="21">
        <v>12000</v>
      </c>
      <c r="E184" s="28" t="s">
        <v>182</v>
      </c>
      <c r="F184" s="132"/>
      <c r="H184" s="16" t="str">
        <f>_xlfn.IFNA(VLOOKUP($C184,مواد!$A$1:$A$150,1,FALSE),"")</f>
        <v>IPC-LAN CP 40</v>
      </c>
    </row>
    <row r="185" spans="1:8" ht="20.100000000000001" customHeight="1" x14ac:dyDescent="0.2">
      <c r="A185" s="19">
        <v>45489</v>
      </c>
      <c r="B185" s="17">
        <v>1302</v>
      </c>
      <c r="C185" s="18" t="s">
        <v>15</v>
      </c>
      <c r="D185" s="21">
        <v>16000</v>
      </c>
      <c r="E185" s="28" t="s">
        <v>182</v>
      </c>
      <c r="F185" s="132"/>
      <c r="H185" s="16" t="str">
        <f>_xlfn.IFNA(VLOOKUP($C185,مواد!$A$1:$A$150,1,FALSE),"")</f>
        <v>IPC-LAN CP 40</v>
      </c>
    </row>
    <row r="186" spans="1:8" ht="20.100000000000001" customHeight="1" x14ac:dyDescent="0.2">
      <c r="A186" s="19">
        <v>45488</v>
      </c>
      <c r="B186" s="17">
        <v>1301</v>
      </c>
      <c r="C186" s="18" t="s">
        <v>15</v>
      </c>
      <c r="D186" s="21">
        <v>12000</v>
      </c>
      <c r="E186" s="28" t="s">
        <v>182</v>
      </c>
      <c r="F186" s="132"/>
      <c r="H186" s="16" t="str">
        <f>_xlfn.IFNA(VLOOKUP($C186,مواد!$A$1:$A$150,1,FALSE),"")</f>
        <v>IPC-LAN CP 40</v>
      </c>
    </row>
    <row r="187" spans="1:8" ht="20.100000000000001" customHeight="1" x14ac:dyDescent="0.2">
      <c r="A187" s="19">
        <v>45488</v>
      </c>
      <c r="B187" s="17">
        <v>1150</v>
      </c>
      <c r="C187" s="18" t="s">
        <v>15</v>
      </c>
      <c r="D187" s="21">
        <v>12000</v>
      </c>
      <c r="E187" s="28" t="s">
        <v>182</v>
      </c>
      <c r="F187" s="132"/>
      <c r="H187" s="16" t="str">
        <f>_xlfn.IFNA(VLOOKUP($C187,مواد!$A$1:$A$150,1,FALSE),"")</f>
        <v>IPC-LAN CP 40</v>
      </c>
    </row>
    <row r="188" spans="1:8" ht="20.100000000000001" customHeight="1" x14ac:dyDescent="0.2">
      <c r="A188" s="19">
        <v>45488</v>
      </c>
      <c r="B188" s="17">
        <v>1149</v>
      </c>
      <c r="C188" s="18" t="s">
        <v>15</v>
      </c>
      <c r="D188" s="21">
        <v>16000</v>
      </c>
      <c r="E188" s="28" t="s">
        <v>182</v>
      </c>
      <c r="F188" s="132"/>
      <c r="H188" s="16" t="str">
        <f>_xlfn.IFNA(VLOOKUP($C188,مواد!$A$1:$A$150,1,FALSE),"")</f>
        <v>IPC-LAN CP 40</v>
      </c>
    </row>
    <row r="189" spans="1:8" ht="20.100000000000001" customHeight="1" x14ac:dyDescent="0.2">
      <c r="A189" s="19">
        <v>45487</v>
      </c>
      <c r="B189" s="17">
        <v>1148</v>
      </c>
      <c r="C189" s="18" t="s">
        <v>15</v>
      </c>
      <c r="D189" s="21">
        <v>16000</v>
      </c>
      <c r="E189" s="28" t="s">
        <v>182</v>
      </c>
      <c r="F189" s="132"/>
      <c r="H189" s="16" t="str">
        <f>_xlfn.IFNA(VLOOKUP($C189,مواد!$A$1:$A$150,1,FALSE),"")</f>
        <v>IPC-LAN CP 40</v>
      </c>
    </row>
    <row r="190" spans="1:8" ht="20.100000000000001" customHeight="1" x14ac:dyDescent="0.2">
      <c r="A190" s="19">
        <v>45486</v>
      </c>
      <c r="B190" s="17">
        <v>1147</v>
      </c>
      <c r="C190" s="18" t="s">
        <v>15</v>
      </c>
      <c r="D190" s="21">
        <v>16000</v>
      </c>
      <c r="E190" s="28" t="s">
        <v>182</v>
      </c>
      <c r="F190" s="132"/>
      <c r="H190" s="16" t="str">
        <f>_xlfn.IFNA(VLOOKUP($C190,مواد!$A$1:$A$150,1,FALSE),"")</f>
        <v>IPC-LAN CP 40</v>
      </c>
    </row>
    <row r="191" spans="1:8" ht="20.100000000000001" customHeight="1" x14ac:dyDescent="0.2">
      <c r="A191" s="19">
        <v>45486</v>
      </c>
      <c r="B191" s="17">
        <v>1146</v>
      </c>
      <c r="C191" s="18" t="s">
        <v>15</v>
      </c>
      <c r="D191" s="21">
        <v>12000</v>
      </c>
      <c r="E191" s="28" t="s">
        <v>182</v>
      </c>
      <c r="F191" s="132"/>
      <c r="H191" s="16" t="str">
        <f>_xlfn.IFNA(VLOOKUP($C191,مواد!$A$1:$A$150,1,FALSE),"")</f>
        <v>IPC-LAN CP 40</v>
      </c>
    </row>
    <row r="192" spans="1:8" ht="20.100000000000001" customHeight="1" x14ac:dyDescent="0.2">
      <c r="A192" s="19">
        <v>45484</v>
      </c>
      <c r="B192" s="17">
        <v>1145</v>
      </c>
      <c r="C192" s="18" t="s">
        <v>15</v>
      </c>
      <c r="D192" s="21">
        <v>12000</v>
      </c>
      <c r="E192" s="28" t="s">
        <v>182</v>
      </c>
      <c r="F192" s="132"/>
      <c r="H192" s="16" t="str">
        <f>_xlfn.IFNA(VLOOKUP($C192,مواد!$A$1:$A$150,1,FALSE),"")</f>
        <v>IPC-LAN CP 40</v>
      </c>
    </row>
    <row r="193" spans="1:8" ht="20.100000000000001" customHeight="1" x14ac:dyDescent="0.2">
      <c r="A193" s="19">
        <v>45483</v>
      </c>
      <c r="B193" s="17">
        <v>1144</v>
      </c>
      <c r="C193" s="18" t="s">
        <v>15</v>
      </c>
      <c r="D193" s="21">
        <v>12500</v>
      </c>
      <c r="E193" s="28" t="s">
        <v>182</v>
      </c>
      <c r="F193" s="132"/>
      <c r="H193" s="16" t="str">
        <f>_xlfn.IFNA(VLOOKUP($C193,مواد!$A$1:$A$150,1,FALSE),"")</f>
        <v>IPC-LAN CP 40</v>
      </c>
    </row>
    <row r="194" spans="1:8" ht="20.100000000000001" customHeight="1" x14ac:dyDescent="0.2">
      <c r="A194" s="19">
        <v>45483</v>
      </c>
      <c r="B194" s="17">
        <v>1143</v>
      </c>
      <c r="C194" s="18" t="s">
        <v>15</v>
      </c>
      <c r="D194" s="21">
        <v>12500</v>
      </c>
      <c r="E194" s="28" t="s">
        <v>182</v>
      </c>
      <c r="F194" s="132"/>
      <c r="H194" s="16" t="str">
        <f>_xlfn.IFNA(VLOOKUP($C194,مواد!$A$1:$A$150,1,FALSE),"")</f>
        <v>IPC-LAN CP 40</v>
      </c>
    </row>
    <row r="195" spans="1:8" ht="20.100000000000001" customHeight="1" x14ac:dyDescent="0.2">
      <c r="A195" s="19">
        <v>45482</v>
      </c>
      <c r="B195" s="17">
        <v>1142</v>
      </c>
      <c r="C195" s="18" t="s">
        <v>15</v>
      </c>
      <c r="D195" s="21">
        <v>12500</v>
      </c>
      <c r="E195" s="28" t="s">
        <v>182</v>
      </c>
      <c r="F195" s="132"/>
      <c r="H195" s="16" t="str">
        <f>_xlfn.IFNA(VLOOKUP($C195,مواد!$A$1:$A$150,1,FALSE),"")</f>
        <v>IPC-LAN CP 40</v>
      </c>
    </row>
    <row r="196" spans="1:8" ht="20.100000000000001" customHeight="1" x14ac:dyDescent="0.2">
      <c r="A196" s="19">
        <v>45496</v>
      </c>
      <c r="B196" s="17">
        <v>1169</v>
      </c>
      <c r="C196" s="18" t="s">
        <v>78</v>
      </c>
      <c r="D196" s="21">
        <v>6000</v>
      </c>
      <c r="E196" s="28" t="s">
        <v>182</v>
      </c>
      <c r="F196" s="132"/>
      <c r="H196" s="16" t="str">
        <f>_xlfn.IFNA(VLOOKUP($C196,مواد!$A$1:$A$150,1,FALSE),"")</f>
        <v>IPC-GREEN-SPECKLES</v>
      </c>
    </row>
    <row r="197" spans="1:8" ht="20.100000000000001" customHeight="1" x14ac:dyDescent="0.2">
      <c r="A197" s="19">
        <v>45495</v>
      </c>
      <c r="B197" s="17">
        <v>1168</v>
      </c>
      <c r="C197" s="18" t="s">
        <v>78</v>
      </c>
      <c r="D197" s="21">
        <v>7000</v>
      </c>
      <c r="E197" s="28" t="s">
        <v>182</v>
      </c>
      <c r="F197" s="132"/>
      <c r="H197" s="16" t="str">
        <f>_xlfn.IFNA(VLOOKUP($C197,مواد!$A$1:$A$150,1,FALSE),"")</f>
        <v>IPC-GREEN-SPECKLES</v>
      </c>
    </row>
    <row r="198" spans="1:8" ht="20.100000000000001" customHeight="1" x14ac:dyDescent="0.2">
      <c r="A198" s="19">
        <v>45474</v>
      </c>
      <c r="B198" s="17">
        <v>1228</v>
      </c>
      <c r="C198" s="18" t="s">
        <v>18</v>
      </c>
      <c r="D198" s="21">
        <v>11800</v>
      </c>
      <c r="E198" s="28" t="s">
        <v>182</v>
      </c>
      <c r="F198" s="132"/>
      <c r="H198" s="16" t="str">
        <f>_xlfn.IFNA(VLOOKUP($C198,مواد!$A$1:$A$150,1,FALSE),"")</f>
        <v>IPC-SA-509</v>
      </c>
    </row>
    <row r="199" spans="1:8" ht="20.100000000000001" customHeight="1" x14ac:dyDescent="0.2">
      <c r="A199" s="19">
        <v>45474</v>
      </c>
      <c r="B199" s="17">
        <v>1229</v>
      </c>
      <c r="C199" s="18" t="s">
        <v>181</v>
      </c>
      <c r="D199" s="21">
        <v>7850</v>
      </c>
      <c r="E199" s="28" t="s">
        <v>182</v>
      </c>
      <c r="F199" s="132"/>
      <c r="H199" s="16" t="str">
        <f>_xlfn.IFNA(VLOOKUP($C199,مواد!$A$1:$A$150,1,FALSE),"")</f>
        <v>IPC-CARPET735</v>
      </c>
    </row>
    <row r="200" spans="1:8" ht="20.100000000000001" customHeight="1" x14ac:dyDescent="0.2">
      <c r="A200" s="19">
        <v>45475</v>
      </c>
      <c r="B200" s="17">
        <v>1230</v>
      </c>
      <c r="C200" s="18" t="s">
        <v>18</v>
      </c>
      <c r="D200" s="21">
        <v>11800</v>
      </c>
      <c r="E200" s="28" t="s">
        <v>182</v>
      </c>
      <c r="F200" s="132"/>
      <c r="H200" s="16" t="str">
        <f>_xlfn.IFNA(VLOOKUP($C200,مواد!$A$1:$A$150,1,FALSE),"")</f>
        <v>IPC-SA-509</v>
      </c>
    </row>
    <row r="201" spans="1:8" ht="20.100000000000001" customHeight="1" x14ac:dyDescent="0.2">
      <c r="A201" s="19">
        <v>45475</v>
      </c>
      <c r="B201" s="17">
        <v>1231</v>
      </c>
      <c r="C201" s="18" t="s">
        <v>181</v>
      </c>
      <c r="D201" s="21">
        <v>8400</v>
      </c>
      <c r="E201" s="28" t="s">
        <v>182</v>
      </c>
      <c r="F201" s="132"/>
      <c r="H201" s="16" t="str">
        <f>_xlfn.IFNA(VLOOKUP($C201,مواد!$A$1:$A$150,1,FALSE),"")</f>
        <v>IPC-CARPET735</v>
      </c>
    </row>
    <row r="202" spans="1:8" ht="20.100000000000001" customHeight="1" x14ac:dyDescent="0.2">
      <c r="A202" s="19">
        <v>45476</v>
      </c>
      <c r="B202" s="17">
        <v>1232</v>
      </c>
      <c r="C202" s="18" t="s">
        <v>18</v>
      </c>
      <c r="D202" s="21">
        <v>11800</v>
      </c>
      <c r="E202" s="28" t="s">
        <v>182</v>
      </c>
      <c r="F202" s="132"/>
      <c r="H202" s="16" t="str">
        <f>_xlfn.IFNA(VLOOKUP($C202,مواد!$A$1:$A$150,1,FALSE),"")</f>
        <v>IPC-SA-509</v>
      </c>
    </row>
    <row r="203" spans="1:8" ht="20.100000000000001" customHeight="1" x14ac:dyDescent="0.2">
      <c r="A203" s="19">
        <v>45476</v>
      </c>
      <c r="B203" s="17">
        <v>1233</v>
      </c>
      <c r="C203" s="18" t="s">
        <v>18</v>
      </c>
      <c r="D203" s="21">
        <v>11800</v>
      </c>
      <c r="E203" s="28" t="s">
        <v>182</v>
      </c>
      <c r="F203" s="132"/>
      <c r="H203" s="16" t="str">
        <f>_xlfn.IFNA(VLOOKUP($C203,مواد!$A$1:$A$150,1,FALSE),"")</f>
        <v>IPC-SA-509</v>
      </c>
    </row>
    <row r="204" spans="1:8" ht="20.100000000000001" customHeight="1" x14ac:dyDescent="0.2">
      <c r="A204" s="19">
        <v>45477</v>
      </c>
      <c r="B204" s="17">
        <v>1234</v>
      </c>
      <c r="C204" s="18" t="s">
        <v>14</v>
      </c>
      <c r="D204" s="21">
        <v>10800</v>
      </c>
      <c r="E204" s="28" t="s">
        <v>182</v>
      </c>
      <c r="F204" s="132"/>
      <c r="H204" s="16" t="str">
        <f>_xlfn.IFNA(VLOOKUP($C204,مواد!$A$1:$A$150,1,FALSE),"")</f>
        <v>IPC-CARPET-755</v>
      </c>
    </row>
    <row r="205" spans="1:8" ht="20.100000000000001" customHeight="1" x14ac:dyDescent="0.2">
      <c r="A205" s="19">
        <v>45477</v>
      </c>
      <c r="B205" s="17">
        <v>1235</v>
      </c>
      <c r="C205" s="18" t="s">
        <v>14</v>
      </c>
      <c r="D205" s="21">
        <v>10800</v>
      </c>
      <c r="E205" s="28" t="s">
        <v>182</v>
      </c>
      <c r="F205" s="132"/>
      <c r="H205" s="16" t="str">
        <f>_xlfn.IFNA(VLOOKUP($C205,مواد!$A$1:$A$150,1,FALSE),"")</f>
        <v>IPC-CARPET-755</v>
      </c>
    </row>
    <row r="206" spans="1:8" ht="20.100000000000001" customHeight="1" x14ac:dyDescent="0.2">
      <c r="A206" s="19">
        <v>45479</v>
      </c>
      <c r="B206" s="17">
        <v>1236</v>
      </c>
      <c r="C206" s="18" t="s">
        <v>14</v>
      </c>
      <c r="D206" s="21">
        <v>10800</v>
      </c>
      <c r="E206" s="28" t="s">
        <v>182</v>
      </c>
      <c r="F206" s="132"/>
      <c r="H206" s="16" t="str">
        <f>_xlfn.IFNA(VLOOKUP($C206,مواد!$A$1:$A$150,1,FALSE),"")</f>
        <v>IPC-CARPET-755</v>
      </c>
    </row>
    <row r="207" spans="1:8" ht="20.100000000000001" customHeight="1" x14ac:dyDescent="0.2">
      <c r="A207" s="19">
        <v>45479</v>
      </c>
      <c r="B207" s="17">
        <v>1237</v>
      </c>
      <c r="C207" s="18" t="s">
        <v>20</v>
      </c>
      <c r="D207" s="21">
        <v>7850</v>
      </c>
      <c r="E207" s="28" t="s">
        <v>182</v>
      </c>
      <c r="F207" s="132"/>
      <c r="H207" s="16" t="str">
        <f>_xlfn.IFNA(VLOOKUP($C207,مواد!$A$1:$A$150,1,FALSE),"")</f>
        <v>IPC-BOND 51</v>
      </c>
    </row>
    <row r="208" spans="1:8" ht="20.100000000000001" customHeight="1" x14ac:dyDescent="0.2">
      <c r="A208" s="19">
        <v>45480</v>
      </c>
      <c r="B208" s="17">
        <v>1238</v>
      </c>
      <c r="C208" s="18" t="s">
        <v>18</v>
      </c>
      <c r="D208" s="21">
        <v>11800</v>
      </c>
      <c r="E208" s="28" t="s">
        <v>182</v>
      </c>
      <c r="F208" s="132"/>
      <c r="H208" s="16" t="str">
        <f>_xlfn.IFNA(VLOOKUP($C208,مواد!$A$1:$A$150,1,FALSE),"")</f>
        <v>IPC-SA-509</v>
      </c>
    </row>
    <row r="209" spans="1:8" ht="20.100000000000001" customHeight="1" x14ac:dyDescent="0.2">
      <c r="A209" s="19">
        <v>45480</v>
      </c>
      <c r="B209" s="17">
        <v>1239</v>
      </c>
      <c r="C209" s="18" t="s">
        <v>14</v>
      </c>
      <c r="D209" s="21">
        <v>10800</v>
      </c>
      <c r="E209" s="28" t="s">
        <v>182</v>
      </c>
      <c r="F209" s="132"/>
      <c r="H209" s="16" t="str">
        <f>_xlfn.IFNA(VLOOKUP($C209,مواد!$A$1:$A$150,1,FALSE),"")</f>
        <v>IPC-CARPET-755</v>
      </c>
    </row>
    <row r="210" spans="1:8" ht="20.100000000000001" customHeight="1" x14ac:dyDescent="0.2">
      <c r="A210" s="19">
        <v>45481</v>
      </c>
      <c r="B210" s="17">
        <v>1240</v>
      </c>
      <c r="C210" s="18" t="s">
        <v>14</v>
      </c>
      <c r="D210" s="21">
        <v>10800</v>
      </c>
      <c r="E210" s="28" t="s">
        <v>182</v>
      </c>
      <c r="F210" s="132"/>
      <c r="H210" s="16" t="str">
        <f>_xlfn.IFNA(VLOOKUP($C210,مواد!$A$1:$A$150,1,FALSE),"")</f>
        <v>IPC-CARPET-755</v>
      </c>
    </row>
    <row r="211" spans="1:8" ht="20.100000000000001" customHeight="1" x14ac:dyDescent="0.2">
      <c r="A211" s="19">
        <v>45481</v>
      </c>
      <c r="B211" s="17">
        <v>1241</v>
      </c>
      <c r="C211" s="18" t="s">
        <v>18</v>
      </c>
      <c r="D211" s="21">
        <v>11800</v>
      </c>
      <c r="E211" s="28" t="s">
        <v>182</v>
      </c>
      <c r="F211" s="132"/>
      <c r="H211" s="16" t="str">
        <f>_xlfn.IFNA(VLOOKUP($C211,مواد!$A$1:$A$150,1,FALSE),"")</f>
        <v>IPC-SA-509</v>
      </c>
    </row>
    <row r="212" spans="1:8" ht="20.100000000000001" customHeight="1" x14ac:dyDescent="0.2">
      <c r="A212" s="19">
        <v>45482</v>
      </c>
      <c r="B212" s="17">
        <v>1242</v>
      </c>
      <c r="C212" s="18" t="s">
        <v>18</v>
      </c>
      <c r="D212" s="21">
        <v>11800</v>
      </c>
      <c r="E212" s="28" t="s">
        <v>182</v>
      </c>
      <c r="F212" s="132"/>
      <c r="H212" s="16" t="str">
        <f>_xlfn.IFNA(VLOOKUP($C212,مواد!$A$1:$A$150,1,FALSE),"")</f>
        <v>IPC-SA-509</v>
      </c>
    </row>
    <row r="213" spans="1:8" ht="20.100000000000001" customHeight="1" x14ac:dyDescent="0.2">
      <c r="A213" s="19">
        <v>45482</v>
      </c>
      <c r="B213" s="17">
        <v>1243</v>
      </c>
      <c r="C213" s="18" t="s">
        <v>18</v>
      </c>
      <c r="D213" s="21">
        <v>11800</v>
      </c>
      <c r="E213" s="28" t="s">
        <v>182</v>
      </c>
      <c r="F213" s="132"/>
      <c r="H213" s="16" t="str">
        <f>_xlfn.IFNA(VLOOKUP($C213,مواد!$A$1:$A$150,1,FALSE),"")</f>
        <v>IPC-SA-509</v>
      </c>
    </row>
    <row r="214" spans="1:8" ht="20.100000000000001" customHeight="1" x14ac:dyDescent="0.2">
      <c r="A214" s="19">
        <v>45482</v>
      </c>
      <c r="B214" s="17">
        <v>1244</v>
      </c>
      <c r="C214" s="18" t="s">
        <v>189</v>
      </c>
      <c r="D214" s="21">
        <v>900</v>
      </c>
      <c r="E214" s="28" t="s">
        <v>182</v>
      </c>
      <c r="F214" s="132"/>
      <c r="H214" s="16" t="str">
        <f>_xlfn.IFNA(VLOOKUP($C214,مواد!$A$1:$A$150,1,FALSE),"")</f>
        <v>IPC-SOLVO-80</v>
      </c>
    </row>
    <row r="215" spans="1:8" ht="20.100000000000001" customHeight="1" x14ac:dyDescent="0.2">
      <c r="A215" s="19">
        <v>45483</v>
      </c>
      <c r="B215" s="17">
        <v>1245</v>
      </c>
      <c r="C215" s="18" t="s">
        <v>187</v>
      </c>
      <c r="D215" s="21">
        <v>11800</v>
      </c>
      <c r="E215" s="28" t="s">
        <v>182</v>
      </c>
      <c r="F215" s="132"/>
      <c r="H215" s="16" t="str">
        <f>_xlfn.IFNA(VLOOKUP($C215,مواد!$A$1:$A$150,1,FALSE),"")</f>
        <v>IPC-SA-469</v>
      </c>
    </row>
    <row r="216" spans="1:8" ht="20.100000000000001" customHeight="1" x14ac:dyDescent="0.2">
      <c r="A216" s="19">
        <v>45483</v>
      </c>
      <c r="B216" s="17">
        <v>1246</v>
      </c>
      <c r="C216" s="18" t="s">
        <v>18</v>
      </c>
      <c r="D216" s="21">
        <v>11800</v>
      </c>
      <c r="E216" s="28" t="s">
        <v>182</v>
      </c>
      <c r="F216" s="132"/>
      <c r="H216" s="16" t="str">
        <f>_xlfn.IFNA(VLOOKUP($C216,مواد!$A$1:$A$150,1,FALSE),"")</f>
        <v>IPC-SA-509</v>
      </c>
    </row>
    <row r="217" spans="1:8" ht="20.100000000000001" customHeight="1" x14ac:dyDescent="0.2">
      <c r="A217" s="19">
        <v>45484</v>
      </c>
      <c r="B217" s="17">
        <v>1247</v>
      </c>
      <c r="C217" s="18" t="s">
        <v>18</v>
      </c>
      <c r="D217" s="21">
        <v>11800</v>
      </c>
      <c r="E217" s="28" t="s">
        <v>182</v>
      </c>
      <c r="F217" s="132"/>
      <c r="H217" s="16" t="str">
        <f>_xlfn.IFNA(VLOOKUP($C217,مواد!$A$1:$A$150,1,FALSE),"")</f>
        <v>IPC-SA-509</v>
      </c>
    </row>
    <row r="218" spans="1:8" ht="20.100000000000001" customHeight="1" x14ac:dyDescent="0.2">
      <c r="A218" s="19">
        <v>45484</v>
      </c>
      <c r="B218" s="17">
        <v>1248</v>
      </c>
      <c r="C218" s="18" t="s">
        <v>18</v>
      </c>
      <c r="D218" s="21">
        <v>11800</v>
      </c>
      <c r="E218" s="28" t="s">
        <v>182</v>
      </c>
      <c r="F218" s="132"/>
      <c r="H218" s="16" t="str">
        <f>_xlfn.IFNA(VLOOKUP($C218,مواد!$A$1:$A$150,1,FALSE),"")</f>
        <v>IPC-SA-509</v>
      </c>
    </row>
    <row r="219" spans="1:8" ht="20.100000000000001" customHeight="1" x14ac:dyDescent="0.2">
      <c r="A219" s="19">
        <v>45486</v>
      </c>
      <c r="B219" s="17">
        <v>1249</v>
      </c>
      <c r="C219" s="18" t="s">
        <v>18</v>
      </c>
      <c r="D219" s="21">
        <v>11800</v>
      </c>
      <c r="E219" s="28" t="s">
        <v>182</v>
      </c>
      <c r="F219" s="132"/>
      <c r="H219" s="16" t="str">
        <f>_xlfn.IFNA(VLOOKUP($C219,مواد!$A$1:$A$150,1,FALSE),"")</f>
        <v>IPC-SA-509</v>
      </c>
    </row>
    <row r="220" spans="1:8" ht="20.100000000000001" customHeight="1" x14ac:dyDescent="0.2">
      <c r="A220" s="19">
        <v>45486</v>
      </c>
      <c r="B220" s="17">
        <v>1250</v>
      </c>
      <c r="C220" s="18" t="s">
        <v>18</v>
      </c>
      <c r="D220" s="21">
        <v>11800</v>
      </c>
      <c r="E220" s="28" t="s">
        <v>182</v>
      </c>
      <c r="F220" s="132"/>
      <c r="H220" s="16" t="str">
        <f>_xlfn.IFNA(VLOOKUP($C220,مواد!$A$1:$A$150,1,FALSE),"")</f>
        <v>IPC-SA-509</v>
      </c>
    </row>
    <row r="221" spans="1:8" ht="20.100000000000001" customHeight="1" x14ac:dyDescent="0.2">
      <c r="A221" s="19">
        <v>45495</v>
      </c>
      <c r="B221" s="17">
        <v>1265</v>
      </c>
      <c r="C221" s="18" t="s">
        <v>14</v>
      </c>
      <c r="D221" s="21">
        <v>10800</v>
      </c>
      <c r="E221" s="28" t="s">
        <v>182</v>
      </c>
      <c r="F221" s="132"/>
      <c r="H221" s="16" t="str">
        <f>_xlfn.IFNA(VLOOKUP($C221,مواد!$A$1:$A$150,1,FALSE),"")</f>
        <v>IPC-CARPET-755</v>
      </c>
    </row>
    <row r="222" spans="1:8" ht="20.100000000000001" customHeight="1" x14ac:dyDescent="0.2">
      <c r="A222" s="19">
        <v>45495</v>
      </c>
      <c r="B222" s="17">
        <v>1266</v>
      </c>
      <c r="C222" s="18" t="s">
        <v>18</v>
      </c>
      <c r="D222" s="21">
        <v>11800</v>
      </c>
      <c r="E222" s="28" t="s">
        <v>182</v>
      </c>
      <c r="F222" s="132"/>
      <c r="H222" s="16" t="str">
        <f>_xlfn.IFNA(VLOOKUP($C222,مواد!$A$1:$A$150,1,FALSE),"")</f>
        <v>IPC-SA-509</v>
      </c>
    </row>
    <row r="223" spans="1:8" ht="20.100000000000001" customHeight="1" x14ac:dyDescent="0.2">
      <c r="A223" s="19">
        <v>45496</v>
      </c>
      <c r="B223" s="17">
        <v>1267</v>
      </c>
      <c r="C223" s="18" t="s">
        <v>14</v>
      </c>
      <c r="D223" s="21">
        <v>10800</v>
      </c>
      <c r="E223" s="28" t="s">
        <v>182</v>
      </c>
      <c r="F223" s="132"/>
      <c r="H223" s="16" t="str">
        <f>_xlfn.IFNA(VLOOKUP($C223,مواد!$A$1:$A$150,1,FALSE),"")</f>
        <v>IPC-CARPET-755</v>
      </c>
    </row>
    <row r="224" spans="1:8" ht="20.100000000000001" customHeight="1" x14ac:dyDescent="0.2">
      <c r="A224" s="19">
        <v>45496</v>
      </c>
      <c r="B224" s="17">
        <v>1268</v>
      </c>
      <c r="C224" s="18" t="s">
        <v>20</v>
      </c>
      <c r="D224" s="21">
        <v>7850</v>
      </c>
      <c r="E224" s="28" t="s">
        <v>182</v>
      </c>
      <c r="F224" s="132"/>
      <c r="H224" s="16" t="str">
        <f>_xlfn.IFNA(VLOOKUP($C224,مواد!$A$1:$A$150,1,FALSE),"")</f>
        <v>IPC-BOND 51</v>
      </c>
    </row>
    <row r="225" spans="1:8" ht="20.100000000000001" customHeight="1" x14ac:dyDescent="0.2">
      <c r="A225" s="19">
        <v>45500</v>
      </c>
      <c r="B225" s="17">
        <v>1173</v>
      </c>
      <c r="C225" s="18" t="s">
        <v>79</v>
      </c>
      <c r="D225" s="21">
        <v>2000</v>
      </c>
      <c r="E225" s="28" t="s">
        <v>182</v>
      </c>
      <c r="F225" s="132"/>
      <c r="H225" s="16" t="str">
        <f>_xlfn.IFNA(VLOOKUP($C225,مواد!$A$1:$A$150,1,FALSE),"")</f>
        <v>IPC-WHITE-SPECKLES</v>
      </c>
    </row>
    <row r="226" spans="1:8" ht="20.100000000000001" customHeight="1" x14ac:dyDescent="0.2">
      <c r="A226" s="19">
        <v>45500</v>
      </c>
      <c r="B226" s="17">
        <v>1172</v>
      </c>
      <c r="C226" s="18" t="s">
        <v>78</v>
      </c>
      <c r="D226" s="21">
        <v>3000</v>
      </c>
      <c r="E226" s="28" t="s">
        <v>182</v>
      </c>
      <c r="F226" s="132"/>
      <c r="H226" s="16" t="str">
        <f>_xlfn.IFNA(VLOOKUP($C226,مواد!$A$1:$A$150,1,FALSE),"")</f>
        <v>IPC-GREEN-SPECKLES</v>
      </c>
    </row>
    <row r="227" spans="1:8" ht="20.100000000000001" customHeight="1" x14ac:dyDescent="0.2">
      <c r="A227" s="19">
        <v>45498</v>
      </c>
      <c r="B227" s="17">
        <v>1171</v>
      </c>
      <c r="C227" s="18" t="s">
        <v>78</v>
      </c>
      <c r="D227" s="21">
        <v>3000</v>
      </c>
      <c r="E227" s="28" t="s">
        <v>182</v>
      </c>
      <c r="F227" s="132"/>
      <c r="H227" s="16" t="str">
        <f>_xlfn.IFNA(VLOOKUP($C227,مواد!$A$1:$A$150,1,FALSE),"")</f>
        <v>IPC-GREEN-SPECKLES</v>
      </c>
    </row>
    <row r="228" spans="1:8" ht="20.100000000000001" customHeight="1" x14ac:dyDescent="0.2">
      <c r="A228" s="19">
        <v>45497</v>
      </c>
      <c r="B228" s="17">
        <v>1170</v>
      </c>
      <c r="C228" s="18" t="s">
        <v>78</v>
      </c>
      <c r="D228" s="21">
        <v>3000</v>
      </c>
      <c r="E228" s="28" t="s">
        <v>182</v>
      </c>
      <c r="F228" s="132"/>
      <c r="H228" s="16" t="str">
        <f>_xlfn.IFNA(VLOOKUP($C228,مواد!$A$1:$A$150,1,FALSE),"")</f>
        <v>IPC-GREEN-SPECKLES</v>
      </c>
    </row>
    <row r="229" spans="1:8" ht="20.100000000000001" customHeight="1" x14ac:dyDescent="0.2">
      <c r="A229" s="19">
        <v>45502</v>
      </c>
      <c r="B229" s="17">
        <v>1174</v>
      </c>
      <c r="C229" s="18" t="s">
        <v>79</v>
      </c>
      <c r="D229" s="21">
        <v>8500</v>
      </c>
      <c r="E229" s="28" t="s">
        <v>182</v>
      </c>
      <c r="F229" s="132"/>
      <c r="H229" s="16" t="str">
        <f>_xlfn.IFNA(VLOOKUP($C229,مواد!$A$1:$A$150,1,FALSE),"")</f>
        <v>IPC-WHITE-SPECKLES</v>
      </c>
    </row>
    <row r="230" spans="1:8" ht="20.100000000000001" customHeight="1" x14ac:dyDescent="0.2">
      <c r="A230" s="19">
        <v>45503</v>
      </c>
      <c r="B230" s="17">
        <v>1175</v>
      </c>
      <c r="C230" s="18" t="s">
        <v>79</v>
      </c>
      <c r="D230" s="21">
        <v>6500</v>
      </c>
      <c r="E230" s="28" t="s">
        <v>182</v>
      </c>
      <c r="F230" s="132"/>
      <c r="H230" s="16" t="str">
        <f>_xlfn.IFNA(VLOOKUP($C230,مواد!$A$1:$A$150,1,FALSE),"")</f>
        <v>IPC-WHITE-SPECKLES</v>
      </c>
    </row>
    <row r="231" spans="1:8" ht="20.100000000000001" customHeight="1" x14ac:dyDescent="0.2">
      <c r="A231" s="19">
        <v>45510</v>
      </c>
      <c r="B231" s="17">
        <v>1945</v>
      </c>
      <c r="C231" s="18" t="s">
        <v>18</v>
      </c>
      <c r="D231" s="21">
        <v>11800</v>
      </c>
      <c r="E231" s="28" t="s">
        <v>182</v>
      </c>
      <c r="F231" s="132"/>
      <c r="H231" s="16" t="str">
        <f>_xlfn.IFNA(VLOOKUP($C231,مواد!$A$1:$A$150,1,FALSE),"")</f>
        <v>IPC-SA-509</v>
      </c>
    </row>
    <row r="232" spans="1:8" ht="20.100000000000001" customHeight="1" x14ac:dyDescent="0.2">
      <c r="A232" s="19">
        <v>45451</v>
      </c>
      <c r="B232" s="17">
        <v>1946</v>
      </c>
      <c r="C232" s="18" t="s">
        <v>18</v>
      </c>
      <c r="D232" s="21">
        <v>11800</v>
      </c>
      <c r="E232" s="28" t="s">
        <v>182</v>
      </c>
      <c r="F232" s="132"/>
      <c r="H232" s="16" t="str">
        <f>_xlfn.IFNA(VLOOKUP($C232,مواد!$A$1:$A$150,1,FALSE),"")</f>
        <v>IPC-SA-509</v>
      </c>
    </row>
    <row r="233" spans="1:8" ht="20.100000000000001" customHeight="1" x14ac:dyDescent="0.2">
      <c r="A233" s="19">
        <v>45451</v>
      </c>
      <c r="B233" s="17">
        <v>1947</v>
      </c>
      <c r="C233" s="18" t="s">
        <v>19</v>
      </c>
      <c r="D233" s="21">
        <v>10800</v>
      </c>
      <c r="E233" s="28" t="s">
        <v>182</v>
      </c>
      <c r="F233" s="132"/>
      <c r="H233" s="16" t="str">
        <f>_xlfn.IFNA(VLOOKUP($C233,مواد!$A$1:$A$150,1,FALSE),"")</f>
        <v>IPC-CO 511</v>
      </c>
    </row>
    <row r="234" spans="1:8" ht="20.100000000000001" customHeight="1" x14ac:dyDescent="0.2">
      <c r="A234" s="19">
        <v>45452</v>
      </c>
      <c r="B234" s="17">
        <v>1948</v>
      </c>
      <c r="C234" s="18" t="s">
        <v>18</v>
      </c>
      <c r="D234" s="21">
        <v>11800</v>
      </c>
      <c r="E234" s="28" t="s">
        <v>182</v>
      </c>
      <c r="F234" s="132"/>
      <c r="H234" s="16" t="str">
        <f>_xlfn.IFNA(VLOOKUP($C234,مواد!$A$1:$A$150,1,FALSE),"")</f>
        <v>IPC-SA-509</v>
      </c>
    </row>
    <row r="235" spans="1:8" ht="20.100000000000001" customHeight="1" x14ac:dyDescent="0.2">
      <c r="A235" s="19">
        <v>45452</v>
      </c>
      <c r="B235" s="17">
        <v>1949</v>
      </c>
      <c r="C235" s="18" t="s">
        <v>18</v>
      </c>
      <c r="D235" s="21">
        <v>11800</v>
      </c>
      <c r="E235" s="28" t="s">
        <v>182</v>
      </c>
      <c r="F235" s="132"/>
      <c r="H235" s="16" t="str">
        <f>_xlfn.IFNA(VLOOKUP($C235,مواد!$A$1:$A$150,1,FALSE),"")</f>
        <v>IPC-SA-509</v>
      </c>
    </row>
    <row r="236" spans="1:8" ht="20.100000000000001" customHeight="1" x14ac:dyDescent="0.2">
      <c r="A236" s="19">
        <v>45453</v>
      </c>
      <c r="B236" s="17">
        <v>1950</v>
      </c>
      <c r="C236" s="18" t="s">
        <v>18</v>
      </c>
      <c r="D236" s="21">
        <v>11800</v>
      </c>
      <c r="E236" s="28" t="s">
        <v>182</v>
      </c>
      <c r="F236" s="132"/>
      <c r="H236" s="16" t="str">
        <f>_xlfn.IFNA(VLOOKUP($C236,مواد!$A$1:$A$150,1,FALSE),"")</f>
        <v>IPC-SA-509</v>
      </c>
    </row>
    <row r="237" spans="1:8" ht="20.100000000000001" customHeight="1" x14ac:dyDescent="0.2">
      <c r="A237" s="19">
        <v>45507</v>
      </c>
      <c r="B237" s="17">
        <v>1286</v>
      </c>
      <c r="C237" s="18" t="s">
        <v>187</v>
      </c>
      <c r="D237" s="21">
        <v>11800</v>
      </c>
      <c r="E237" s="28" t="s">
        <v>182</v>
      </c>
      <c r="F237" s="132"/>
      <c r="H237" s="16" t="str">
        <f>_xlfn.IFNA(VLOOKUP($C237,مواد!$A$1:$A$150,1,FALSE),"")</f>
        <v>IPC-SA-469</v>
      </c>
    </row>
    <row r="238" spans="1:8" ht="20.100000000000001" customHeight="1" x14ac:dyDescent="0.2">
      <c r="A238" s="19">
        <v>45507</v>
      </c>
      <c r="B238" s="17">
        <v>1285</v>
      </c>
      <c r="C238" s="18" t="s">
        <v>187</v>
      </c>
      <c r="D238" s="21">
        <v>11800</v>
      </c>
      <c r="E238" s="28" t="s">
        <v>182</v>
      </c>
      <c r="F238" s="132"/>
      <c r="H238" s="16" t="str">
        <f>_xlfn.IFNA(VLOOKUP($C238,مواد!$A$1:$A$150,1,FALSE),"")</f>
        <v>IPC-SA-469</v>
      </c>
    </row>
    <row r="239" spans="1:8" ht="20.100000000000001" customHeight="1" x14ac:dyDescent="0.2">
      <c r="A239" s="19">
        <v>45505</v>
      </c>
      <c r="B239" s="17">
        <v>1284</v>
      </c>
      <c r="C239" s="18" t="s">
        <v>19</v>
      </c>
      <c r="D239" s="21">
        <v>10800</v>
      </c>
      <c r="E239" s="28" t="s">
        <v>182</v>
      </c>
      <c r="F239" s="132"/>
      <c r="H239" s="16" t="str">
        <f>_xlfn.IFNA(VLOOKUP($C239,مواد!$A$1:$A$150,1,FALSE),"")</f>
        <v>IPC-CO 511</v>
      </c>
    </row>
    <row r="240" spans="1:8" ht="20.100000000000001" customHeight="1" x14ac:dyDescent="0.2">
      <c r="A240" s="19">
        <v>45505</v>
      </c>
      <c r="B240" s="17">
        <v>1283</v>
      </c>
      <c r="C240" s="18" t="s">
        <v>18</v>
      </c>
      <c r="D240" s="21">
        <v>11800</v>
      </c>
      <c r="E240" s="28" t="s">
        <v>182</v>
      </c>
      <c r="F240" s="132"/>
      <c r="H240" s="16" t="str">
        <f>_xlfn.IFNA(VLOOKUP($C240,مواد!$A$1:$A$150,1,FALSE),"")</f>
        <v>IPC-SA-509</v>
      </c>
    </row>
    <row r="241" spans="1:8" ht="20.100000000000001" customHeight="1" x14ac:dyDescent="0.2">
      <c r="A241" s="19">
        <v>45504</v>
      </c>
      <c r="B241" s="17">
        <v>1282</v>
      </c>
      <c r="C241" s="18" t="s">
        <v>18</v>
      </c>
      <c r="D241" s="21">
        <v>11800</v>
      </c>
      <c r="E241" s="28" t="s">
        <v>182</v>
      </c>
      <c r="F241" s="132"/>
      <c r="H241" s="16" t="str">
        <f>_xlfn.IFNA(VLOOKUP($C241,مواد!$A$1:$A$150,1,FALSE),"")</f>
        <v>IPC-SA-509</v>
      </c>
    </row>
    <row r="242" spans="1:8" ht="20.100000000000001" customHeight="1" x14ac:dyDescent="0.2">
      <c r="A242" s="19">
        <v>45504</v>
      </c>
      <c r="B242" s="17">
        <v>1281</v>
      </c>
      <c r="C242" s="18" t="s">
        <v>18</v>
      </c>
      <c r="D242" s="21">
        <v>11800</v>
      </c>
      <c r="E242" s="28" t="s">
        <v>182</v>
      </c>
      <c r="F242" s="132"/>
      <c r="H242" s="16" t="str">
        <f>_xlfn.IFNA(VLOOKUP($C242,مواد!$A$1:$A$150,1,FALSE),"")</f>
        <v>IPC-SA-509</v>
      </c>
    </row>
    <row r="243" spans="1:8" ht="20.100000000000001" customHeight="1" x14ac:dyDescent="0.2">
      <c r="A243" s="19">
        <v>45503</v>
      </c>
      <c r="B243" s="17">
        <v>1280</v>
      </c>
      <c r="C243" s="18" t="s">
        <v>20</v>
      </c>
      <c r="D243" s="21">
        <v>7850</v>
      </c>
      <c r="E243" s="28" t="s">
        <v>182</v>
      </c>
      <c r="F243" s="132"/>
      <c r="H243" s="16" t="str">
        <f>_xlfn.IFNA(VLOOKUP($C243,مواد!$A$1:$A$150,1,FALSE),"")</f>
        <v>IPC-BOND 51</v>
      </c>
    </row>
    <row r="244" spans="1:8" ht="20.100000000000001" customHeight="1" x14ac:dyDescent="0.2">
      <c r="A244" s="19">
        <v>45503</v>
      </c>
      <c r="B244" s="17">
        <v>1279</v>
      </c>
      <c r="C244" s="18" t="s">
        <v>19</v>
      </c>
      <c r="D244" s="21">
        <v>10800</v>
      </c>
      <c r="E244" s="28" t="s">
        <v>182</v>
      </c>
      <c r="F244" s="132"/>
      <c r="H244" s="16" t="str">
        <f>_xlfn.IFNA(VLOOKUP($C244,مواد!$A$1:$A$150,1,FALSE),"")</f>
        <v>IPC-CO 511</v>
      </c>
    </row>
    <row r="245" spans="1:8" ht="20.100000000000001" customHeight="1" x14ac:dyDescent="0.2">
      <c r="A245" s="19">
        <v>45502</v>
      </c>
      <c r="B245" s="17">
        <v>1278</v>
      </c>
      <c r="C245" s="18" t="s">
        <v>18</v>
      </c>
      <c r="D245" s="21">
        <v>11800</v>
      </c>
      <c r="E245" s="28" t="s">
        <v>182</v>
      </c>
      <c r="F245" s="132"/>
      <c r="H245" s="16" t="str">
        <f>_xlfn.IFNA(VLOOKUP($C245,مواد!$A$1:$A$150,1,FALSE),"")</f>
        <v>IPC-SA-509</v>
      </c>
    </row>
    <row r="246" spans="1:8" ht="20.100000000000001" customHeight="1" x14ac:dyDescent="0.2">
      <c r="A246" s="19">
        <v>45502</v>
      </c>
      <c r="B246" s="17">
        <v>1277</v>
      </c>
      <c r="C246" s="18" t="s">
        <v>18</v>
      </c>
      <c r="D246" s="21">
        <v>11800</v>
      </c>
      <c r="E246" s="28" t="s">
        <v>182</v>
      </c>
      <c r="F246" s="132"/>
      <c r="H246" s="16" t="str">
        <f>_xlfn.IFNA(VLOOKUP($C246,مواد!$A$1:$A$150,1,FALSE),"")</f>
        <v>IPC-SA-509</v>
      </c>
    </row>
    <row r="247" spans="1:8" ht="20.100000000000001" customHeight="1" x14ac:dyDescent="0.2">
      <c r="A247" s="19">
        <v>46596</v>
      </c>
      <c r="B247" s="17">
        <v>1276</v>
      </c>
      <c r="C247" s="18" t="s">
        <v>18</v>
      </c>
      <c r="D247" s="21">
        <v>11800</v>
      </c>
      <c r="E247" s="28" t="s">
        <v>182</v>
      </c>
      <c r="F247" s="132"/>
      <c r="H247" s="16" t="str">
        <f>_xlfn.IFNA(VLOOKUP($C247,مواد!$A$1:$A$150,1,FALSE),"")</f>
        <v>IPC-SA-509</v>
      </c>
    </row>
    <row r="248" spans="1:8" ht="20.100000000000001" customHeight="1" x14ac:dyDescent="0.2">
      <c r="A248" s="19">
        <v>45500</v>
      </c>
      <c r="B248" s="17">
        <v>1273</v>
      </c>
      <c r="C248" s="18" t="s">
        <v>14</v>
      </c>
      <c r="D248" s="21">
        <v>10800</v>
      </c>
      <c r="E248" s="28" t="s">
        <v>182</v>
      </c>
      <c r="F248" s="132"/>
      <c r="H248" s="16" t="str">
        <f>_xlfn.IFNA(VLOOKUP($C248,مواد!$A$1:$A$150,1,FALSE),"")</f>
        <v>IPC-CARPET-755</v>
      </c>
    </row>
    <row r="249" spans="1:8" ht="20.100000000000001" customHeight="1" x14ac:dyDescent="0.2">
      <c r="A249" s="19">
        <v>45498</v>
      </c>
      <c r="B249" s="17">
        <v>1272</v>
      </c>
      <c r="C249" s="18" t="s">
        <v>20</v>
      </c>
      <c r="D249" s="21">
        <v>7850</v>
      </c>
      <c r="E249" s="28" t="s">
        <v>182</v>
      </c>
      <c r="F249" s="132"/>
      <c r="H249" s="16" t="str">
        <f>_xlfn.IFNA(VLOOKUP($C249,مواد!$A$1:$A$150,1,FALSE),"")</f>
        <v>IPC-BOND 51</v>
      </c>
    </row>
    <row r="250" spans="1:8" ht="20.100000000000001" customHeight="1" x14ac:dyDescent="0.2">
      <c r="A250" s="19">
        <v>45498</v>
      </c>
      <c r="B250" s="17">
        <v>1271</v>
      </c>
      <c r="C250" s="18" t="s">
        <v>18</v>
      </c>
      <c r="D250" s="21">
        <v>11800</v>
      </c>
      <c r="E250" s="28" t="s">
        <v>182</v>
      </c>
      <c r="F250" s="132"/>
      <c r="H250" s="16" t="str">
        <f>_xlfn.IFNA(VLOOKUP($C250,مواد!$A$1:$A$150,1,FALSE),"")</f>
        <v>IPC-SA-509</v>
      </c>
    </row>
    <row r="251" spans="1:8" ht="20.100000000000001" customHeight="1" x14ac:dyDescent="0.2">
      <c r="A251" s="19">
        <v>45497</v>
      </c>
      <c r="B251" s="17">
        <v>1270</v>
      </c>
      <c r="C251" s="18" t="s">
        <v>18</v>
      </c>
      <c r="D251" s="21">
        <v>11800</v>
      </c>
      <c r="E251" s="28" t="s">
        <v>182</v>
      </c>
      <c r="F251" s="132"/>
      <c r="H251" s="16" t="str">
        <f>_xlfn.IFNA(VLOOKUP($C251,مواد!$A$1:$A$150,1,FALSE),"")</f>
        <v>IPC-SA-509</v>
      </c>
    </row>
    <row r="252" spans="1:8" ht="20.100000000000001" customHeight="1" x14ac:dyDescent="0.2">
      <c r="A252" s="19">
        <v>45497</v>
      </c>
      <c r="B252" s="17">
        <v>1269</v>
      </c>
      <c r="C252" s="18" t="s">
        <v>18</v>
      </c>
      <c r="D252" s="21">
        <v>11800</v>
      </c>
      <c r="E252" s="28" t="s">
        <v>182</v>
      </c>
      <c r="F252" s="132"/>
      <c r="H252" s="16" t="str">
        <f>_xlfn.IFNA(VLOOKUP($C252,مواد!$A$1:$A$150,1,FALSE),"")</f>
        <v>IPC-SA-509</v>
      </c>
    </row>
    <row r="253" spans="1:8" ht="20.100000000000001" customHeight="1" x14ac:dyDescent="0.2">
      <c r="A253" s="19">
        <v>46590</v>
      </c>
      <c r="B253" s="17">
        <v>1309</v>
      </c>
      <c r="C253" s="18" t="s">
        <v>15</v>
      </c>
      <c r="D253" s="21">
        <v>16000</v>
      </c>
      <c r="E253" s="28" t="s">
        <v>182</v>
      </c>
      <c r="F253" s="132"/>
      <c r="H253" s="16" t="str">
        <f>_xlfn.IFNA(VLOOKUP($C253,مواد!$A$1:$A$150,1,FALSE),"")</f>
        <v>IPC-LAN CP 40</v>
      </c>
    </row>
    <row r="254" spans="1:8" ht="20.100000000000001" customHeight="1" x14ac:dyDescent="0.2">
      <c r="A254" s="19">
        <v>45497</v>
      </c>
      <c r="B254" s="17">
        <v>1310</v>
      </c>
      <c r="C254" s="18" t="s">
        <v>15</v>
      </c>
      <c r="D254" s="21">
        <v>12000</v>
      </c>
      <c r="E254" s="28" t="s">
        <v>182</v>
      </c>
      <c r="F254" s="132"/>
      <c r="H254" s="16" t="str">
        <f>_xlfn.IFNA(VLOOKUP($C254,مواد!$A$1:$A$150,1,FALSE),"")</f>
        <v>IPC-LAN CP 40</v>
      </c>
    </row>
    <row r="255" spans="1:8" ht="20.100000000000001" customHeight="1" x14ac:dyDescent="0.2">
      <c r="A255" s="19">
        <v>45497</v>
      </c>
      <c r="B255" s="17">
        <v>1311</v>
      </c>
      <c r="C255" s="18" t="s">
        <v>15</v>
      </c>
      <c r="D255" s="21">
        <v>16000</v>
      </c>
      <c r="E255" s="28" t="s">
        <v>182</v>
      </c>
      <c r="F255" s="132"/>
      <c r="H255" s="16" t="str">
        <f>_xlfn.IFNA(VLOOKUP($C255,مواد!$A$1:$A$150,1,FALSE),"")</f>
        <v>IPC-LAN CP 40</v>
      </c>
    </row>
    <row r="256" spans="1:8" ht="20.100000000000001" customHeight="1" x14ac:dyDescent="0.2">
      <c r="A256" s="19">
        <v>45497</v>
      </c>
      <c r="B256" s="17">
        <v>1312</v>
      </c>
      <c r="C256" s="18" t="s">
        <v>15</v>
      </c>
      <c r="D256" s="21">
        <v>12000</v>
      </c>
      <c r="E256" s="28" t="s">
        <v>182</v>
      </c>
      <c r="F256" s="132"/>
      <c r="H256" s="16" t="str">
        <f>_xlfn.IFNA(VLOOKUP($C256,مواد!$A$1:$A$150,1,FALSE),"")</f>
        <v>IPC-LAN CP 40</v>
      </c>
    </row>
    <row r="257" spans="1:8" ht="20.100000000000001" customHeight="1" x14ac:dyDescent="0.2">
      <c r="A257" s="19">
        <v>45498</v>
      </c>
      <c r="B257" s="17">
        <v>1313</v>
      </c>
      <c r="C257" s="18" t="s">
        <v>15</v>
      </c>
      <c r="D257" s="21">
        <v>16000</v>
      </c>
      <c r="E257" s="28" t="s">
        <v>182</v>
      </c>
      <c r="F257" s="132"/>
      <c r="H257" s="16" t="str">
        <f>_xlfn.IFNA(VLOOKUP($C257,مواد!$A$1:$A$150,1,FALSE),"")</f>
        <v>IPC-LAN CP 40</v>
      </c>
    </row>
    <row r="258" spans="1:8" ht="20.100000000000001" customHeight="1" x14ac:dyDescent="0.2">
      <c r="A258" s="19">
        <v>45500</v>
      </c>
      <c r="B258" s="17">
        <v>1314</v>
      </c>
      <c r="C258" s="18" t="s">
        <v>15</v>
      </c>
      <c r="D258" s="21">
        <v>16000</v>
      </c>
      <c r="E258" s="28" t="s">
        <v>182</v>
      </c>
      <c r="F258" s="132"/>
      <c r="H258" s="16" t="str">
        <f>_xlfn.IFNA(VLOOKUP($C258,مواد!$A$1:$A$150,1,FALSE),"")</f>
        <v>IPC-LAN CP 40</v>
      </c>
    </row>
    <row r="259" spans="1:8" ht="20.100000000000001" customHeight="1" x14ac:dyDescent="0.2">
      <c r="A259" s="19">
        <v>45501</v>
      </c>
      <c r="B259" s="17">
        <v>1315</v>
      </c>
      <c r="C259" s="18" t="s">
        <v>15</v>
      </c>
      <c r="D259" s="21">
        <v>12000</v>
      </c>
      <c r="E259" s="28" t="s">
        <v>182</v>
      </c>
      <c r="F259" s="132"/>
      <c r="H259" s="16" t="str">
        <f>_xlfn.IFNA(VLOOKUP($C259,مواد!$A$1:$A$150,1,FALSE),"")</f>
        <v>IPC-LAN CP 40</v>
      </c>
    </row>
    <row r="260" spans="1:8" ht="20.100000000000001" customHeight="1" x14ac:dyDescent="0.2">
      <c r="A260" s="19">
        <v>45503</v>
      </c>
      <c r="B260" s="17">
        <v>1316</v>
      </c>
      <c r="C260" s="18" t="s">
        <v>15</v>
      </c>
      <c r="D260" s="21">
        <v>16000</v>
      </c>
      <c r="E260" s="28" t="s">
        <v>182</v>
      </c>
      <c r="F260" s="132"/>
      <c r="H260" s="16" t="str">
        <f>_xlfn.IFNA(VLOOKUP($C260,مواد!$A$1:$A$150,1,FALSE),"")</f>
        <v>IPC-LAN CP 40</v>
      </c>
    </row>
    <row r="261" spans="1:8" ht="20.100000000000001" customHeight="1" x14ac:dyDescent="0.2">
      <c r="A261" s="19">
        <v>45504</v>
      </c>
      <c r="B261" s="17">
        <v>1317</v>
      </c>
      <c r="C261" s="18" t="s">
        <v>15</v>
      </c>
      <c r="D261" s="21">
        <v>16000</v>
      </c>
      <c r="E261" s="28" t="s">
        <v>182</v>
      </c>
      <c r="F261" s="132"/>
      <c r="H261" s="16" t="str">
        <f>_xlfn.IFNA(VLOOKUP($C261,مواد!$A$1:$A$150,1,FALSE),"")</f>
        <v>IPC-LAN CP 40</v>
      </c>
    </row>
    <row r="262" spans="1:8" ht="20.100000000000001" customHeight="1" x14ac:dyDescent="0.2">
      <c r="A262" s="19">
        <v>45504</v>
      </c>
      <c r="B262" s="17">
        <v>1318</v>
      </c>
      <c r="C262" s="18" t="s">
        <v>15</v>
      </c>
      <c r="D262" s="21">
        <v>12000</v>
      </c>
      <c r="E262" s="28" t="s">
        <v>182</v>
      </c>
      <c r="F262" s="132"/>
      <c r="H262" s="16" t="str">
        <f>_xlfn.IFNA(VLOOKUP($C262,مواد!$A$1:$A$150,1,FALSE),"")</f>
        <v>IPC-LAN CP 40</v>
      </c>
    </row>
    <row r="263" spans="1:8" ht="20.100000000000001" customHeight="1" x14ac:dyDescent="0.2">
      <c r="A263" s="19">
        <v>45507</v>
      </c>
      <c r="B263" s="17">
        <v>1319</v>
      </c>
      <c r="C263" s="18" t="s">
        <v>15</v>
      </c>
      <c r="D263" s="21">
        <v>16000</v>
      </c>
      <c r="E263" s="28" t="s">
        <v>182</v>
      </c>
      <c r="F263" s="132"/>
      <c r="H263" s="16" t="str">
        <f>_xlfn.IFNA(VLOOKUP($C263,مواد!$A$1:$A$150,1,FALSE),"")</f>
        <v>IPC-LAN CP 40</v>
      </c>
    </row>
    <row r="264" spans="1:8" ht="20.100000000000001" customHeight="1" x14ac:dyDescent="0.2">
      <c r="A264" s="19">
        <v>45510</v>
      </c>
      <c r="B264" s="17">
        <v>1179</v>
      </c>
      <c r="C264" s="18" t="s">
        <v>79</v>
      </c>
      <c r="D264" s="21">
        <v>5500</v>
      </c>
      <c r="E264" s="28" t="s">
        <v>182</v>
      </c>
      <c r="F264" s="132"/>
      <c r="H264" s="16" t="str">
        <f>_xlfn.IFNA(VLOOKUP($C264,مواد!$A$1:$A$150,1,FALSE),"")</f>
        <v>IPC-WHITE-SPECKLES</v>
      </c>
    </row>
    <row r="265" spans="1:8" ht="20.100000000000001" customHeight="1" x14ac:dyDescent="0.2">
      <c r="A265" s="19">
        <v>45509</v>
      </c>
      <c r="B265" s="17">
        <v>1178</v>
      </c>
      <c r="C265" s="18" t="s">
        <v>79</v>
      </c>
      <c r="D265" s="21">
        <v>3500</v>
      </c>
      <c r="E265" s="28" t="s">
        <v>182</v>
      </c>
      <c r="F265" s="132"/>
      <c r="H265" s="16" t="str">
        <f>_xlfn.IFNA(VLOOKUP($C265,مواد!$A$1:$A$150,1,FALSE),"")</f>
        <v>IPC-WHITE-SPECKLES</v>
      </c>
    </row>
    <row r="266" spans="1:8" ht="20.100000000000001" customHeight="1" x14ac:dyDescent="0.2">
      <c r="A266" s="19">
        <v>45505</v>
      </c>
      <c r="B266" s="17">
        <v>1177</v>
      </c>
      <c r="C266" s="18" t="s">
        <v>79</v>
      </c>
      <c r="D266" s="21">
        <v>4500</v>
      </c>
      <c r="E266" s="28" t="s">
        <v>182</v>
      </c>
      <c r="F266" s="132"/>
      <c r="H266" s="16" t="str">
        <f>_xlfn.IFNA(VLOOKUP($C266,مواد!$A$1:$A$150,1,FALSE),"")</f>
        <v>IPC-WHITE-SPECKLES</v>
      </c>
    </row>
    <row r="267" spans="1:8" ht="20.100000000000001" customHeight="1" x14ac:dyDescent="0.2">
      <c r="A267" s="19">
        <v>45504</v>
      </c>
      <c r="B267" s="17">
        <v>1176</v>
      </c>
      <c r="C267" s="18" t="s">
        <v>79</v>
      </c>
      <c r="D267" s="21">
        <v>8500</v>
      </c>
      <c r="E267" s="28" t="s">
        <v>182</v>
      </c>
      <c r="F267" s="132"/>
      <c r="H267" s="16" t="str">
        <f>_xlfn.IFNA(VLOOKUP($C267,مواد!$A$1:$A$150,1,FALSE),"")</f>
        <v>IPC-WHITE-SPECKLES</v>
      </c>
    </row>
    <row r="268" spans="1:8" ht="20.100000000000001" customHeight="1" x14ac:dyDescent="0.2">
      <c r="A268" s="19">
        <v>45508</v>
      </c>
      <c r="B268" s="17">
        <v>1287</v>
      </c>
      <c r="C268" s="18" t="s">
        <v>19</v>
      </c>
      <c r="D268" s="21">
        <v>10600</v>
      </c>
      <c r="E268" s="28" t="s">
        <v>182</v>
      </c>
      <c r="F268" s="132"/>
      <c r="H268" s="16" t="str">
        <f>_xlfn.IFNA(VLOOKUP($C268,مواد!$A$1:$A$150,1,FALSE),"")</f>
        <v>IPC-CO 511</v>
      </c>
    </row>
    <row r="269" spans="1:8" ht="20.100000000000001" customHeight="1" x14ac:dyDescent="0.2">
      <c r="A269" s="19">
        <v>45508</v>
      </c>
      <c r="B269" s="17">
        <v>1288</v>
      </c>
      <c r="C269" s="18" t="s">
        <v>14</v>
      </c>
      <c r="D269" s="21">
        <v>10800</v>
      </c>
      <c r="E269" s="28" t="s">
        <v>182</v>
      </c>
      <c r="F269" s="132"/>
      <c r="H269" s="16" t="str">
        <f>_xlfn.IFNA(VLOOKUP($C269,مواد!$A$1:$A$150,1,FALSE),"")</f>
        <v>IPC-CARPET-755</v>
      </c>
    </row>
    <row r="270" spans="1:8" ht="20.100000000000001" customHeight="1" x14ac:dyDescent="0.2">
      <c r="A270" s="19">
        <v>45509</v>
      </c>
      <c r="B270" s="17">
        <v>1289</v>
      </c>
      <c r="C270" s="18" t="s">
        <v>18</v>
      </c>
      <c r="D270" s="21">
        <v>11800</v>
      </c>
      <c r="E270" s="28" t="s">
        <v>182</v>
      </c>
      <c r="F270" s="132"/>
      <c r="H270" s="16" t="str">
        <f>_xlfn.IFNA(VLOOKUP($C270,مواد!$A$1:$A$150,1,FALSE),"")</f>
        <v>IPC-SA-509</v>
      </c>
    </row>
    <row r="271" spans="1:8" ht="20.100000000000001" customHeight="1" x14ac:dyDescent="0.2">
      <c r="A271" s="19">
        <v>45509</v>
      </c>
      <c r="B271" s="17">
        <v>1290</v>
      </c>
      <c r="C271" s="18" t="s">
        <v>14</v>
      </c>
      <c r="D271" s="21">
        <v>10800</v>
      </c>
      <c r="E271" s="28" t="s">
        <v>182</v>
      </c>
      <c r="F271" s="132"/>
      <c r="H271" s="16" t="str">
        <f>_xlfn.IFNA(VLOOKUP($C271,مواد!$A$1:$A$150,1,FALSE),"")</f>
        <v>IPC-CARPET-755</v>
      </c>
    </row>
    <row r="272" spans="1:8" ht="20.100000000000001" customHeight="1" x14ac:dyDescent="0.2">
      <c r="A272" s="19">
        <v>45510</v>
      </c>
      <c r="B272" s="17">
        <v>1291</v>
      </c>
      <c r="C272" s="18" t="s">
        <v>18</v>
      </c>
      <c r="D272" s="21">
        <v>11800</v>
      </c>
      <c r="E272" s="28" t="s">
        <v>182</v>
      </c>
      <c r="F272" s="132"/>
      <c r="H272" s="16" t="str">
        <f>_xlfn.IFNA(VLOOKUP($C272,مواد!$A$1:$A$150,1,FALSE),"")</f>
        <v>IPC-SA-509</v>
      </c>
    </row>
    <row r="273" spans="1:8" ht="20.100000000000001" customHeight="1" x14ac:dyDescent="0.2">
      <c r="A273" s="19">
        <v>45510</v>
      </c>
      <c r="B273" s="17">
        <v>1292</v>
      </c>
      <c r="C273" s="18" t="s">
        <v>19</v>
      </c>
      <c r="D273" s="21">
        <v>10800</v>
      </c>
      <c r="E273" s="28" t="s">
        <v>182</v>
      </c>
      <c r="F273" s="132"/>
      <c r="H273" s="16" t="str">
        <f>_xlfn.IFNA(VLOOKUP($C273,مواد!$A$1:$A$150,1,FALSE),"")</f>
        <v>IPC-CO 511</v>
      </c>
    </row>
    <row r="274" spans="1:8" ht="20.100000000000001" customHeight="1" x14ac:dyDescent="0.2">
      <c r="A274" s="19">
        <v>45511</v>
      </c>
      <c r="B274" s="17">
        <v>1293</v>
      </c>
      <c r="C274" s="18" t="s">
        <v>18</v>
      </c>
      <c r="D274" s="21">
        <v>17800</v>
      </c>
      <c r="E274" s="28" t="s">
        <v>182</v>
      </c>
      <c r="F274" s="132"/>
      <c r="H274" s="16" t="str">
        <f>_xlfn.IFNA(VLOOKUP($C274,مواد!$A$1:$A$150,1,FALSE),"")</f>
        <v>IPC-SA-509</v>
      </c>
    </row>
    <row r="275" spans="1:8" ht="20.100000000000001" customHeight="1" x14ac:dyDescent="0.2">
      <c r="A275" s="19">
        <v>45511</v>
      </c>
      <c r="B275" s="17">
        <v>1294</v>
      </c>
      <c r="C275" s="18" t="s">
        <v>18</v>
      </c>
      <c r="D275" s="21">
        <v>11800</v>
      </c>
      <c r="E275" s="28" t="s">
        <v>182</v>
      </c>
      <c r="F275" s="132"/>
      <c r="H275" s="16" t="str">
        <f>_xlfn.IFNA(VLOOKUP($C275,مواد!$A$1:$A$150,1,FALSE),"")</f>
        <v>IPC-SA-509</v>
      </c>
    </row>
    <row r="276" spans="1:8" ht="20.100000000000001" customHeight="1" x14ac:dyDescent="0.2">
      <c r="A276" s="19">
        <v>45512</v>
      </c>
      <c r="B276" s="17">
        <v>1295</v>
      </c>
      <c r="C276" s="18" t="s">
        <v>187</v>
      </c>
      <c r="D276" s="21"/>
      <c r="E276" s="28" t="s">
        <v>182</v>
      </c>
      <c r="F276" s="132"/>
      <c r="H276" s="16" t="str">
        <f>_xlfn.IFNA(VLOOKUP($C276,مواد!$A$1:$A$150,1,FALSE),"")</f>
        <v>IPC-SA-469</v>
      </c>
    </row>
    <row r="277" spans="1:8" ht="20.100000000000001" customHeight="1" x14ac:dyDescent="0.2">
      <c r="A277" s="19">
        <v>45512</v>
      </c>
      <c r="B277" s="17">
        <v>1296</v>
      </c>
      <c r="C277" s="18" t="s">
        <v>19</v>
      </c>
      <c r="D277" s="21">
        <v>10800</v>
      </c>
      <c r="E277" s="28" t="s">
        <v>182</v>
      </c>
      <c r="F277" s="132"/>
      <c r="H277" s="16" t="str">
        <f>_xlfn.IFNA(VLOOKUP($C277,مواد!$A$1:$A$150,1,FALSE),"")</f>
        <v>IPC-CO 511</v>
      </c>
    </row>
    <row r="278" spans="1:8" ht="20.100000000000001" customHeight="1" x14ac:dyDescent="0.2">
      <c r="A278" s="19">
        <v>45488</v>
      </c>
      <c r="B278" s="17">
        <v>1491</v>
      </c>
      <c r="C278" s="18" t="s">
        <v>192</v>
      </c>
      <c r="D278" s="21">
        <v>2000</v>
      </c>
      <c r="E278" s="28" t="s">
        <v>182</v>
      </c>
      <c r="F278" s="132"/>
      <c r="H278" s="16" t="str">
        <f>_xlfn.IFNA(VLOOKUP($C278,مواد!$A$1:$A$150,1,FALSE),"")</f>
        <v>IPC-GLUE-C45</v>
      </c>
    </row>
    <row r="279" spans="1:8" ht="20.100000000000001" customHeight="1" x14ac:dyDescent="0.2">
      <c r="A279" s="19">
        <v>45487</v>
      </c>
      <c r="B279" s="17">
        <v>1492</v>
      </c>
      <c r="C279" s="18" t="s">
        <v>73</v>
      </c>
      <c r="D279" s="21">
        <v>552</v>
      </c>
      <c r="E279" s="28" t="s">
        <v>125</v>
      </c>
      <c r="F279" s="132"/>
      <c r="H279" s="16" t="str">
        <f>_xlfn.IFNA(VLOOKUP($C279,مواد!$A$1:$A$150,1,FALSE),"")</f>
        <v>كرتون سعودي 4 حبة</v>
      </c>
    </row>
    <row r="280" spans="1:8" ht="20.100000000000001" customHeight="1" x14ac:dyDescent="0.2">
      <c r="A280" s="19">
        <v>45487</v>
      </c>
      <c r="B280" s="17">
        <v>1492</v>
      </c>
      <c r="C280" s="18" t="s">
        <v>16</v>
      </c>
      <c r="D280" s="21">
        <v>31</v>
      </c>
      <c r="E280" s="28" t="s">
        <v>92</v>
      </c>
      <c r="F280" s="132"/>
      <c r="H280" s="16" t="str">
        <f>_xlfn.IFNA(VLOOKUP($C280,مواد!$A$1:$A$150,1,FALSE),"")</f>
        <v>سعودي بوند 30 كيلو</v>
      </c>
    </row>
    <row r="281" spans="1:8" ht="20.100000000000001" customHeight="1" x14ac:dyDescent="0.2">
      <c r="A281" s="19">
        <v>45490</v>
      </c>
      <c r="B281" s="17">
        <v>1493</v>
      </c>
      <c r="C281" s="18" t="s">
        <v>167</v>
      </c>
      <c r="D281" s="21">
        <v>3000</v>
      </c>
      <c r="E281" s="28" t="s">
        <v>182</v>
      </c>
      <c r="F281" s="132"/>
      <c r="H281" s="16" t="str">
        <f>_xlfn.IFNA(VLOOKUP($C281,مواد!$A$1:$A$150,1,FALSE),"")</f>
        <v>IPC-BOND30G</v>
      </c>
    </row>
    <row r="282" spans="1:8" ht="20.100000000000001" customHeight="1" x14ac:dyDescent="0.2">
      <c r="A282" s="19">
        <v>45490</v>
      </c>
      <c r="B282" s="17">
        <v>1494</v>
      </c>
      <c r="C282" s="18" t="s">
        <v>174</v>
      </c>
      <c r="D282" s="21">
        <v>6850</v>
      </c>
      <c r="E282" s="28" t="s">
        <v>182</v>
      </c>
      <c r="F282" s="132"/>
      <c r="H282" s="16" t="str">
        <f>_xlfn.IFNA(VLOOKUP($C282,مواد!$A$1:$A$150,1,FALSE),"")</f>
        <v>IPC-BOND30</v>
      </c>
    </row>
    <row r="283" spans="1:8" ht="20.100000000000001" customHeight="1" x14ac:dyDescent="0.2">
      <c r="A283" s="19">
        <v>45493</v>
      </c>
      <c r="B283" s="17">
        <v>1495</v>
      </c>
      <c r="C283" s="18" t="s">
        <v>73</v>
      </c>
      <c r="D283" s="21">
        <v>548</v>
      </c>
      <c r="E283" s="28" t="s">
        <v>125</v>
      </c>
      <c r="F283" s="132"/>
      <c r="H283" s="16" t="str">
        <f>_xlfn.IFNA(VLOOKUP($C283,مواد!$A$1:$A$150,1,FALSE),"")</f>
        <v>كرتون سعودي 4 حبة</v>
      </c>
    </row>
    <row r="284" spans="1:8" ht="20.100000000000001" customHeight="1" x14ac:dyDescent="0.2">
      <c r="A284" s="19">
        <v>45493</v>
      </c>
      <c r="B284" s="17">
        <v>1495</v>
      </c>
      <c r="C284" s="18" t="s">
        <v>16</v>
      </c>
      <c r="D284" s="21">
        <v>20</v>
      </c>
      <c r="E284" s="28" t="s">
        <v>92</v>
      </c>
      <c r="F284" s="132"/>
      <c r="H284" s="16" t="str">
        <f>_xlfn.IFNA(VLOOKUP($C284,مواد!$A$1:$A$150,1,FALSE),"")</f>
        <v>سعودي بوند 30 كيلو</v>
      </c>
    </row>
    <row r="285" spans="1:8" ht="20.100000000000001" customHeight="1" x14ac:dyDescent="0.2">
      <c r="A285" s="19">
        <v>45495</v>
      </c>
      <c r="B285" s="17">
        <v>1496</v>
      </c>
      <c r="C285" s="18" t="s">
        <v>17</v>
      </c>
      <c r="D285" s="21">
        <v>310</v>
      </c>
      <c r="E285" s="28" t="s">
        <v>92</v>
      </c>
      <c r="F285" s="132"/>
      <c r="H285" s="16" t="str">
        <f>_xlfn.IFNA(VLOOKUP($C285,مواد!$A$1:$A$150,1,FALSE),"")</f>
        <v>برميل امازون 30 كيلو</v>
      </c>
    </row>
    <row r="286" spans="1:8" ht="20.100000000000001" customHeight="1" x14ac:dyDescent="0.2">
      <c r="A286" s="19">
        <v>45497</v>
      </c>
      <c r="B286" s="17">
        <v>1497</v>
      </c>
      <c r="C286" s="18" t="s">
        <v>16</v>
      </c>
      <c r="D286" s="21">
        <v>322</v>
      </c>
      <c r="E286" s="28" t="s">
        <v>92</v>
      </c>
      <c r="F286" s="132"/>
      <c r="H286" s="16" t="str">
        <f>_xlfn.IFNA(VLOOKUP($C286,مواد!$A$1:$A$150,1,FALSE),"")</f>
        <v>سعودي بوند 30 كيلو</v>
      </c>
    </row>
    <row r="287" spans="1:8" ht="20.100000000000001" customHeight="1" x14ac:dyDescent="0.2">
      <c r="A287" s="19">
        <v>45498</v>
      </c>
      <c r="B287" s="17">
        <v>1498</v>
      </c>
      <c r="C287" s="18" t="s">
        <v>16</v>
      </c>
      <c r="D287" s="21">
        <v>280</v>
      </c>
      <c r="E287" s="28" t="s">
        <v>92</v>
      </c>
      <c r="F287" s="132"/>
      <c r="H287" s="16" t="str">
        <f>_xlfn.IFNA(VLOOKUP($C287,مواد!$A$1:$A$150,1,FALSE),"")</f>
        <v>سعودي بوند 30 كيلو</v>
      </c>
    </row>
    <row r="288" spans="1:8" ht="20.100000000000001" customHeight="1" x14ac:dyDescent="0.2">
      <c r="A288" s="19">
        <v>45501</v>
      </c>
      <c r="B288" s="17">
        <v>1499</v>
      </c>
      <c r="C288" s="18" t="s">
        <v>16</v>
      </c>
      <c r="D288" s="21">
        <v>314</v>
      </c>
      <c r="E288" s="28" t="s">
        <v>92</v>
      </c>
      <c r="F288" s="132"/>
      <c r="H288" s="16" t="str">
        <f>_xlfn.IFNA(VLOOKUP($C288,مواد!$A$1:$A$150,1,FALSE),"")</f>
        <v>سعودي بوند 30 كيلو</v>
      </c>
    </row>
    <row r="289" spans="1:8" ht="20.100000000000001" customHeight="1" x14ac:dyDescent="0.2">
      <c r="A289" s="19">
        <v>45501</v>
      </c>
      <c r="B289" s="17">
        <v>1500</v>
      </c>
      <c r="C289" s="18" t="s">
        <v>17</v>
      </c>
      <c r="D289" s="21">
        <v>307</v>
      </c>
      <c r="E289" s="28" t="s">
        <v>92</v>
      </c>
      <c r="F289" s="132"/>
      <c r="H289" s="16" t="str">
        <f>_xlfn.IFNA(VLOOKUP($C289,مواد!$A$1:$A$150,1,FALSE),"")</f>
        <v>برميل امازون 30 كيلو</v>
      </c>
    </row>
    <row r="290" spans="1:8" ht="20.100000000000001" customHeight="1" x14ac:dyDescent="0.2">
      <c r="A290" s="19">
        <v>45504</v>
      </c>
      <c r="B290" s="17">
        <v>1401</v>
      </c>
      <c r="C290" s="18" t="s">
        <v>16</v>
      </c>
      <c r="D290" s="21">
        <v>282</v>
      </c>
      <c r="E290" s="28" t="s">
        <v>92</v>
      </c>
      <c r="F290" s="132"/>
      <c r="H290" s="16" t="str">
        <f>_xlfn.IFNA(VLOOKUP($C290,مواد!$A$1:$A$150,1,FALSE),"")</f>
        <v>سعودي بوند 30 كيلو</v>
      </c>
    </row>
    <row r="291" spans="1:8" ht="20.100000000000001" customHeight="1" x14ac:dyDescent="0.2">
      <c r="A291" s="19">
        <v>45505</v>
      </c>
      <c r="B291" s="17">
        <v>1402</v>
      </c>
      <c r="C291" s="18" t="s">
        <v>12</v>
      </c>
      <c r="D291" s="21">
        <v>290</v>
      </c>
      <c r="E291" s="28" t="s">
        <v>92</v>
      </c>
      <c r="F291" s="132"/>
      <c r="H291" s="16" t="str">
        <f>_xlfn.IFNA(VLOOKUP($C291,مواد!$A$1:$A$150,1,FALSE),"")</f>
        <v>اوكي 30 كيلو</v>
      </c>
    </row>
    <row r="292" spans="1:8" ht="20.100000000000001" customHeight="1" x14ac:dyDescent="0.2">
      <c r="A292" s="19">
        <v>45507</v>
      </c>
      <c r="B292" s="17">
        <v>1403</v>
      </c>
      <c r="C292" s="18" t="s">
        <v>16</v>
      </c>
      <c r="D292" s="21">
        <v>280</v>
      </c>
      <c r="E292" s="28" t="s">
        <v>92</v>
      </c>
      <c r="F292" s="132"/>
      <c r="H292" s="16" t="str">
        <f>_xlfn.IFNA(VLOOKUP($C292,مواد!$A$1:$A$150,1,FALSE),"")</f>
        <v>سعودي بوند 30 كيلو</v>
      </c>
    </row>
    <row r="293" spans="1:8" ht="20.100000000000001" customHeight="1" x14ac:dyDescent="0.2">
      <c r="A293" s="19">
        <v>45508</v>
      </c>
      <c r="B293" s="17">
        <v>1404</v>
      </c>
      <c r="C293" s="18" t="s">
        <v>16</v>
      </c>
      <c r="D293" s="21">
        <v>285</v>
      </c>
      <c r="E293" s="28" t="s">
        <v>92</v>
      </c>
      <c r="F293" s="132"/>
      <c r="H293" s="16" t="str">
        <f>_xlfn.IFNA(VLOOKUP($C293,مواد!$A$1:$A$150,1,FALSE),"")</f>
        <v>سعودي بوند 30 كيلو</v>
      </c>
    </row>
    <row r="294" spans="1:8" ht="20.100000000000001" customHeight="1" x14ac:dyDescent="0.2">
      <c r="A294" s="19">
        <v>45508</v>
      </c>
      <c r="B294" s="17">
        <v>1320</v>
      </c>
      <c r="C294" s="18" t="s">
        <v>15</v>
      </c>
      <c r="D294" s="21">
        <v>16000</v>
      </c>
      <c r="E294" s="28" t="s">
        <v>92</v>
      </c>
      <c r="F294" s="132"/>
      <c r="H294" s="16" t="str">
        <f>_xlfn.IFNA(VLOOKUP($C294,مواد!$A$1:$A$150,1,FALSE),"")</f>
        <v>IPC-LAN CP 40</v>
      </c>
    </row>
    <row r="295" spans="1:8" ht="20.100000000000001" customHeight="1" x14ac:dyDescent="0.2">
      <c r="A295" s="19">
        <v>45509</v>
      </c>
      <c r="B295" s="17">
        <v>1321</v>
      </c>
      <c r="C295" s="18" t="s">
        <v>15</v>
      </c>
      <c r="D295" s="21">
        <v>16000</v>
      </c>
      <c r="E295" s="28" t="s">
        <v>92</v>
      </c>
      <c r="F295" s="132"/>
      <c r="H295" s="16" t="str">
        <f>_xlfn.IFNA(VLOOKUP($C295,مواد!$A$1:$A$150,1,FALSE),"")</f>
        <v>IPC-LAN CP 40</v>
      </c>
    </row>
    <row r="296" spans="1:8" ht="20.100000000000001" customHeight="1" x14ac:dyDescent="0.2">
      <c r="A296" s="19">
        <v>45511</v>
      </c>
      <c r="B296" s="17">
        <v>1322</v>
      </c>
      <c r="C296" s="18" t="s">
        <v>15</v>
      </c>
      <c r="D296" s="21">
        <v>12000</v>
      </c>
      <c r="E296" s="28" t="s">
        <v>92</v>
      </c>
      <c r="F296" s="132"/>
      <c r="H296" s="16" t="str">
        <f>_xlfn.IFNA(VLOOKUP($C296,مواد!$A$1:$A$150,1,FALSE),"")</f>
        <v>IPC-LAN CP 40</v>
      </c>
    </row>
    <row r="297" spans="1:8" ht="20.100000000000001" customHeight="1" x14ac:dyDescent="0.2">
      <c r="A297" s="19">
        <v>45512</v>
      </c>
      <c r="B297" s="17">
        <v>1323</v>
      </c>
      <c r="C297" s="18" t="s">
        <v>15</v>
      </c>
      <c r="D297" s="21">
        <v>12000</v>
      </c>
      <c r="E297" s="28" t="s">
        <v>92</v>
      </c>
      <c r="F297" s="132"/>
      <c r="H297" s="16" t="str">
        <f>_xlfn.IFNA(VLOOKUP($C297,مواد!$A$1:$A$150,1,FALSE),"")</f>
        <v>IPC-LAN CP 40</v>
      </c>
    </row>
    <row r="298" spans="1:8" ht="20.100000000000001" customHeight="1" x14ac:dyDescent="0.2">
      <c r="A298" s="17"/>
      <c r="B298" s="17"/>
      <c r="C298" s="18"/>
      <c r="D298" s="21"/>
      <c r="E298" s="28"/>
      <c r="F298" s="132"/>
      <c r="H298" s="16" t="str">
        <f>_xlfn.IFNA(VLOOKUP($C298,مواد!$A$1:$A$150,1,FALSE),"")</f>
        <v/>
      </c>
    </row>
    <row r="299" spans="1:8" ht="20.100000000000001" customHeight="1" x14ac:dyDescent="0.2">
      <c r="A299" s="17"/>
      <c r="B299" s="17"/>
      <c r="C299" s="18"/>
      <c r="D299" s="21"/>
      <c r="E299" s="28"/>
      <c r="F299" s="132"/>
      <c r="H299" s="16" t="str">
        <f>_xlfn.IFNA(VLOOKUP($C299,مواد!$A$1:$A$150,1,FALSE),"")</f>
        <v/>
      </c>
    </row>
    <row r="300" spans="1:8" ht="20.100000000000001" customHeight="1" x14ac:dyDescent="0.2">
      <c r="A300" s="17"/>
      <c r="B300" s="17"/>
      <c r="C300" s="18"/>
      <c r="D300" s="21"/>
      <c r="E300" s="28"/>
      <c r="F300" s="132"/>
      <c r="H300" s="16" t="str">
        <f>_xlfn.IFNA(VLOOKUP($C300,مواد!$A$1:$A$150,1,FALSE),"")</f>
        <v/>
      </c>
    </row>
    <row r="301" spans="1:8" ht="20.100000000000001" customHeight="1" x14ac:dyDescent="0.2">
      <c r="A301" s="17"/>
      <c r="B301" s="17"/>
      <c r="C301" s="18"/>
      <c r="D301" s="21"/>
      <c r="E301" s="28"/>
      <c r="F301" s="132"/>
      <c r="H301" s="16" t="str">
        <f>_xlfn.IFNA(VLOOKUP($C301,مواد!$A$1:$A$150,1,FALSE),"")</f>
        <v/>
      </c>
    </row>
    <row r="302" spans="1:8" ht="20.100000000000001" customHeight="1" x14ac:dyDescent="0.2">
      <c r="A302" s="17"/>
      <c r="B302" s="17"/>
      <c r="C302" s="18"/>
      <c r="D302" s="21"/>
      <c r="E302" s="28"/>
      <c r="F302" s="132"/>
      <c r="H302" s="16" t="str">
        <f>_xlfn.IFNA(VLOOKUP($C302,مواد!$A$1:$A$150,1,FALSE),"")</f>
        <v/>
      </c>
    </row>
    <row r="303" spans="1:8" ht="20.100000000000001" customHeight="1" x14ac:dyDescent="0.2">
      <c r="A303" s="17"/>
      <c r="B303" s="17"/>
      <c r="C303" s="18"/>
      <c r="D303" s="21"/>
      <c r="E303" s="28"/>
      <c r="F303" s="132"/>
      <c r="H303" s="16" t="str">
        <f>_xlfn.IFNA(VLOOKUP($C303,مواد!$A$1:$A$150,1,FALSE),"")</f>
        <v/>
      </c>
    </row>
    <row r="304" spans="1:8" ht="20.100000000000001" customHeight="1" x14ac:dyDescent="0.2">
      <c r="A304" s="17"/>
      <c r="B304" s="17"/>
      <c r="C304" s="18"/>
      <c r="D304" s="21"/>
      <c r="E304" s="28"/>
      <c r="F304" s="132"/>
      <c r="H304" s="16" t="str">
        <f>_xlfn.IFNA(VLOOKUP($C304,مواد!$A$1:$A$150,1,FALSE),"")</f>
        <v/>
      </c>
    </row>
    <row r="305" spans="1:8" ht="20.100000000000001" customHeight="1" x14ac:dyDescent="0.2">
      <c r="A305" s="17"/>
      <c r="B305" s="17"/>
      <c r="C305" s="18"/>
      <c r="D305" s="21"/>
      <c r="E305" s="28"/>
      <c r="F305" s="132"/>
      <c r="H305" s="16" t="str">
        <f>_xlfn.IFNA(VLOOKUP($C305,مواد!$A$1:$A$150,1,FALSE),"")</f>
        <v/>
      </c>
    </row>
    <row r="306" spans="1:8" ht="20.100000000000001" customHeight="1" x14ac:dyDescent="0.2">
      <c r="A306" s="17"/>
      <c r="B306" s="17"/>
      <c r="C306" s="18"/>
      <c r="D306" s="21"/>
      <c r="E306" s="28"/>
      <c r="F306" s="132"/>
      <c r="H306" s="16" t="str">
        <f>_xlfn.IFNA(VLOOKUP($C306,مواد!$A$1:$A$150,1,FALSE),"")</f>
        <v/>
      </c>
    </row>
    <row r="307" spans="1:8" ht="20.100000000000001" customHeight="1" x14ac:dyDescent="0.2">
      <c r="A307" s="17"/>
      <c r="B307" s="17"/>
      <c r="C307" s="18"/>
      <c r="D307" s="21"/>
      <c r="E307" s="28"/>
      <c r="F307" s="132"/>
      <c r="H307" s="16" t="str">
        <f>_xlfn.IFNA(VLOOKUP($C307,مواد!$A$1:$A$150,1,FALSE),"")</f>
        <v/>
      </c>
    </row>
    <row r="308" spans="1:8" ht="20.100000000000001" customHeight="1" x14ac:dyDescent="0.2">
      <c r="A308" s="17"/>
      <c r="B308" s="17"/>
      <c r="C308" s="18"/>
      <c r="D308" s="21"/>
      <c r="E308" s="28"/>
      <c r="F308" s="132"/>
      <c r="H308" s="16" t="str">
        <f>_xlfn.IFNA(VLOOKUP($C308,مواد!$A$1:$A$150,1,FALSE),"")</f>
        <v/>
      </c>
    </row>
    <row r="309" spans="1:8" ht="20.100000000000001" customHeight="1" x14ac:dyDescent="0.2">
      <c r="A309" s="17"/>
      <c r="B309" s="17"/>
      <c r="C309" s="18"/>
      <c r="D309" s="21"/>
      <c r="E309" s="28"/>
      <c r="F309" s="132"/>
      <c r="H309" s="16" t="str">
        <f>_xlfn.IFNA(VLOOKUP($C309,مواد!$A$1:$A$150,1,FALSE),"")</f>
        <v/>
      </c>
    </row>
    <row r="310" spans="1:8" ht="20.100000000000001" customHeight="1" x14ac:dyDescent="0.2">
      <c r="A310" s="17"/>
      <c r="B310" s="17"/>
      <c r="C310" s="18"/>
      <c r="D310" s="21"/>
      <c r="E310" s="28"/>
      <c r="F310" s="132"/>
      <c r="H310" s="16" t="str">
        <f>_xlfn.IFNA(VLOOKUP($C310,مواد!$A$1:$A$150,1,FALSE),"")</f>
        <v/>
      </c>
    </row>
    <row r="311" spans="1:8" ht="20.100000000000001" customHeight="1" x14ac:dyDescent="0.2">
      <c r="A311" s="17"/>
      <c r="B311" s="17"/>
      <c r="C311" s="18"/>
      <c r="D311" s="21"/>
      <c r="E311" s="28"/>
      <c r="F311" s="132"/>
      <c r="H311" s="16" t="str">
        <f>_xlfn.IFNA(VLOOKUP($C311,مواد!$A$1:$A$150,1,FALSE),"")</f>
        <v/>
      </c>
    </row>
    <row r="312" spans="1:8" ht="20.100000000000001" customHeight="1" x14ac:dyDescent="0.2">
      <c r="A312" s="17"/>
      <c r="B312" s="17"/>
      <c r="C312" s="18"/>
      <c r="D312" s="21"/>
      <c r="E312" s="28"/>
      <c r="F312" s="132"/>
      <c r="H312" s="16" t="str">
        <f>_xlfn.IFNA(VLOOKUP($C312,مواد!$A$1:$A$150,1,FALSE),"")</f>
        <v/>
      </c>
    </row>
    <row r="313" spans="1:8" ht="20.100000000000001" customHeight="1" x14ac:dyDescent="0.2">
      <c r="A313" s="17"/>
      <c r="B313" s="17"/>
      <c r="C313" s="18"/>
      <c r="D313" s="21"/>
      <c r="E313" s="28"/>
      <c r="F313" s="132"/>
      <c r="H313" s="16" t="str">
        <f>_xlfn.IFNA(VLOOKUP($C313,مواد!$A$1:$A$150,1,FALSE),"")</f>
        <v/>
      </c>
    </row>
    <row r="314" spans="1:8" ht="20.100000000000001" customHeight="1" x14ac:dyDescent="0.2">
      <c r="A314" s="17"/>
      <c r="B314" s="17"/>
      <c r="C314" s="18"/>
      <c r="D314" s="21"/>
      <c r="E314" s="28"/>
      <c r="F314" s="132"/>
      <c r="H314" s="16" t="str">
        <f>_xlfn.IFNA(VLOOKUP($C314,مواد!$A$1:$A$150,1,FALSE),"")</f>
        <v/>
      </c>
    </row>
    <row r="315" spans="1:8" ht="20.100000000000001" customHeight="1" x14ac:dyDescent="0.2">
      <c r="A315" s="17"/>
      <c r="B315" s="17"/>
      <c r="C315" s="18"/>
      <c r="D315" s="21"/>
      <c r="E315" s="28"/>
      <c r="F315" s="132"/>
      <c r="H315" s="16" t="str">
        <f>_xlfn.IFNA(VLOOKUP($C315,مواد!$A$1:$A$150,1,FALSE),"")</f>
        <v/>
      </c>
    </row>
    <row r="316" spans="1:8" ht="20.100000000000001" customHeight="1" x14ac:dyDescent="0.2">
      <c r="A316" s="17"/>
      <c r="B316" s="17"/>
      <c r="C316" s="18"/>
      <c r="D316" s="21"/>
      <c r="E316" s="28"/>
      <c r="F316" s="132"/>
      <c r="H316" s="16" t="str">
        <f>_xlfn.IFNA(VLOOKUP($C316,مواد!$A$1:$A$150,1,FALSE),"")</f>
        <v/>
      </c>
    </row>
    <row r="317" spans="1:8" ht="20.100000000000001" customHeight="1" x14ac:dyDescent="0.2">
      <c r="A317" s="17"/>
      <c r="B317" s="17"/>
      <c r="C317" s="18"/>
      <c r="D317" s="21"/>
      <c r="E317" s="28"/>
      <c r="F317" s="132"/>
      <c r="H317" s="16" t="str">
        <f>_xlfn.IFNA(VLOOKUP($C317,مواد!$A$1:$A$150,1,FALSE),"")</f>
        <v/>
      </c>
    </row>
    <row r="318" spans="1:8" ht="20.100000000000001" customHeight="1" x14ac:dyDescent="0.2">
      <c r="A318" s="17"/>
      <c r="B318" s="17"/>
      <c r="C318" s="18"/>
      <c r="D318" s="21"/>
      <c r="E318" s="28"/>
      <c r="F318" s="132"/>
      <c r="H318" s="16" t="str">
        <f>_xlfn.IFNA(VLOOKUP($C318,مواد!$A$1:$A$150,1,FALSE),"")</f>
        <v/>
      </c>
    </row>
    <row r="319" spans="1:8" ht="20.100000000000001" customHeight="1" x14ac:dyDescent="0.2">
      <c r="A319" s="17"/>
      <c r="B319" s="17"/>
      <c r="C319" s="18"/>
      <c r="D319" s="21"/>
      <c r="E319" s="28"/>
      <c r="F319" s="132"/>
      <c r="H319" s="16" t="str">
        <f>_xlfn.IFNA(VLOOKUP($C319,مواد!$A$1:$A$150,1,FALSE),"")</f>
        <v/>
      </c>
    </row>
    <row r="320" spans="1:8" ht="20.100000000000001" customHeight="1" x14ac:dyDescent="0.2">
      <c r="A320" s="17"/>
      <c r="B320" s="17"/>
      <c r="C320" s="18"/>
      <c r="D320" s="21"/>
      <c r="E320" s="28"/>
      <c r="F320" s="132"/>
      <c r="H320" s="16" t="str">
        <f>_xlfn.IFNA(VLOOKUP($C320,مواد!$A$1:$A$150,1,FALSE),"")</f>
        <v/>
      </c>
    </row>
    <row r="321" spans="1:8" ht="20.100000000000001" customHeight="1" x14ac:dyDescent="0.2">
      <c r="A321" s="17"/>
      <c r="B321" s="17"/>
      <c r="C321" s="18"/>
      <c r="D321" s="21"/>
      <c r="E321" s="28"/>
      <c r="F321" s="132"/>
      <c r="H321" s="16" t="str">
        <f>_xlfn.IFNA(VLOOKUP($C321,مواد!$A$1:$A$150,1,FALSE),"")</f>
        <v/>
      </c>
    </row>
    <row r="322" spans="1:8" ht="20.100000000000001" customHeight="1" x14ac:dyDescent="0.2">
      <c r="A322" s="17"/>
      <c r="B322" s="17"/>
      <c r="C322" s="18"/>
      <c r="D322" s="21"/>
      <c r="E322" s="28"/>
      <c r="F322" s="132"/>
      <c r="H322" s="16" t="str">
        <f>_xlfn.IFNA(VLOOKUP($C322,مواد!$A$1:$A$150,1,FALSE),"")</f>
        <v/>
      </c>
    </row>
    <row r="323" spans="1:8" ht="20.100000000000001" customHeight="1" x14ac:dyDescent="0.2">
      <c r="A323" s="17"/>
      <c r="B323" s="17"/>
      <c r="C323" s="18"/>
      <c r="D323" s="21"/>
      <c r="E323" s="28"/>
      <c r="F323" s="132"/>
      <c r="H323" s="16" t="str">
        <f>_xlfn.IFNA(VLOOKUP($C323,مواد!$A$1:$A$150,1,FALSE),"")</f>
        <v/>
      </c>
    </row>
    <row r="324" spans="1:8" ht="20.100000000000001" customHeight="1" x14ac:dyDescent="0.2">
      <c r="A324" s="17"/>
      <c r="B324" s="17"/>
      <c r="C324" s="18"/>
      <c r="D324" s="21"/>
      <c r="E324" s="28"/>
      <c r="F324" s="132"/>
      <c r="H324" s="16" t="str">
        <f>_xlfn.IFNA(VLOOKUP($C324,مواد!$A$1:$A$150,1,FALSE),"")</f>
        <v/>
      </c>
    </row>
    <row r="325" spans="1:8" ht="20.100000000000001" customHeight="1" x14ac:dyDescent="0.2">
      <c r="A325" s="17"/>
      <c r="B325" s="17"/>
      <c r="C325" s="18"/>
      <c r="D325" s="21"/>
      <c r="E325" s="28"/>
      <c r="F325" s="132"/>
      <c r="H325" s="16" t="str">
        <f>_xlfn.IFNA(VLOOKUP($C325,مواد!$A$1:$A$150,1,FALSE),"")</f>
        <v/>
      </c>
    </row>
    <row r="326" spans="1:8" ht="20.100000000000001" customHeight="1" x14ac:dyDescent="0.2">
      <c r="A326" s="17"/>
      <c r="B326" s="17"/>
      <c r="C326" s="18"/>
      <c r="D326" s="21"/>
      <c r="E326" s="28"/>
      <c r="F326" s="132"/>
    </row>
    <row r="327" spans="1:8" ht="20.100000000000001" customHeight="1" x14ac:dyDescent="0.2">
      <c r="A327" s="17"/>
      <c r="B327" s="17"/>
      <c r="C327" s="18"/>
      <c r="D327" s="21"/>
      <c r="E327" s="28"/>
      <c r="F327" s="132"/>
    </row>
    <row r="328" spans="1:8" ht="20.100000000000001" customHeight="1" x14ac:dyDescent="0.2">
      <c r="A328" s="17"/>
      <c r="B328" s="17"/>
      <c r="C328" s="18"/>
      <c r="D328" s="21"/>
      <c r="E328" s="28"/>
      <c r="F328" s="132"/>
    </row>
    <row r="329" spans="1:8" ht="20.100000000000001" customHeight="1" x14ac:dyDescent="0.2">
      <c r="A329" s="17"/>
      <c r="B329" s="17"/>
      <c r="C329" s="18"/>
      <c r="D329" s="21"/>
      <c r="E329" s="28"/>
      <c r="F329" s="132"/>
    </row>
    <row r="330" spans="1:8" ht="20.100000000000001" customHeight="1" x14ac:dyDescent="0.2">
      <c r="A330" s="17"/>
      <c r="B330" s="17"/>
      <c r="C330" s="18"/>
      <c r="D330" s="21"/>
      <c r="E330" s="28"/>
      <c r="F330" s="132"/>
    </row>
    <row r="331" spans="1:8" ht="20.100000000000001" customHeight="1" x14ac:dyDescent="0.2">
      <c r="A331" s="17"/>
      <c r="B331" s="17"/>
      <c r="C331" s="18"/>
      <c r="D331" s="21"/>
      <c r="E331" s="28"/>
      <c r="F331" s="132"/>
    </row>
    <row r="332" spans="1:8" ht="20.100000000000001" customHeight="1" x14ac:dyDescent="0.2">
      <c r="A332" s="17"/>
      <c r="B332" s="17"/>
      <c r="C332" s="18"/>
      <c r="D332" s="21"/>
      <c r="E332" s="28"/>
      <c r="F332" s="132"/>
    </row>
    <row r="333" spans="1:8" ht="20.100000000000001" customHeight="1" x14ac:dyDescent="0.2">
      <c r="A333" s="17"/>
      <c r="B333" s="17"/>
      <c r="C333" s="18"/>
      <c r="D333" s="21"/>
      <c r="E333" s="28"/>
      <c r="F333" s="132"/>
    </row>
    <row r="334" spans="1:8" ht="20.100000000000001" customHeight="1" x14ac:dyDescent="0.2">
      <c r="A334" s="17"/>
      <c r="B334" s="17"/>
      <c r="C334" s="18"/>
      <c r="D334" s="21"/>
      <c r="E334" s="28"/>
      <c r="F334" s="132"/>
    </row>
    <row r="335" spans="1:8" ht="20.100000000000001" customHeight="1" x14ac:dyDescent="0.2">
      <c r="A335" s="17"/>
      <c r="B335" s="17"/>
      <c r="C335" s="18"/>
      <c r="D335" s="21"/>
      <c r="E335" s="28"/>
      <c r="F335" s="132"/>
    </row>
    <row r="336" spans="1:8" ht="20.100000000000001" customHeight="1" x14ac:dyDescent="0.2">
      <c r="A336" s="17"/>
      <c r="B336" s="17"/>
      <c r="C336" s="18"/>
      <c r="D336" s="21"/>
      <c r="E336" s="28"/>
      <c r="F336" s="132"/>
    </row>
    <row r="337" spans="1:6" ht="20.100000000000001" customHeight="1" x14ac:dyDescent="0.2">
      <c r="A337" s="17"/>
      <c r="B337" s="17"/>
      <c r="C337" s="18"/>
      <c r="D337" s="21"/>
      <c r="E337" s="28"/>
      <c r="F337" s="132"/>
    </row>
    <row r="338" spans="1:6" ht="20.100000000000001" customHeight="1" x14ac:dyDescent="0.2">
      <c r="A338" s="17"/>
      <c r="B338" s="17"/>
      <c r="C338" s="18"/>
      <c r="D338" s="21"/>
      <c r="E338" s="28"/>
      <c r="F338" s="132"/>
    </row>
    <row r="339" spans="1:6" ht="20.100000000000001" customHeight="1" x14ac:dyDescent="0.2">
      <c r="A339" s="17"/>
      <c r="B339" s="17"/>
      <c r="C339" s="18"/>
      <c r="D339" s="21"/>
      <c r="E339" s="28"/>
      <c r="F339" s="132"/>
    </row>
    <row r="340" spans="1:6" ht="20.100000000000001" customHeight="1" x14ac:dyDescent="0.2">
      <c r="A340" s="17"/>
      <c r="B340" s="17"/>
      <c r="C340" s="18"/>
      <c r="D340" s="21"/>
      <c r="E340" s="28"/>
      <c r="F340" s="132"/>
    </row>
    <row r="341" spans="1:6" ht="20.100000000000001" customHeight="1" x14ac:dyDescent="0.2">
      <c r="A341" s="17"/>
      <c r="B341" s="17"/>
      <c r="C341" s="18"/>
      <c r="D341" s="21"/>
      <c r="E341" s="28"/>
      <c r="F341" s="132"/>
    </row>
    <row r="342" spans="1:6" ht="20.100000000000001" customHeight="1" x14ac:dyDescent="0.2">
      <c r="A342" s="17"/>
      <c r="B342" s="17"/>
      <c r="C342" s="18"/>
      <c r="D342" s="21"/>
      <c r="E342" s="28"/>
      <c r="F342" s="132"/>
    </row>
    <row r="343" spans="1:6" ht="20.100000000000001" customHeight="1" x14ac:dyDescent="0.2">
      <c r="A343" s="17"/>
      <c r="B343" s="17"/>
      <c r="C343" s="18"/>
      <c r="D343" s="21"/>
      <c r="E343" s="28"/>
      <c r="F343" s="132"/>
    </row>
    <row r="344" spans="1:6" ht="20.100000000000001" customHeight="1" x14ac:dyDescent="0.2">
      <c r="A344" s="17"/>
      <c r="B344" s="17"/>
      <c r="C344" s="18"/>
      <c r="D344" s="21"/>
      <c r="E344" s="28"/>
      <c r="F344" s="132"/>
    </row>
    <row r="345" spans="1:6" ht="20.100000000000001" customHeight="1" x14ac:dyDescent="0.2">
      <c r="A345" s="17"/>
      <c r="B345" s="17"/>
      <c r="C345" s="18"/>
      <c r="D345" s="21"/>
      <c r="E345" s="28"/>
      <c r="F345" s="132"/>
    </row>
    <row r="346" spans="1:6" ht="20.100000000000001" customHeight="1" x14ac:dyDescent="0.2">
      <c r="A346" s="17"/>
      <c r="B346" s="17"/>
      <c r="C346" s="18"/>
      <c r="D346" s="21"/>
      <c r="E346" s="28"/>
      <c r="F346" s="132"/>
    </row>
    <row r="347" spans="1:6" ht="20.100000000000001" customHeight="1" x14ac:dyDescent="0.2">
      <c r="A347" s="17"/>
      <c r="B347" s="17"/>
      <c r="C347" s="18"/>
      <c r="D347" s="21"/>
      <c r="E347" s="28"/>
      <c r="F347" s="132"/>
    </row>
    <row r="348" spans="1:6" ht="20.100000000000001" customHeight="1" x14ac:dyDescent="0.2">
      <c r="A348" s="17"/>
      <c r="B348" s="17"/>
      <c r="C348" s="18"/>
      <c r="D348" s="21"/>
      <c r="E348" s="28"/>
      <c r="F348" s="132"/>
    </row>
    <row r="349" spans="1:6" ht="20.100000000000001" customHeight="1" x14ac:dyDescent="0.2">
      <c r="A349" s="17"/>
      <c r="B349" s="17"/>
      <c r="C349" s="18"/>
      <c r="D349" s="21"/>
      <c r="E349" s="28"/>
      <c r="F349" s="132"/>
    </row>
    <row r="350" spans="1:6" ht="20.100000000000001" customHeight="1" x14ac:dyDescent="0.2">
      <c r="A350" s="17"/>
      <c r="B350" s="17"/>
      <c r="C350" s="18"/>
      <c r="D350" s="21"/>
      <c r="E350" s="28"/>
      <c r="F350" s="132"/>
    </row>
    <row r="351" spans="1:6" ht="20.100000000000001" customHeight="1" x14ac:dyDescent="0.2">
      <c r="A351" s="17"/>
      <c r="B351" s="17"/>
      <c r="C351" s="18"/>
      <c r="D351" s="21"/>
      <c r="E351" s="28"/>
      <c r="F351" s="132"/>
    </row>
    <row r="352" spans="1:6" ht="20.100000000000001" customHeight="1" x14ac:dyDescent="0.2">
      <c r="A352" s="17"/>
      <c r="B352" s="17"/>
      <c r="C352" s="18"/>
      <c r="D352" s="21"/>
      <c r="E352" s="28"/>
      <c r="F352" s="132"/>
    </row>
    <row r="353" spans="1:6" ht="20.100000000000001" customHeight="1" x14ac:dyDescent="0.2">
      <c r="A353" s="17"/>
      <c r="B353" s="17"/>
      <c r="C353" s="18"/>
      <c r="D353" s="21"/>
      <c r="E353" s="28"/>
      <c r="F353" s="132"/>
    </row>
    <row r="354" spans="1:6" ht="20.100000000000001" customHeight="1" x14ac:dyDescent="0.2">
      <c r="A354" s="17"/>
      <c r="B354" s="17"/>
      <c r="C354" s="18"/>
      <c r="D354" s="21"/>
      <c r="E354" s="28"/>
      <c r="F354" s="132"/>
    </row>
    <row r="355" spans="1:6" ht="20.100000000000001" customHeight="1" x14ac:dyDescent="0.2">
      <c r="A355" s="17"/>
      <c r="B355" s="17"/>
      <c r="C355" s="18"/>
      <c r="D355" s="21"/>
      <c r="E355" s="28"/>
      <c r="F355" s="132"/>
    </row>
    <row r="356" spans="1:6" ht="20.100000000000001" customHeight="1" x14ac:dyDescent="0.2">
      <c r="A356" s="17"/>
      <c r="B356" s="17"/>
      <c r="C356" s="18"/>
      <c r="D356" s="21"/>
      <c r="E356" s="28"/>
      <c r="F356" s="132"/>
    </row>
    <row r="357" spans="1:6" ht="20.100000000000001" customHeight="1" x14ac:dyDescent="0.2">
      <c r="A357" s="17"/>
      <c r="B357" s="17"/>
      <c r="C357" s="18"/>
      <c r="D357" s="21"/>
      <c r="E357" s="28"/>
      <c r="F357" s="132"/>
    </row>
    <row r="358" spans="1:6" ht="20.100000000000001" customHeight="1" x14ac:dyDescent="0.2">
      <c r="A358" s="17"/>
      <c r="B358" s="17"/>
      <c r="C358" s="18"/>
      <c r="D358" s="21"/>
      <c r="E358" s="28"/>
      <c r="F358" s="132"/>
    </row>
    <row r="359" spans="1:6" ht="20.100000000000001" customHeight="1" x14ac:dyDescent="0.2">
      <c r="A359" s="17"/>
      <c r="B359" s="17"/>
      <c r="C359" s="18"/>
      <c r="D359" s="21"/>
      <c r="E359" s="28"/>
      <c r="F359" s="132"/>
    </row>
    <row r="360" spans="1:6" ht="20.100000000000001" customHeight="1" x14ac:dyDescent="0.2">
      <c r="A360" s="17"/>
      <c r="B360" s="17"/>
      <c r="C360" s="18"/>
      <c r="D360" s="21"/>
      <c r="E360" s="28"/>
      <c r="F360" s="132"/>
    </row>
    <row r="361" spans="1:6" ht="20.100000000000001" customHeight="1" x14ac:dyDescent="0.2">
      <c r="A361" s="17"/>
      <c r="B361" s="17"/>
      <c r="C361" s="18"/>
      <c r="D361" s="21"/>
      <c r="E361" s="28"/>
      <c r="F361" s="132"/>
    </row>
    <row r="362" spans="1:6" ht="20.100000000000001" customHeight="1" x14ac:dyDescent="0.2">
      <c r="A362" s="17"/>
      <c r="B362" s="17"/>
      <c r="C362" s="18"/>
      <c r="D362" s="21"/>
      <c r="E362" s="28"/>
      <c r="F362" s="132"/>
    </row>
    <row r="363" spans="1:6" ht="20.100000000000001" customHeight="1" x14ac:dyDescent="0.2">
      <c r="A363" s="17"/>
      <c r="B363" s="17"/>
      <c r="C363" s="18"/>
      <c r="D363" s="21"/>
      <c r="E363" s="28"/>
      <c r="F363" s="132"/>
    </row>
    <row r="364" spans="1:6" ht="20.100000000000001" customHeight="1" x14ac:dyDescent="0.2">
      <c r="A364" s="17"/>
      <c r="B364" s="17"/>
      <c r="C364" s="18"/>
      <c r="D364" s="21"/>
      <c r="E364" s="28"/>
      <c r="F364" s="132"/>
    </row>
    <row r="365" spans="1:6" ht="20.100000000000001" customHeight="1" x14ac:dyDescent="0.2">
      <c r="A365" s="17"/>
      <c r="B365" s="17"/>
      <c r="C365" s="18"/>
      <c r="D365" s="21"/>
      <c r="E365" s="28"/>
      <c r="F365" s="132"/>
    </row>
    <row r="366" spans="1:6" ht="20.100000000000001" customHeight="1" x14ac:dyDescent="0.2">
      <c r="A366" s="17"/>
      <c r="B366" s="17"/>
      <c r="C366" s="18"/>
      <c r="D366" s="21"/>
      <c r="E366" s="28"/>
      <c r="F366" s="132"/>
    </row>
    <row r="367" spans="1:6" ht="20.100000000000001" customHeight="1" x14ac:dyDescent="0.2">
      <c r="A367" s="17"/>
      <c r="B367" s="17"/>
      <c r="C367" s="18"/>
      <c r="D367" s="21"/>
      <c r="E367" s="28"/>
      <c r="F367" s="132"/>
    </row>
    <row r="368" spans="1:6" ht="20.100000000000001" customHeight="1" x14ac:dyDescent="0.2">
      <c r="A368" s="17"/>
      <c r="B368" s="17"/>
      <c r="C368" s="18"/>
      <c r="D368" s="21"/>
      <c r="E368" s="28"/>
      <c r="F368" s="132"/>
    </row>
    <row r="369" spans="1:6" ht="20.100000000000001" customHeight="1" x14ac:dyDescent="0.2">
      <c r="A369" s="17"/>
      <c r="B369" s="17"/>
      <c r="C369" s="18"/>
      <c r="D369" s="21"/>
      <c r="E369" s="28"/>
      <c r="F369" s="132"/>
    </row>
    <row r="370" spans="1:6" ht="20.100000000000001" customHeight="1" x14ac:dyDescent="0.2">
      <c r="A370" s="17"/>
      <c r="B370" s="17"/>
      <c r="C370" s="18"/>
      <c r="D370" s="21"/>
      <c r="E370" s="28"/>
      <c r="F370" s="132"/>
    </row>
    <row r="371" spans="1:6" ht="20.100000000000001" customHeight="1" x14ac:dyDescent="0.2">
      <c r="A371" s="17"/>
      <c r="B371" s="17"/>
      <c r="C371" s="18"/>
      <c r="D371" s="21"/>
      <c r="E371" s="28"/>
      <c r="F371" s="132"/>
    </row>
    <row r="372" spans="1:6" ht="20.100000000000001" customHeight="1" x14ac:dyDescent="0.2">
      <c r="A372" s="17"/>
      <c r="B372" s="17"/>
      <c r="C372" s="18"/>
      <c r="D372" s="21"/>
      <c r="E372" s="28"/>
      <c r="F372" s="132"/>
    </row>
    <row r="373" spans="1:6" ht="20.100000000000001" customHeight="1" x14ac:dyDescent="0.2">
      <c r="A373" s="17"/>
      <c r="B373" s="17"/>
      <c r="C373" s="18"/>
      <c r="D373" s="21"/>
      <c r="E373" s="28"/>
      <c r="F373" s="132"/>
    </row>
    <row r="374" spans="1:6" ht="20.100000000000001" customHeight="1" x14ac:dyDescent="0.2">
      <c r="A374" s="17"/>
      <c r="B374" s="17"/>
      <c r="C374" s="18"/>
      <c r="D374" s="21"/>
      <c r="E374" s="28"/>
      <c r="F374" s="132"/>
    </row>
    <row r="375" spans="1:6" ht="20.100000000000001" customHeight="1" x14ac:dyDescent="0.2">
      <c r="A375" s="17"/>
      <c r="B375" s="17"/>
      <c r="C375" s="18"/>
      <c r="D375" s="21"/>
      <c r="E375" s="28"/>
      <c r="F375" s="132"/>
    </row>
    <row r="376" spans="1:6" ht="20.100000000000001" customHeight="1" x14ac:dyDescent="0.2">
      <c r="A376" s="17"/>
      <c r="B376" s="17"/>
      <c r="C376" s="18"/>
      <c r="D376" s="21"/>
      <c r="E376" s="28"/>
      <c r="F376" s="132"/>
    </row>
    <row r="377" spans="1:6" ht="20.100000000000001" customHeight="1" x14ac:dyDescent="0.2">
      <c r="A377" s="17"/>
      <c r="B377" s="17"/>
      <c r="C377" s="18"/>
      <c r="D377" s="21"/>
      <c r="E377" s="28"/>
      <c r="F377" s="132"/>
    </row>
    <row r="378" spans="1:6" ht="20.100000000000001" customHeight="1" x14ac:dyDescent="0.2">
      <c r="A378" s="17"/>
      <c r="B378" s="17"/>
      <c r="C378" s="18"/>
      <c r="D378" s="21"/>
      <c r="E378" s="28"/>
      <c r="F378" s="132"/>
    </row>
    <row r="379" spans="1:6" ht="20.100000000000001" customHeight="1" x14ac:dyDescent="0.2">
      <c r="A379" s="17"/>
      <c r="B379" s="17"/>
      <c r="C379" s="18"/>
      <c r="D379" s="21"/>
      <c r="E379" s="28"/>
      <c r="F379" s="132"/>
    </row>
    <row r="380" spans="1:6" ht="20.100000000000001" customHeight="1" x14ac:dyDescent="0.2">
      <c r="A380" s="17"/>
      <c r="B380" s="17"/>
      <c r="C380" s="18"/>
      <c r="D380" s="21"/>
      <c r="E380" s="28"/>
      <c r="F380" s="132"/>
    </row>
    <row r="381" spans="1:6" ht="20.100000000000001" customHeight="1" x14ac:dyDescent="0.2">
      <c r="A381" s="17"/>
      <c r="B381" s="17"/>
      <c r="C381" s="18"/>
      <c r="D381" s="21"/>
      <c r="E381" s="28"/>
      <c r="F381" s="132"/>
    </row>
    <row r="382" spans="1:6" ht="20.100000000000001" customHeight="1" x14ac:dyDescent="0.2">
      <c r="A382" s="17"/>
      <c r="B382" s="17"/>
      <c r="C382" s="18"/>
      <c r="D382" s="21"/>
      <c r="E382" s="28"/>
      <c r="F382" s="132"/>
    </row>
    <row r="383" spans="1:6" ht="20.100000000000001" customHeight="1" x14ac:dyDescent="0.2">
      <c r="A383" s="17"/>
      <c r="B383" s="17"/>
      <c r="C383" s="18"/>
      <c r="D383" s="21"/>
      <c r="E383" s="28"/>
      <c r="F383" s="132"/>
    </row>
    <row r="384" spans="1:6" ht="20.100000000000001" customHeight="1" x14ac:dyDescent="0.2">
      <c r="A384" s="17"/>
      <c r="B384" s="17"/>
      <c r="C384" s="18"/>
      <c r="D384" s="21"/>
      <c r="E384" s="28"/>
      <c r="F384" s="132"/>
    </row>
    <row r="385" spans="1:6" ht="20.100000000000001" customHeight="1" x14ac:dyDescent="0.2">
      <c r="A385" s="17"/>
      <c r="B385" s="17"/>
      <c r="C385" s="18"/>
      <c r="D385" s="21"/>
      <c r="E385" s="28"/>
      <c r="F385" s="132"/>
    </row>
    <row r="386" spans="1:6" ht="20.100000000000001" customHeight="1" x14ac:dyDescent="0.2">
      <c r="A386" s="17"/>
      <c r="B386" s="17"/>
      <c r="C386" s="18"/>
      <c r="D386" s="21"/>
      <c r="E386" s="28"/>
      <c r="F386" s="132"/>
    </row>
    <row r="387" spans="1:6" ht="20.100000000000001" customHeight="1" x14ac:dyDescent="0.2">
      <c r="A387" s="17"/>
      <c r="B387" s="17"/>
      <c r="C387" s="18"/>
      <c r="D387" s="21"/>
      <c r="E387" s="28"/>
      <c r="F387" s="132"/>
    </row>
    <row r="388" spans="1:6" ht="20.100000000000001" customHeight="1" x14ac:dyDescent="0.2">
      <c r="A388" s="17"/>
      <c r="B388" s="17"/>
      <c r="C388" s="18"/>
      <c r="D388" s="21"/>
      <c r="E388" s="28"/>
      <c r="F388" s="132"/>
    </row>
    <row r="389" spans="1:6" ht="20.100000000000001" customHeight="1" x14ac:dyDescent="0.2">
      <c r="A389" s="17"/>
      <c r="B389" s="17"/>
      <c r="C389" s="18"/>
      <c r="D389" s="21"/>
      <c r="E389" s="28"/>
      <c r="F389" s="132"/>
    </row>
    <row r="390" spans="1:6" ht="20.100000000000001" customHeight="1" x14ac:dyDescent="0.2">
      <c r="A390" s="17"/>
      <c r="B390" s="17"/>
      <c r="C390" s="18"/>
      <c r="D390" s="21"/>
      <c r="E390" s="28"/>
      <c r="F390" s="132"/>
    </row>
    <row r="391" spans="1:6" ht="20.100000000000001" customHeight="1" x14ac:dyDescent="0.2">
      <c r="A391" s="17"/>
      <c r="B391" s="17"/>
      <c r="C391" s="18"/>
      <c r="D391" s="21"/>
      <c r="E391" s="28"/>
      <c r="F391" s="132"/>
    </row>
    <row r="392" spans="1:6" ht="20.100000000000001" customHeight="1" x14ac:dyDescent="0.2">
      <c r="A392" s="17"/>
      <c r="B392" s="17"/>
      <c r="C392" s="18"/>
      <c r="D392" s="21"/>
      <c r="E392" s="28"/>
      <c r="F392" s="132"/>
    </row>
    <row r="393" spans="1:6" ht="20.100000000000001" customHeight="1" x14ac:dyDescent="0.2">
      <c r="A393" s="17"/>
      <c r="B393" s="17"/>
      <c r="C393" s="18"/>
      <c r="D393" s="21"/>
      <c r="E393" s="28"/>
      <c r="F393" s="132"/>
    </row>
    <row r="394" spans="1:6" ht="20.100000000000001" customHeight="1" x14ac:dyDescent="0.2">
      <c r="A394" s="17"/>
      <c r="B394" s="17"/>
      <c r="C394" s="18"/>
      <c r="D394" s="21"/>
      <c r="E394" s="28"/>
      <c r="F394" s="132"/>
    </row>
    <row r="395" spans="1:6" ht="20.100000000000001" customHeight="1" x14ac:dyDescent="0.2">
      <c r="A395" s="17"/>
      <c r="B395" s="17"/>
      <c r="C395" s="18"/>
      <c r="D395" s="21"/>
      <c r="E395" s="28"/>
      <c r="F395" s="132"/>
    </row>
    <row r="396" spans="1:6" ht="20.100000000000001" customHeight="1" x14ac:dyDescent="0.2">
      <c r="A396" s="17"/>
      <c r="B396" s="17"/>
      <c r="C396" s="18"/>
      <c r="D396" s="21"/>
      <c r="E396" s="28"/>
      <c r="F396" s="132"/>
    </row>
    <row r="397" spans="1:6" ht="20.100000000000001" customHeight="1" x14ac:dyDescent="0.2">
      <c r="A397" s="17"/>
      <c r="B397" s="17"/>
      <c r="C397" s="18"/>
      <c r="D397" s="21"/>
      <c r="E397" s="28"/>
      <c r="F397" s="132"/>
    </row>
    <row r="398" spans="1:6" ht="20.100000000000001" customHeight="1" x14ac:dyDescent="0.2">
      <c r="A398" s="17"/>
      <c r="B398" s="17"/>
      <c r="C398" s="18"/>
      <c r="D398" s="21"/>
      <c r="E398" s="28"/>
      <c r="F398" s="132"/>
    </row>
    <row r="399" spans="1:6" ht="20.100000000000001" customHeight="1" x14ac:dyDescent="0.2">
      <c r="A399" s="17"/>
      <c r="B399" s="17"/>
      <c r="C399" s="18"/>
      <c r="D399" s="21"/>
      <c r="E399" s="28"/>
      <c r="F399" s="132"/>
    </row>
    <row r="400" spans="1:6" ht="20.100000000000001" customHeight="1" x14ac:dyDescent="0.2">
      <c r="A400" s="17"/>
      <c r="B400" s="17"/>
      <c r="C400" s="18"/>
      <c r="D400" s="21"/>
      <c r="E400" s="28"/>
      <c r="F400" s="132"/>
    </row>
    <row r="401" spans="1:6" ht="20.100000000000001" customHeight="1" x14ac:dyDescent="0.2">
      <c r="A401" s="17"/>
      <c r="B401" s="17"/>
      <c r="C401" s="18"/>
      <c r="D401" s="21"/>
      <c r="E401" s="28"/>
      <c r="F401" s="132"/>
    </row>
    <row r="402" spans="1:6" ht="20.100000000000001" customHeight="1" x14ac:dyDescent="0.2">
      <c r="A402" s="17"/>
      <c r="B402" s="17"/>
      <c r="C402" s="18"/>
      <c r="D402" s="21"/>
      <c r="E402" s="28"/>
      <c r="F402" s="132"/>
    </row>
    <row r="403" spans="1:6" ht="20.100000000000001" customHeight="1" x14ac:dyDescent="0.2">
      <c r="A403" s="17"/>
      <c r="B403" s="17"/>
      <c r="C403" s="18"/>
      <c r="D403" s="21"/>
      <c r="E403" s="28"/>
      <c r="F403" s="132"/>
    </row>
    <row r="404" spans="1:6" ht="20.100000000000001" customHeight="1" x14ac:dyDescent="0.2">
      <c r="A404" s="17"/>
      <c r="B404" s="17"/>
      <c r="C404" s="18"/>
      <c r="D404" s="21"/>
      <c r="E404" s="28"/>
      <c r="F404" s="132"/>
    </row>
    <row r="405" spans="1:6" ht="20.100000000000001" customHeight="1" x14ac:dyDescent="0.2">
      <c r="A405" s="17"/>
      <c r="B405" s="17"/>
      <c r="C405" s="18"/>
      <c r="D405" s="21"/>
      <c r="E405" s="28"/>
      <c r="F405" s="132"/>
    </row>
    <row r="406" spans="1:6" ht="20.100000000000001" customHeight="1" x14ac:dyDescent="0.2">
      <c r="A406" s="17"/>
      <c r="B406" s="17"/>
      <c r="C406" s="18"/>
      <c r="D406" s="21"/>
      <c r="E406" s="28"/>
      <c r="F406" s="132"/>
    </row>
    <row r="407" spans="1:6" ht="20.100000000000001" customHeight="1" x14ac:dyDescent="0.2">
      <c r="A407" s="17"/>
      <c r="B407" s="17"/>
      <c r="C407" s="18"/>
      <c r="D407" s="21"/>
      <c r="E407" s="28"/>
      <c r="F407" s="132"/>
    </row>
    <row r="408" spans="1:6" ht="20.100000000000001" customHeight="1" x14ac:dyDescent="0.2">
      <c r="A408" s="17"/>
      <c r="B408" s="17"/>
      <c r="C408" s="18"/>
      <c r="D408" s="21"/>
      <c r="E408" s="28"/>
      <c r="F408" s="132"/>
    </row>
    <row r="409" spans="1:6" ht="20.100000000000001" customHeight="1" x14ac:dyDescent="0.2">
      <c r="A409" s="17"/>
      <c r="B409" s="17"/>
      <c r="C409" s="18"/>
      <c r="D409" s="21"/>
      <c r="E409" s="28"/>
      <c r="F409" s="132"/>
    </row>
    <row r="410" spans="1:6" ht="20.100000000000001" customHeight="1" x14ac:dyDescent="0.2">
      <c r="A410" s="17"/>
      <c r="B410" s="17"/>
      <c r="C410" s="18"/>
      <c r="D410" s="21"/>
      <c r="E410" s="28"/>
      <c r="F410" s="132"/>
    </row>
    <row r="411" spans="1:6" ht="20.100000000000001" customHeight="1" x14ac:dyDescent="0.2">
      <c r="A411" s="17"/>
      <c r="B411" s="17"/>
      <c r="C411" s="18"/>
      <c r="D411" s="21"/>
      <c r="E411" s="28"/>
      <c r="F411" s="132"/>
    </row>
    <row r="412" spans="1:6" ht="20.100000000000001" customHeight="1" x14ac:dyDescent="0.2">
      <c r="A412" s="17"/>
      <c r="B412" s="17"/>
      <c r="C412" s="18"/>
      <c r="D412" s="21"/>
      <c r="E412" s="28"/>
      <c r="F412" s="132"/>
    </row>
    <row r="413" spans="1:6" ht="20.100000000000001" customHeight="1" x14ac:dyDescent="0.2">
      <c r="A413" s="17"/>
      <c r="B413" s="17"/>
      <c r="C413" s="18"/>
      <c r="D413" s="21"/>
      <c r="E413" s="28"/>
      <c r="F413" s="132"/>
    </row>
    <row r="414" spans="1:6" ht="20.100000000000001" customHeight="1" x14ac:dyDescent="0.2">
      <c r="A414" s="17"/>
      <c r="B414" s="17"/>
      <c r="C414" s="18"/>
      <c r="D414" s="21"/>
      <c r="E414" s="28"/>
      <c r="F414" s="132"/>
    </row>
    <row r="415" spans="1:6" ht="20.100000000000001" customHeight="1" x14ac:dyDescent="0.2">
      <c r="A415" s="17"/>
      <c r="B415" s="17"/>
      <c r="C415" s="18"/>
      <c r="D415" s="21"/>
      <c r="E415" s="28"/>
      <c r="F415" s="132"/>
    </row>
    <row r="416" spans="1:6" ht="20.100000000000001" customHeight="1" x14ac:dyDescent="0.2">
      <c r="A416" s="17"/>
      <c r="B416" s="17"/>
      <c r="C416" s="18"/>
      <c r="D416" s="21"/>
      <c r="E416" s="28"/>
      <c r="F416" s="132"/>
    </row>
    <row r="417" spans="1:6" ht="20.100000000000001" customHeight="1" x14ac:dyDescent="0.2">
      <c r="A417" s="17"/>
      <c r="B417" s="17"/>
      <c r="C417" s="18"/>
      <c r="D417" s="21"/>
      <c r="E417" s="28"/>
      <c r="F417" s="132"/>
    </row>
    <row r="418" spans="1:6" ht="20.100000000000001" customHeight="1" x14ac:dyDescent="0.2">
      <c r="A418" s="17"/>
      <c r="B418" s="17"/>
      <c r="C418" s="18"/>
      <c r="D418" s="21"/>
      <c r="E418" s="28"/>
      <c r="F418" s="132"/>
    </row>
    <row r="419" spans="1:6" ht="20.100000000000001" customHeight="1" x14ac:dyDescent="0.2">
      <c r="A419" s="17"/>
      <c r="B419" s="17"/>
      <c r="C419" s="18"/>
      <c r="D419" s="21"/>
      <c r="E419" s="28"/>
      <c r="F419" s="132"/>
    </row>
    <row r="420" spans="1:6" ht="20.100000000000001" customHeight="1" x14ac:dyDescent="0.2">
      <c r="A420" s="17"/>
      <c r="B420" s="17"/>
      <c r="C420" s="18"/>
      <c r="D420" s="21"/>
      <c r="E420" s="28"/>
      <c r="F420" s="132"/>
    </row>
    <row r="421" spans="1:6" ht="20.100000000000001" customHeight="1" x14ac:dyDescent="0.2">
      <c r="A421" s="17"/>
      <c r="B421" s="17"/>
      <c r="C421" s="18"/>
      <c r="D421" s="21"/>
      <c r="E421" s="28"/>
      <c r="F421" s="132"/>
    </row>
    <row r="422" spans="1:6" ht="20.100000000000001" customHeight="1" x14ac:dyDescent="0.2">
      <c r="A422" s="17"/>
      <c r="B422" s="17"/>
      <c r="C422" s="18"/>
      <c r="D422" s="21"/>
      <c r="E422" s="28"/>
      <c r="F422" s="132"/>
    </row>
    <row r="423" spans="1:6" ht="20.100000000000001" customHeight="1" x14ac:dyDescent="0.2">
      <c r="A423" s="17"/>
      <c r="B423" s="17"/>
      <c r="C423" s="18"/>
      <c r="D423" s="21"/>
      <c r="E423" s="28"/>
      <c r="F423" s="132"/>
    </row>
    <row r="424" spans="1:6" ht="20.100000000000001" customHeight="1" x14ac:dyDescent="0.2">
      <c r="A424" s="17"/>
      <c r="B424" s="17"/>
      <c r="C424" s="18"/>
      <c r="D424" s="21"/>
      <c r="E424" s="28"/>
      <c r="F424" s="132"/>
    </row>
    <row r="425" spans="1:6" ht="20.100000000000001" customHeight="1" x14ac:dyDescent="0.2">
      <c r="A425" s="17"/>
      <c r="B425" s="17"/>
      <c r="C425" s="18"/>
      <c r="D425" s="21"/>
      <c r="E425" s="28"/>
      <c r="F425" s="132"/>
    </row>
    <row r="426" spans="1:6" ht="20.100000000000001" customHeight="1" x14ac:dyDescent="0.2">
      <c r="A426" s="17"/>
      <c r="B426" s="17"/>
      <c r="C426" s="18"/>
      <c r="D426" s="21"/>
      <c r="E426" s="28"/>
      <c r="F426" s="132"/>
    </row>
    <row r="427" spans="1:6" ht="20.100000000000001" customHeight="1" x14ac:dyDescent="0.2">
      <c r="A427" s="17"/>
      <c r="B427" s="17"/>
      <c r="C427" s="18"/>
      <c r="D427" s="21"/>
      <c r="E427" s="28"/>
      <c r="F427" s="132"/>
    </row>
    <row r="428" spans="1:6" ht="20.100000000000001" customHeight="1" x14ac:dyDescent="0.2">
      <c r="A428" s="17"/>
      <c r="B428" s="17"/>
      <c r="C428" s="18"/>
      <c r="D428" s="21"/>
      <c r="E428" s="28"/>
      <c r="F428" s="132"/>
    </row>
    <row r="429" spans="1:6" ht="20.100000000000001" customHeight="1" x14ac:dyDescent="0.2">
      <c r="A429" s="17"/>
      <c r="B429" s="17"/>
      <c r="C429" s="18"/>
      <c r="D429" s="21"/>
      <c r="E429" s="28"/>
      <c r="F429" s="132"/>
    </row>
    <row r="430" spans="1:6" ht="20.100000000000001" customHeight="1" x14ac:dyDescent="0.2">
      <c r="A430" s="17"/>
      <c r="B430" s="17"/>
      <c r="C430" s="18"/>
      <c r="D430" s="21"/>
      <c r="E430" s="28"/>
      <c r="F430" s="132"/>
    </row>
    <row r="431" spans="1:6" ht="20.100000000000001" customHeight="1" x14ac:dyDescent="0.2">
      <c r="A431" s="17"/>
      <c r="B431" s="17"/>
      <c r="C431" s="18"/>
      <c r="D431" s="21"/>
      <c r="E431" s="28"/>
      <c r="F431" s="132"/>
    </row>
    <row r="432" spans="1:6" ht="20.100000000000001" customHeight="1" x14ac:dyDescent="0.2">
      <c r="A432" s="17"/>
      <c r="B432" s="17"/>
      <c r="C432" s="18"/>
      <c r="D432" s="21"/>
      <c r="E432" s="28"/>
      <c r="F432" s="132"/>
    </row>
    <row r="433" spans="1:6" ht="20.100000000000001" customHeight="1" x14ac:dyDescent="0.2">
      <c r="A433" s="17"/>
      <c r="B433" s="17"/>
      <c r="C433" s="18"/>
      <c r="D433" s="21"/>
      <c r="E433" s="28"/>
      <c r="F433" s="132"/>
    </row>
    <row r="434" spans="1:6" ht="20.100000000000001" customHeight="1" x14ac:dyDescent="0.2">
      <c r="A434" s="17"/>
      <c r="B434" s="17"/>
      <c r="C434" s="18"/>
      <c r="D434" s="21"/>
      <c r="E434" s="28"/>
      <c r="F434" s="132"/>
    </row>
    <row r="435" spans="1:6" ht="20.100000000000001" customHeight="1" x14ac:dyDescent="0.2">
      <c r="A435" s="17"/>
      <c r="B435" s="17"/>
      <c r="C435" s="18"/>
      <c r="D435" s="21"/>
      <c r="E435" s="28"/>
      <c r="F435" s="132"/>
    </row>
    <row r="436" spans="1:6" ht="20.100000000000001" customHeight="1" x14ac:dyDescent="0.2">
      <c r="A436" s="17"/>
      <c r="B436" s="17"/>
      <c r="C436" s="18"/>
      <c r="D436" s="21"/>
      <c r="E436" s="28"/>
      <c r="F436" s="132"/>
    </row>
    <row r="437" spans="1:6" ht="20.100000000000001" customHeight="1" x14ac:dyDescent="0.2">
      <c r="A437" s="17"/>
      <c r="B437" s="17"/>
      <c r="C437" s="18"/>
      <c r="D437" s="21"/>
      <c r="E437" s="28"/>
      <c r="F437" s="132"/>
    </row>
    <row r="438" spans="1:6" ht="20.100000000000001" customHeight="1" x14ac:dyDescent="0.2">
      <c r="A438" s="17"/>
      <c r="B438" s="17"/>
      <c r="C438" s="18"/>
      <c r="D438" s="21"/>
      <c r="E438" s="28"/>
      <c r="F438" s="132"/>
    </row>
    <row r="439" spans="1:6" ht="20.100000000000001" customHeight="1" x14ac:dyDescent="0.2">
      <c r="A439" s="17"/>
      <c r="B439" s="17"/>
      <c r="C439" s="18"/>
      <c r="D439" s="21"/>
      <c r="E439" s="28"/>
      <c r="F439" s="132"/>
    </row>
    <row r="440" spans="1:6" ht="20.100000000000001" customHeight="1" x14ac:dyDescent="0.2">
      <c r="A440" s="17"/>
      <c r="B440" s="17"/>
      <c r="C440" s="18"/>
      <c r="D440" s="21"/>
      <c r="E440" s="28"/>
      <c r="F440" s="132"/>
    </row>
    <row r="441" spans="1:6" ht="20.100000000000001" customHeight="1" x14ac:dyDescent="0.2">
      <c r="A441" s="17"/>
      <c r="B441" s="17"/>
      <c r="C441" s="18"/>
      <c r="D441" s="21"/>
      <c r="E441" s="28"/>
      <c r="F441" s="132"/>
    </row>
    <row r="442" spans="1:6" ht="20.100000000000001" customHeight="1" x14ac:dyDescent="0.2">
      <c r="A442" s="17"/>
      <c r="B442" s="17"/>
      <c r="C442" s="18"/>
      <c r="D442" s="21"/>
      <c r="E442" s="28"/>
      <c r="F442" s="132"/>
    </row>
    <row r="443" spans="1:6" ht="20.100000000000001" customHeight="1" x14ac:dyDescent="0.2">
      <c r="A443" s="17"/>
      <c r="B443" s="17"/>
      <c r="C443" s="18"/>
      <c r="D443" s="21"/>
      <c r="E443" s="28"/>
      <c r="F443" s="132"/>
    </row>
    <row r="444" spans="1:6" ht="20.100000000000001" customHeight="1" x14ac:dyDescent="0.2">
      <c r="A444" s="17"/>
      <c r="B444" s="17"/>
      <c r="C444" s="18"/>
      <c r="D444" s="21"/>
      <c r="E444" s="28"/>
      <c r="F444" s="132"/>
    </row>
    <row r="445" spans="1:6" ht="20.100000000000001" customHeight="1" x14ac:dyDescent="0.2">
      <c r="A445" s="17"/>
      <c r="B445" s="17"/>
      <c r="C445" s="18"/>
      <c r="D445" s="21"/>
      <c r="E445" s="28"/>
      <c r="F445" s="132"/>
    </row>
    <row r="446" spans="1:6" ht="20.100000000000001" customHeight="1" x14ac:dyDescent="0.2">
      <c r="A446" s="17"/>
      <c r="B446" s="17"/>
      <c r="C446" s="18"/>
      <c r="D446" s="21"/>
      <c r="E446" s="28"/>
      <c r="F446" s="132"/>
    </row>
    <row r="447" spans="1:6" ht="20.100000000000001" customHeight="1" x14ac:dyDescent="0.2">
      <c r="A447" s="17"/>
      <c r="B447" s="17"/>
      <c r="C447" s="18"/>
      <c r="D447" s="21"/>
      <c r="E447" s="28"/>
      <c r="F447" s="132"/>
    </row>
    <row r="448" spans="1:6" ht="20.100000000000001" customHeight="1" x14ac:dyDescent="0.2">
      <c r="A448" s="17"/>
      <c r="B448" s="17"/>
      <c r="C448" s="18"/>
      <c r="D448" s="21"/>
      <c r="E448" s="28"/>
      <c r="F448" s="132"/>
    </row>
    <row r="449" spans="1:6" ht="20.100000000000001" customHeight="1" x14ac:dyDescent="0.2">
      <c r="A449" s="17"/>
      <c r="B449" s="17"/>
      <c r="C449" s="18"/>
      <c r="D449" s="21"/>
      <c r="E449" s="28"/>
      <c r="F449" s="132"/>
    </row>
    <row r="450" spans="1:6" ht="20.100000000000001" customHeight="1" x14ac:dyDescent="0.2">
      <c r="A450" s="17"/>
      <c r="B450" s="17"/>
      <c r="C450" s="18"/>
      <c r="D450" s="21"/>
      <c r="E450" s="28"/>
      <c r="F450" s="132"/>
    </row>
    <row r="451" spans="1:6" ht="20.100000000000001" customHeight="1" x14ac:dyDescent="0.2">
      <c r="A451" s="17"/>
      <c r="B451" s="17"/>
      <c r="C451" s="18"/>
      <c r="D451" s="21"/>
      <c r="E451" s="28"/>
      <c r="F451" s="132"/>
    </row>
    <row r="452" spans="1:6" ht="20.100000000000001" customHeight="1" x14ac:dyDescent="0.2">
      <c r="A452" s="17"/>
      <c r="B452" s="17"/>
      <c r="C452" s="18"/>
      <c r="D452" s="21"/>
      <c r="E452" s="28"/>
      <c r="F452" s="132"/>
    </row>
    <row r="453" spans="1:6" ht="20.100000000000001" customHeight="1" x14ac:dyDescent="0.2">
      <c r="A453" s="17"/>
      <c r="B453" s="17"/>
      <c r="C453" s="18"/>
      <c r="D453" s="21"/>
      <c r="E453" s="28"/>
      <c r="F453" s="132"/>
    </row>
    <row r="454" spans="1:6" ht="20.100000000000001" customHeight="1" x14ac:dyDescent="0.2">
      <c r="A454" s="17"/>
      <c r="B454" s="17"/>
      <c r="C454" s="18"/>
      <c r="D454" s="21"/>
      <c r="E454" s="28"/>
      <c r="F454" s="132"/>
    </row>
    <row r="455" spans="1:6" ht="20.100000000000001" customHeight="1" x14ac:dyDescent="0.2">
      <c r="A455" s="17"/>
      <c r="B455" s="17"/>
      <c r="C455" s="18"/>
      <c r="D455" s="21"/>
      <c r="E455" s="28"/>
      <c r="F455" s="132"/>
    </row>
    <row r="456" spans="1:6" ht="20.100000000000001" customHeight="1" x14ac:dyDescent="0.2">
      <c r="A456" s="17"/>
      <c r="B456" s="17"/>
      <c r="C456" s="18"/>
      <c r="D456" s="21"/>
      <c r="E456" s="28"/>
      <c r="F456" s="132"/>
    </row>
    <row r="457" spans="1:6" ht="20.100000000000001" customHeight="1" x14ac:dyDescent="0.2">
      <c r="A457" s="17"/>
      <c r="B457" s="17"/>
      <c r="C457" s="18"/>
      <c r="D457" s="21"/>
      <c r="E457" s="28"/>
      <c r="F457" s="132"/>
    </row>
    <row r="458" spans="1:6" ht="20.100000000000001" customHeight="1" x14ac:dyDescent="0.2">
      <c r="A458" s="17"/>
      <c r="B458" s="17"/>
      <c r="C458" s="18"/>
      <c r="D458" s="21"/>
      <c r="E458" s="28"/>
      <c r="F458" s="132"/>
    </row>
    <row r="459" spans="1:6" ht="20.100000000000001" customHeight="1" x14ac:dyDescent="0.2">
      <c r="A459" s="17"/>
      <c r="B459" s="17"/>
      <c r="C459" s="18"/>
      <c r="D459" s="21"/>
      <c r="E459" s="28"/>
      <c r="F459" s="132"/>
    </row>
    <row r="460" spans="1:6" ht="20.100000000000001" customHeight="1" x14ac:dyDescent="0.2">
      <c r="A460" s="17"/>
      <c r="B460" s="17"/>
      <c r="C460" s="18"/>
      <c r="D460" s="21"/>
      <c r="E460" s="28"/>
      <c r="F460" s="132"/>
    </row>
    <row r="461" spans="1:6" ht="20.100000000000001" customHeight="1" x14ac:dyDescent="0.2">
      <c r="A461" s="17"/>
      <c r="B461" s="17"/>
      <c r="C461" s="18"/>
      <c r="D461" s="21"/>
      <c r="E461" s="28"/>
      <c r="F461" s="132"/>
    </row>
    <row r="462" spans="1:6" ht="20.100000000000001" customHeight="1" x14ac:dyDescent="0.2">
      <c r="A462" s="17"/>
      <c r="B462" s="17"/>
      <c r="C462" s="18"/>
      <c r="D462" s="21"/>
      <c r="E462" s="28"/>
      <c r="F462" s="132"/>
    </row>
    <row r="463" spans="1:6" ht="20.100000000000001" customHeight="1" x14ac:dyDescent="0.2">
      <c r="A463" s="17"/>
      <c r="B463" s="17"/>
      <c r="C463" s="18"/>
      <c r="D463" s="21"/>
      <c r="E463" s="28"/>
      <c r="F463" s="132"/>
    </row>
    <row r="464" spans="1:6" ht="20.100000000000001" customHeight="1" x14ac:dyDescent="0.2">
      <c r="A464" s="17"/>
      <c r="B464" s="17"/>
      <c r="C464" s="18"/>
      <c r="D464" s="21"/>
      <c r="E464" s="28"/>
      <c r="F464" s="132"/>
    </row>
    <row r="465" spans="1:6" ht="20.100000000000001" customHeight="1" x14ac:dyDescent="0.2">
      <c r="A465" s="17"/>
      <c r="B465" s="17"/>
      <c r="C465" s="18"/>
      <c r="D465" s="21"/>
      <c r="E465" s="28"/>
      <c r="F465" s="132"/>
    </row>
    <row r="466" spans="1:6" ht="20.100000000000001" customHeight="1" x14ac:dyDescent="0.2">
      <c r="A466" s="17"/>
      <c r="B466" s="17"/>
      <c r="C466" s="18"/>
      <c r="D466" s="21"/>
      <c r="E466" s="28"/>
      <c r="F466" s="132"/>
    </row>
    <row r="467" spans="1:6" ht="20.100000000000001" customHeight="1" x14ac:dyDescent="0.2">
      <c r="A467" s="17"/>
      <c r="B467" s="17"/>
      <c r="C467" s="18"/>
      <c r="D467" s="21"/>
      <c r="E467" s="28"/>
      <c r="F467" s="132"/>
    </row>
    <row r="468" spans="1:6" ht="20.100000000000001" customHeight="1" x14ac:dyDescent="0.2">
      <c r="A468" s="17"/>
      <c r="B468" s="17"/>
      <c r="C468" s="18"/>
      <c r="D468" s="21"/>
      <c r="E468" s="28"/>
      <c r="F468" s="132"/>
    </row>
    <row r="469" spans="1:6" ht="20.100000000000001" customHeight="1" x14ac:dyDescent="0.2">
      <c r="A469" s="17"/>
      <c r="B469" s="17"/>
      <c r="C469" s="18"/>
      <c r="D469" s="21"/>
      <c r="E469" s="28"/>
      <c r="F469" s="132"/>
    </row>
    <row r="470" spans="1:6" ht="20.100000000000001" customHeight="1" x14ac:dyDescent="0.2">
      <c r="A470" s="17"/>
      <c r="B470" s="17"/>
      <c r="C470" s="18"/>
      <c r="D470" s="21"/>
      <c r="E470" s="28"/>
      <c r="F470" s="132"/>
    </row>
    <row r="471" spans="1:6" ht="20.100000000000001" customHeight="1" x14ac:dyDescent="0.2">
      <c r="A471" s="17"/>
      <c r="B471" s="17"/>
      <c r="C471" s="18"/>
      <c r="D471" s="21"/>
      <c r="E471" s="28"/>
      <c r="F471" s="132"/>
    </row>
    <row r="472" spans="1:6" ht="20.100000000000001" customHeight="1" x14ac:dyDescent="0.2">
      <c r="A472" s="17"/>
      <c r="B472" s="17"/>
      <c r="C472" s="18"/>
      <c r="D472" s="21"/>
      <c r="E472" s="28"/>
      <c r="F472" s="132"/>
    </row>
    <row r="473" spans="1:6" ht="20.100000000000001" customHeight="1" x14ac:dyDescent="0.2">
      <c r="A473" s="17"/>
      <c r="B473" s="17"/>
      <c r="C473" s="18"/>
      <c r="D473" s="21"/>
      <c r="E473" s="28"/>
      <c r="F473" s="132"/>
    </row>
    <row r="474" spans="1:6" ht="20.100000000000001" customHeight="1" x14ac:dyDescent="0.2">
      <c r="A474" s="17"/>
      <c r="B474" s="17"/>
      <c r="C474" s="18"/>
      <c r="D474" s="21"/>
      <c r="E474" s="28"/>
      <c r="F474" s="132"/>
    </row>
    <row r="475" spans="1:6" ht="20.100000000000001" customHeight="1" x14ac:dyDescent="0.2">
      <c r="A475" s="17"/>
      <c r="B475" s="17"/>
      <c r="C475" s="18"/>
      <c r="D475" s="21"/>
      <c r="E475" s="28"/>
      <c r="F475" s="132"/>
    </row>
    <row r="476" spans="1:6" ht="20.100000000000001" customHeight="1" x14ac:dyDescent="0.2">
      <c r="A476" s="17"/>
      <c r="B476" s="17"/>
      <c r="C476" s="18"/>
      <c r="D476" s="21"/>
      <c r="E476" s="28"/>
      <c r="F476" s="132"/>
    </row>
    <row r="477" spans="1:6" ht="20.100000000000001" customHeight="1" x14ac:dyDescent="0.2">
      <c r="A477" s="17"/>
      <c r="B477" s="17"/>
      <c r="C477" s="18"/>
      <c r="D477" s="21"/>
      <c r="E477" s="28"/>
      <c r="F477" s="132"/>
    </row>
    <row r="478" spans="1:6" ht="20.100000000000001" customHeight="1" x14ac:dyDescent="0.2">
      <c r="A478" s="17"/>
      <c r="B478" s="17"/>
      <c r="C478" s="18"/>
      <c r="D478" s="21"/>
      <c r="E478" s="28"/>
      <c r="F478" s="132"/>
    </row>
    <row r="479" spans="1:6" ht="20.100000000000001" customHeight="1" x14ac:dyDescent="0.2">
      <c r="A479" s="17"/>
      <c r="B479" s="17"/>
      <c r="C479" s="18"/>
      <c r="D479" s="21"/>
      <c r="E479" s="28"/>
      <c r="F479" s="132"/>
    </row>
    <row r="480" spans="1:6" ht="20.100000000000001" customHeight="1" x14ac:dyDescent="0.2">
      <c r="A480" s="17"/>
      <c r="B480" s="17"/>
      <c r="C480" s="18"/>
      <c r="D480" s="21"/>
      <c r="E480" s="28"/>
      <c r="F480" s="132"/>
    </row>
    <row r="481" spans="1:6" ht="20.100000000000001" customHeight="1" x14ac:dyDescent="0.2">
      <c r="A481" s="17"/>
      <c r="B481" s="17"/>
      <c r="C481" s="18"/>
      <c r="D481" s="21"/>
      <c r="E481" s="28"/>
      <c r="F481" s="132"/>
    </row>
    <row r="482" spans="1:6" ht="20.100000000000001" customHeight="1" x14ac:dyDescent="0.2">
      <c r="A482" s="17"/>
      <c r="B482" s="17"/>
      <c r="C482" s="18"/>
      <c r="D482" s="21"/>
      <c r="E482" s="28"/>
      <c r="F482" s="132"/>
    </row>
    <row r="483" spans="1:6" ht="20.100000000000001" customHeight="1" x14ac:dyDescent="0.2">
      <c r="A483" s="17"/>
      <c r="B483" s="17"/>
      <c r="C483" s="18"/>
      <c r="D483" s="21"/>
      <c r="E483" s="28"/>
      <c r="F483" s="132"/>
    </row>
    <row r="484" spans="1:6" ht="20.100000000000001" customHeight="1" x14ac:dyDescent="0.2">
      <c r="A484" s="17"/>
      <c r="B484" s="17"/>
      <c r="C484" s="18"/>
      <c r="D484" s="21"/>
      <c r="E484" s="28"/>
      <c r="F484" s="132"/>
    </row>
    <row r="485" spans="1:6" ht="20.100000000000001" customHeight="1" x14ac:dyDescent="0.2">
      <c r="A485" s="17"/>
      <c r="B485" s="17"/>
      <c r="C485" s="18"/>
      <c r="D485" s="21"/>
      <c r="E485" s="28"/>
      <c r="F485" s="132"/>
    </row>
    <row r="486" spans="1:6" ht="20.100000000000001" customHeight="1" x14ac:dyDescent="0.2">
      <c r="A486" s="17"/>
      <c r="B486" s="17"/>
      <c r="C486" s="18"/>
      <c r="D486" s="21"/>
      <c r="E486" s="28"/>
      <c r="F486" s="132"/>
    </row>
    <row r="487" spans="1:6" ht="20.100000000000001" customHeight="1" x14ac:dyDescent="0.2">
      <c r="A487" s="17"/>
      <c r="B487" s="17"/>
      <c r="C487" s="18"/>
      <c r="D487" s="21"/>
      <c r="E487" s="28"/>
      <c r="F487" s="132"/>
    </row>
    <row r="488" spans="1:6" ht="20.100000000000001" customHeight="1" x14ac:dyDescent="0.2">
      <c r="A488" s="17"/>
      <c r="B488" s="17"/>
      <c r="C488" s="18"/>
      <c r="D488" s="21"/>
      <c r="E488" s="28"/>
      <c r="F488" s="132"/>
    </row>
    <row r="489" spans="1:6" ht="20.100000000000001" customHeight="1" x14ac:dyDescent="0.2">
      <c r="A489" s="17"/>
      <c r="B489" s="17"/>
      <c r="C489" s="18"/>
      <c r="D489" s="21"/>
      <c r="E489" s="28"/>
      <c r="F489" s="132"/>
    </row>
    <row r="490" spans="1:6" ht="20.100000000000001" customHeight="1" x14ac:dyDescent="0.2">
      <c r="A490" s="17"/>
      <c r="B490" s="17"/>
      <c r="C490" s="18"/>
      <c r="D490" s="21"/>
      <c r="E490" s="28"/>
      <c r="F490" s="132"/>
    </row>
    <row r="491" spans="1:6" ht="20.100000000000001" customHeight="1" x14ac:dyDescent="0.2">
      <c r="A491" s="17"/>
      <c r="B491" s="17"/>
      <c r="C491" s="18"/>
      <c r="D491" s="21"/>
      <c r="E491" s="28"/>
      <c r="F491" s="132"/>
    </row>
    <row r="492" spans="1:6" ht="20.100000000000001" customHeight="1" x14ac:dyDescent="0.2">
      <c r="A492" s="17"/>
      <c r="B492" s="17"/>
      <c r="C492" s="18"/>
      <c r="D492" s="21"/>
      <c r="E492" s="28"/>
      <c r="F492" s="132"/>
    </row>
    <row r="493" spans="1:6" ht="20.100000000000001" customHeight="1" x14ac:dyDescent="0.2">
      <c r="A493" s="17"/>
      <c r="B493" s="17"/>
      <c r="C493" s="18"/>
      <c r="D493" s="21"/>
      <c r="E493" s="28"/>
      <c r="F493" s="132"/>
    </row>
    <row r="494" spans="1:6" ht="20.100000000000001" customHeight="1" x14ac:dyDescent="0.2">
      <c r="A494" s="17"/>
      <c r="B494" s="17"/>
      <c r="C494" s="18"/>
      <c r="D494" s="21"/>
      <c r="E494" s="28"/>
      <c r="F494" s="132"/>
    </row>
  </sheetData>
  <sortState ref="A2:E127">
    <sortCondition ref="B2:B127"/>
  </sortState>
  <conditionalFormatting sqref="E2:E228">
    <cfRule type="expression" dxfId="7" priority="1">
      <formula>$E2="drum"</formula>
    </cfRule>
  </conditionalFormatting>
  <conditionalFormatting sqref="E2:E494">
    <cfRule type="expression" dxfId="6" priority="2">
      <formula>$E2="kilo"</formula>
    </cfRule>
  </conditionalFormatting>
  <pageMargins left="0.70866141732283472" right="0.70866141732283472" top="0.55118110236220474" bottom="0.55118110236220474" header="0.11811023622047245" footer="0.1181102362204724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rightToLeft="1" topLeftCell="A27" workbookViewId="0">
      <selection activeCell="A44" sqref="A44"/>
    </sheetView>
  </sheetViews>
  <sheetFormatPr defaultRowHeight="15" x14ac:dyDescent="0.25"/>
  <cols>
    <col min="1" max="1" width="59.125" style="12" customWidth="1"/>
    <col min="2" max="2" width="12.125" style="12" customWidth="1"/>
    <col min="3" max="3" width="21.375" style="12" customWidth="1"/>
    <col min="4" max="4" width="12.375" style="12" bestFit="1" customWidth="1"/>
    <col min="5" max="16384" width="9" style="12"/>
  </cols>
  <sheetData>
    <row r="1" spans="1:4" ht="15.75" x14ac:dyDescent="0.3">
      <c r="A1" s="11" t="s">
        <v>81</v>
      </c>
      <c r="B1" s="11" t="s">
        <v>82</v>
      </c>
      <c r="C1" s="11" t="s">
        <v>83</v>
      </c>
      <c r="D1" s="15"/>
    </row>
    <row r="2" spans="1:4" x14ac:dyDescent="0.25">
      <c r="A2" s="13" t="s">
        <v>32</v>
      </c>
      <c r="B2" s="13" t="s">
        <v>84</v>
      </c>
      <c r="C2" s="14">
        <v>1275</v>
      </c>
      <c r="D2" s="15"/>
    </row>
    <row r="3" spans="1:4" x14ac:dyDescent="0.25">
      <c r="A3" s="13" t="s">
        <v>40</v>
      </c>
      <c r="B3" s="13" t="s">
        <v>84</v>
      </c>
      <c r="C3" s="14">
        <v>58000</v>
      </c>
    </row>
    <row r="4" spans="1:4" x14ac:dyDescent="0.25">
      <c r="A4" s="13" t="s">
        <v>63</v>
      </c>
      <c r="B4" s="13" t="s">
        <v>85</v>
      </c>
      <c r="C4" s="14">
        <v>14570</v>
      </c>
    </row>
    <row r="5" spans="1:4" x14ac:dyDescent="0.25">
      <c r="A5" s="13" t="s">
        <v>86</v>
      </c>
      <c r="B5" s="13" t="s">
        <v>84</v>
      </c>
      <c r="C5" s="14">
        <v>70</v>
      </c>
    </row>
    <row r="6" spans="1:4" x14ac:dyDescent="0.25">
      <c r="A6" s="13" t="s">
        <v>87</v>
      </c>
      <c r="B6" s="13" t="s">
        <v>85</v>
      </c>
      <c r="C6" s="14">
        <v>14570</v>
      </c>
    </row>
    <row r="7" spans="1:4" x14ac:dyDescent="0.25">
      <c r="A7" s="13" t="s">
        <v>42</v>
      </c>
      <c r="B7" s="13" t="s">
        <v>85</v>
      </c>
      <c r="C7" s="14">
        <v>4350</v>
      </c>
    </row>
    <row r="8" spans="1:4" x14ac:dyDescent="0.25">
      <c r="A8" s="13" t="s">
        <v>88</v>
      </c>
      <c r="B8" s="13" t="s">
        <v>89</v>
      </c>
      <c r="C8" s="14">
        <v>5850</v>
      </c>
    </row>
    <row r="9" spans="1:4" x14ac:dyDescent="0.25">
      <c r="A9" s="13" t="s">
        <v>25</v>
      </c>
      <c r="B9" s="13" t="s">
        <v>85</v>
      </c>
      <c r="C9" s="14">
        <v>12900</v>
      </c>
    </row>
    <row r="10" spans="1:4" x14ac:dyDescent="0.25">
      <c r="A10" s="13" t="s">
        <v>90</v>
      </c>
      <c r="B10" s="13" t="s">
        <v>84</v>
      </c>
      <c r="C10" s="14">
        <v>148000</v>
      </c>
    </row>
    <row r="11" spans="1:4" x14ac:dyDescent="0.25">
      <c r="A11" s="13" t="s">
        <v>80</v>
      </c>
      <c r="B11" s="13" t="s">
        <v>84</v>
      </c>
      <c r="C11" s="14">
        <v>7450</v>
      </c>
    </row>
    <row r="12" spans="1:4" x14ac:dyDescent="0.25">
      <c r="A12" s="13" t="s">
        <v>91</v>
      </c>
      <c r="B12" s="13" t="s">
        <v>92</v>
      </c>
      <c r="C12" s="14">
        <v>135</v>
      </c>
    </row>
    <row r="13" spans="1:4" x14ac:dyDescent="0.25">
      <c r="A13" s="13" t="s">
        <v>93</v>
      </c>
      <c r="B13" s="13" t="s">
        <v>94</v>
      </c>
      <c r="C13" s="14">
        <v>59800</v>
      </c>
    </row>
    <row r="14" spans="1:4" x14ac:dyDescent="0.25">
      <c r="A14" s="13" t="s">
        <v>95</v>
      </c>
      <c r="B14" s="13" t="s">
        <v>84</v>
      </c>
      <c r="C14" s="14">
        <v>78800</v>
      </c>
    </row>
    <row r="15" spans="1:4" x14ac:dyDescent="0.25">
      <c r="A15" s="13" t="s">
        <v>19</v>
      </c>
      <c r="B15" s="13" t="s">
        <v>84</v>
      </c>
      <c r="C15" s="14">
        <v>31600</v>
      </c>
    </row>
    <row r="16" spans="1:4" x14ac:dyDescent="0.25">
      <c r="A16" s="13" t="s">
        <v>78</v>
      </c>
      <c r="B16" s="13" t="s">
        <v>94</v>
      </c>
      <c r="C16" s="14">
        <v>17525</v>
      </c>
    </row>
    <row r="17" spans="1:3" x14ac:dyDescent="0.25">
      <c r="A17" s="13" t="s">
        <v>77</v>
      </c>
      <c r="B17" s="13" t="s">
        <v>94</v>
      </c>
      <c r="C17" s="14">
        <v>41500</v>
      </c>
    </row>
    <row r="18" spans="1:3" x14ac:dyDescent="0.25">
      <c r="A18" s="13" t="s">
        <v>18</v>
      </c>
      <c r="B18" s="13" t="s">
        <v>84</v>
      </c>
      <c r="C18" s="14">
        <v>478000</v>
      </c>
    </row>
    <row r="19" spans="1:3" x14ac:dyDescent="0.25">
      <c r="A19" s="13" t="s">
        <v>79</v>
      </c>
      <c r="B19" s="13" t="s">
        <v>84</v>
      </c>
      <c r="C19" s="14">
        <v>12000</v>
      </c>
    </row>
    <row r="20" spans="1:3" x14ac:dyDescent="0.25">
      <c r="A20" s="13" t="s">
        <v>96</v>
      </c>
      <c r="B20" s="13" t="s">
        <v>84</v>
      </c>
      <c r="C20" s="14">
        <v>150</v>
      </c>
    </row>
    <row r="21" spans="1:3" x14ac:dyDescent="0.25">
      <c r="A21" s="13" t="s">
        <v>31</v>
      </c>
      <c r="B21" s="13" t="s">
        <v>84</v>
      </c>
      <c r="C21" s="14">
        <v>145</v>
      </c>
    </row>
    <row r="22" spans="1:3" x14ac:dyDescent="0.25">
      <c r="A22" s="13" t="s">
        <v>30</v>
      </c>
      <c r="B22" s="13" t="s">
        <v>84</v>
      </c>
      <c r="C22" s="14">
        <v>17</v>
      </c>
    </row>
    <row r="23" spans="1:3" x14ac:dyDescent="0.25">
      <c r="A23" s="13" t="s">
        <v>97</v>
      </c>
      <c r="B23" s="13" t="s">
        <v>84</v>
      </c>
      <c r="C23" s="14">
        <v>4000</v>
      </c>
    </row>
    <row r="24" spans="1:3" x14ac:dyDescent="0.25">
      <c r="A24" s="13" t="s">
        <v>98</v>
      </c>
      <c r="B24" s="13" t="s">
        <v>84</v>
      </c>
      <c r="C24" s="14">
        <v>660</v>
      </c>
    </row>
    <row r="25" spans="1:3" x14ac:dyDescent="0.25">
      <c r="A25" s="13" t="s">
        <v>99</v>
      </c>
      <c r="B25" s="13" t="s">
        <v>84</v>
      </c>
      <c r="C25" s="14">
        <v>3000</v>
      </c>
    </row>
    <row r="26" spans="1:3" x14ac:dyDescent="0.25">
      <c r="A26" s="13" t="s">
        <v>100</v>
      </c>
      <c r="B26" s="13" t="s">
        <v>85</v>
      </c>
      <c r="C26" s="14">
        <v>7050</v>
      </c>
    </row>
    <row r="27" spans="1:3" x14ac:dyDescent="0.25">
      <c r="A27" s="13" t="s">
        <v>101</v>
      </c>
      <c r="B27" s="13" t="s">
        <v>85</v>
      </c>
      <c r="C27" s="14">
        <v>2210</v>
      </c>
    </row>
    <row r="28" spans="1:3" x14ac:dyDescent="0.25">
      <c r="A28" s="13" t="s">
        <v>43</v>
      </c>
      <c r="B28" s="13" t="s">
        <v>85</v>
      </c>
      <c r="C28" s="14">
        <v>38450</v>
      </c>
    </row>
    <row r="29" spans="1:3" x14ac:dyDescent="0.25">
      <c r="A29" s="13" t="s">
        <v>44</v>
      </c>
      <c r="B29" s="13" t="s">
        <v>85</v>
      </c>
      <c r="C29" s="14">
        <v>62700</v>
      </c>
    </row>
    <row r="30" spans="1:3" x14ac:dyDescent="0.25">
      <c r="A30" s="13" t="s">
        <v>102</v>
      </c>
      <c r="B30" s="13" t="s">
        <v>85</v>
      </c>
      <c r="C30" s="14">
        <v>7150</v>
      </c>
    </row>
    <row r="31" spans="1:3" x14ac:dyDescent="0.25">
      <c r="A31" s="13" t="s">
        <v>103</v>
      </c>
      <c r="B31" s="13" t="s">
        <v>85</v>
      </c>
      <c r="C31" s="14">
        <v>750</v>
      </c>
    </row>
    <row r="32" spans="1:3" x14ac:dyDescent="0.25">
      <c r="A32" s="13" t="s">
        <v>36</v>
      </c>
      <c r="B32" s="13" t="s">
        <v>85</v>
      </c>
      <c r="C32" s="14">
        <v>1035</v>
      </c>
    </row>
    <row r="33" spans="1:3" x14ac:dyDescent="0.25">
      <c r="A33" s="13" t="s">
        <v>27</v>
      </c>
      <c r="B33" s="13" t="s">
        <v>85</v>
      </c>
      <c r="C33" s="14">
        <v>1260</v>
      </c>
    </row>
    <row r="34" spans="1:3" x14ac:dyDescent="0.25">
      <c r="A34" s="13" t="s">
        <v>104</v>
      </c>
      <c r="B34" s="13" t="s">
        <v>94</v>
      </c>
      <c r="C34" s="14">
        <v>54</v>
      </c>
    </row>
    <row r="35" spans="1:3" x14ac:dyDescent="0.25">
      <c r="A35" s="13" t="s">
        <v>33</v>
      </c>
      <c r="B35" s="13" t="s">
        <v>85</v>
      </c>
      <c r="C35" s="14">
        <v>23035</v>
      </c>
    </row>
    <row r="36" spans="1:3" x14ac:dyDescent="0.25">
      <c r="A36" s="13" t="s">
        <v>21</v>
      </c>
      <c r="B36" s="13" t="s">
        <v>85</v>
      </c>
      <c r="C36" s="14">
        <v>110700</v>
      </c>
    </row>
    <row r="37" spans="1:3" x14ac:dyDescent="0.25">
      <c r="A37" s="13" t="s">
        <v>105</v>
      </c>
      <c r="B37" s="13" t="s">
        <v>84</v>
      </c>
      <c r="C37" s="14">
        <v>660</v>
      </c>
    </row>
    <row r="38" spans="1:3" x14ac:dyDescent="0.25">
      <c r="A38" s="13" t="s">
        <v>106</v>
      </c>
      <c r="B38" s="13" t="s">
        <v>84</v>
      </c>
      <c r="C38" s="14">
        <v>744</v>
      </c>
    </row>
    <row r="39" spans="1:3" x14ac:dyDescent="0.25">
      <c r="A39" s="13" t="s">
        <v>107</v>
      </c>
      <c r="B39" s="13" t="s">
        <v>84</v>
      </c>
      <c r="C39" s="14">
        <v>7500</v>
      </c>
    </row>
    <row r="40" spans="1:3" x14ac:dyDescent="0.25">
      <c r="A40" s="13" t="s">
        <v>108</v>
      </c>
      <c r="B40" s="13" t="s">
        <v>84</v>
      </c>
      <c r="C40" s="14">
        <v>967</v>
      </c>
    </row>
    <row r="41" spans="1:3" x14ac:dyDescent="0.25">
      <c r="A41" s="13" t="s">
        <v>29</v>
      </c>
      <c r="B41" s="13" t="s">
        <v>85</v>
      </c>
      <c r="C41" s="14">
        <v>9800</v>
      </c>
    </row>
    <row r="42" spans="1:3" x14ac:dyDescent="0.25">
      <c r="A42" s="13" t="s">
        <v>12</v>
      </c>
      <c r="B42" s="13" t="s">
        <v>94</v>
      </c>
      <c r="C42" s="14">
        <v>182</v>
      </c>
    </row>
    <row r="43" spans="1:3" x14ac:dyDescent="0.25">
      <c r="A43" s="13" t="s">
        <v>9</v>
      </c>
      <c r="B43" s="13" t="s">
        <v>94</v>
      </c>
      <c r="C43" s="14">
        <v>440</v>
      </c>
    </row>
    <row r="44" spans="1:3" x14ac:dyDescent="0.25">
      <c r="A44" s="13" t="s">
        <v>75</v>
      </c>
      <c r="B44" s="13" t="s">
        <v>84</v>
      </c>
      <c r="C44" s="14">
        <v>7451</v>
      </c>
    </row>
    <row r="45" spans="1:3" x14ac:dyDescent="0.25">
      <c r="A45" s="13" t="s">
        <v>72</v>
      </c>
      <c r="B45" s="13" t="s">
        <v>94</v>
      </c>
      <c r="C45" s="14">
        <v>1535</v>
      </c>
    </row>
    <row r="46" spans="1:3" x14ac:dyDescent="0.25">
      <c r="A46" s="13" t="s">
        <v>6</v>
      </c>
      <c r="B46" s="13" t="s">
        <v>109</v>
      </c>
      <c r="C46" s="14">
        <v>58</v>
      </c>
    </row>
    <row r="47" spans="1:3" x14ac:dyDescent="0.25">
      <c r="A47" s="13" t="s">
        <v>17</v>
      </c>
      <c r="B47" s="13" t="s">
        <v>84</v>
      </c>
      <c r="C47" s="14">
        <v>22754</v>
      </c>
    </row>
    <row r="48" spans="1:3" x14ac:dyDescent="0.25">
      <c r="A48" s="13" t="s">
        <v>0</v>
      </c>
      <c r="B48" s="13" t="s">
        <v>94</v>
      </c>
      <c r="C48" s="14">
        <v>220</v>
      </c>
    </row>
    <row r="49" spans="1:3" x14ac:dyDescent="0.25">
      <c r="A49" s="13" t="s">
        <v>110</v>
      </c>
      <c r="B49" s="13" t="s">
        <v>109</v>
      </c>
      <c r="C49" s="14">
        <v>738</v>
      </c>
    </row>
    <row r="50" spans="1:3" x14ac:dyDescent="0.25">
      <c r="A50" s="13" t="s">
        <v>111</v>
      </c>
      <c r="B50" s="13" t="s">
        <v>109</v>
      </c>
      <c r="C50" s="14">
        <v>944</v>
      </c>
    </row>
    <row r="51" spans="1:3" x14ac:dyDescent="0.25">
      <c r="A51" s="13" t="s">
        <v>8</v>
      </c>
      <c r="B51" s="13" t="s">
        <v>94</v>
      </c>
      <c r="C51" s="14">
        <v>5</v>
      </c>
    </row>
    <row r="52" spans="1:3" x14ac:dyDescent="0.25">
      <c r="A52" s="13" t="s">
        <v>7</v>
      </c>
      <c r="B52" s="13" t="s">
        <v>94</v>
      </c>
      <c r="C52" s="14">
        <v>1557</v>
      </c>
    </row>
    <row r="53" spans="1:3" x14ac:dyDescent="0.25">
      <c r="A53" s="13" t="s">
        <v>112</v>
      </c>
      <c r="B53" s="13" t="s">
        <v>113</v>
      </c>
      <c r="C53" s="14">
        <v>90</v>
      </c>
    </row>
    <row r="54" spans="1:3" x14ac:dyDescent="0.25">
      <c r="A54" s="13" t="s">
        <v>60</v>
      </c>
      <c r="B54" s="13" t="s">
        <v>85</v>
      </c>
      <c r="C54" s="14">
        <v>106695</v>
      </c>
    </row>
    <row r="55" spans="1:3" x14ac:dyDescent="0.25">
      <c r="A55" s="13" t="s">
        <v>39</v>
      </c>
      <c r="B55" s="13" t="s">
        <v>84</v>
      </c>
      <c r="C55" s="14">
        <v>90000</v>
      </c>
    </row>
    <row r="56" spans="1:3" x14ac:dyDescent="0.25">
      <c r="A56" s="13" t="s">
        <v>16</v>
      </c>
      <c r="B56" s="13" t="s">
        <v>114</v>
      </c>
      <c r="C56" s="14">
        <v>652</v>
      </c>
    </row>
    <row r="57" spans="1:3" x14ac:dyDescent="0.25">
      <c r="A57" s="13" t="s">
        <v>115</v>
      </c>
      <c r="B57" s="13" t="s">
        <v>85</v>
      </c>
      <c r="C57" s="14">
        <v>4000</v>
      </c>
    </row>
    <row r="58" spans="1:3" x14ac:dyDescent="0.25">
      <c r="A58" s="13" t="s">
        <v>116</v>
      </c>
      <c r="B58" s="13" t="s">
        <v>85</v>
      </c>
      <c r="C58" s="14">
        <v>2400</v>
      </c>
    </row>
    <row r="59" spans="1:3" x14ac:dyDescent="0.25">
      <c r="A59" s="13" t="s">
        <v>34</v>
      </c>
      <c r="B59" s="13" t="s">
        <v>85</v>
      </c>
      <c r="C59" s="14">
        <v>2970</v>
      </c>
    </row>
    <row r="60" spans="1:3" x14ac:dyDescent="0.25">
      <c r="A60" s="13" t="s">
        <v>47</v>
      </c>
      <c r="B60" s="13" t="s">
        <v>85</v>
      </c>
      <c r="C60" s="14">
        <v>90000</v>
      </c>
    </row>
    <row r="61" spans="1:3" x14ac:dyDescent="0.25">
      <c r="A61" s="13" t="s">
        <v>50</v>
      </c>
      <c r="B61" s="13" t="s">
        <v>85</v>
      </c>
      <c r="C61" s="14">
        <v>7300</v>
      </c>
    </row>
    <row r="62" spans="1:3" x14ac:dyDescent="0.25">
      <c r="A62" s="13" t="s">
        <v>117</v>
      </c>
      <c r="B62" s="13" t="s">
        <v>85</v>
      </c>
      <c r="C62" s="14">
        <v>1770</v>
      </c>
    </row>
    <row r="63" spans="1:3" x14ac:dyDescent="0.25">
      <c r="A63" s="13" t="s">
        <v>64</v>
      </c>
      <c r="B63" s="13" t="s">
        <v>85</v>
      </c>
      <c r="C63" s="14">
        <v>3600</v>
      </c>
    </row>
    <row r="64" spans="1:3" x14ac:dyDescent="0.25">
      <c r="A64" s="13" t="s">
        <v>118</v>
      </c>
      <c r="B64" s="13" t="s">
        <v>85</v>
      </c>
      <c r="C64" s="14">
        <v>3910</v>
      </c>
    </row>
    <row r="65" spans="1:3" x14ac:dyDescent="0.25">
      <c r="A65" s="13" t="s">
        <v>119</v>
      </c>
      <c r="B65" s="13" t="s">
        <v>85</v>
      </c>
      <c r="C65" s="14">
        <v>1500</v>
      </c>
    </row>
    <row r="66" spans="1:3" x14ac:dyDescent="0.25">
      <c r="A66" s="13" t="s">
        <v>76</v>
      </c>
      <c r="B66" s="13" t="s">
        <v>120</v>
      </c>
      <c r="C66" s="14">
        <v>70</v>
      </c>
    </row>
    <row r="67" spans="1:3" x14ac:dyDescent="0.25">
      <c r="A67" s="13" t="s">
        <v>3</v>
      </c>
      <c r="B67" s="13" t="s">
        <v>94</v>
      </c>
      <c r="C67" s="14">
        <v>2200</v>
      </c>
    </row>
    <row r="68" spans="1:3" x14ac:dyDescent="0.25">
      <c r="A68" s="13" t="s">
        <v>1</v>
      </c>
      <c r="B68" s="13" t="s">
        <v>94</v>
      </c>
      <c r="C68" s="14">
        <v>7544</v>
      </c>
    </row>
    <row r="69" spans="1:3" x14ac:dyDescent="0.25">
      <c r="A69" s="13" t="s">
        <v>121</v>
      </c>
      <c r="B69" s="13" t="s">
        <v>84</v>
      </c>
      <c r="C69" s="14">
        <v>120</v>
      </c>
    </row>
    <row r="70" spans="1:3" x14ac:dyDescent="0.25">
      <c r="A70" s="13" t="s">
        <v>122</v>
      </c>
      <c r="B70" s="13" t="s">
        <v>85</v>
      </c>
      <c r="C70" s="14">
        <v>10600</v>
      </c>
    </row>
    <row r="71" spans="1:3" x14ac:dyDescent="0.25">
      <c r="A71" s="13" t="s">
        <v>5</v>
      </c>
      <c r="B71" s="13" t="s">
        <v>94</v>
      </c>
      <c r="C71" s="14">
        <v>722</v>
      </c>
    </row>
    <row r="72" spans="1:3" x14ac:dyDescent="0.25">
      <c r="A72" s="13" t="s">
        <v>71</v>
      </c>
      <c r="B72" s="13" t="s">
        <v>84</v>
      </c>
      <c r="C72" s="14">
        <v>36000</v>
      </c>
    </row>
    <row r="73" spans="1:3" x14ac:dyDescent="0.25">
      <c r="A73" s="13" t="s">
        <v>66</v>
      </c>
      <c r="B73" s="13" t="s">
        <v>85</v>
      </c>
      <c r="C73" s="14">
        <v>1400</v>
      </c>
    </row>
    <row r="74" spans="1:3" x14ac:dyDescent="0.25">
      <c r="A74" s="13" t="s">
        <v>123</v>
      </c>
      <c r="B74" s="13" t="s">
        <v>85</v>
      </c>
      <c r="C74" s="14">
        <v>45375</v>
      </c>
    </row>
    <row r="75" spans="1:3" x14ac:dyDescent="0.25">
      <c r="A75" s="13" t="s">
        <v>4</v>
      </c>
      <c r="B75" s="13" t="s">
        <v>94</v>
      </c>
      <c r="C75" s="14">
        <v>2490</v>
      </c>
    </row>
    <row r="76" spans="1:3" x14ac:dyDescent="0.25">
      <c r="A76" s="13" t="s">
        <v>124</v>
      </c>
      <c r="B76" s="13" t="s">
        <v>125</v>
      </c>
      <c r="C76" s="14">
        <v>505</v>
      </c>
    </row>
    <row r="77" spans="1:3" x14ac:dyDescent="0.25">
      <c r="A77" s="13" t="s">
        <v>54</v>
      </c>
      <c r="B77" s="13" t="s">
        <v>85</v>
      </c>
      <c r="C77" s="14">
        <v>880</v>
      </c>
    </row>
    <row r="78" spans="1:3" x14ac:dyDescent="0.25">
      <c r="A78" s="13" t="s">
        <v>53</v>
      </c>
      <c r="B78" s="13" t="s">
        <v>85</v>
      </c>
      <c r="C78" s="14">
        <v>440</v>
      </c>
    </row>
    <row r="79" spans="1:3" x14ac:dyDescent="0.25">
      <c r="A79" s="13" t="s">
        <v>48</v>
      </c>
      <c r="B79" s="13" t="s">
        <v>85</v>
      </c>
      <c r="C79" s="14">
        <v>2680</v>
      </c>
    </row>
    <row r="80" spans="1:3" x14ac:dyDescent="0.25">
      <c r="A80" s="13" t="s">
        <v>52</v>
      </c>
      <c r="B80" s="13" t="s">
        <v>85</v>
      </c>
      <c r="C80" s="14">
        <v>480</v>
      </c>
    </row>
    <row r="81" spans="1:3" x14ac:dyDescent="0.25">
      <c r="A81" s="13" t="s">
        <v>55</v>
      </c>
      <c r="B81" s="13" t="s">
        <v>84</v>
      </c>
      <c r="C81" s="14">
        <v>2000</v>
      </c>
    </row>
    <row r="82" spans="1:3" x14ac:dyDescent="0.25">
      <c r="A82" s="13" t="s">
        <v>62</v>
      </c>
      <c r="B82" s="13" t="s">
        <v>85</v>
      </c>
      <c r="C82" s="14">
        <v>32000</v>
      </c>
    </row>
    <row r="83" spans="1:3" x14ac:dyDescent="0.25">
      <c r="A83" s="13" t="s">
        <v>67</v>
      </c>
      <c r="B83" s="13" t="s">
        <v>85</v>
      </c>
      <c r="C83" s="14">
        <v>1880</v>
      </c>
    </row>
    <row r="84" spans="1:3" x14ac:dyDescent="0.25">
      <c r="A84" s="13" t="s">
        <v>59</v>
      </c>
      <c r="B84" s="13" t="s">
        <v>85</v>
      </c>
      <c r="C84" s="14">
        <v>1900</v>
      </c>
    </row>
    <row r="85" spans="1:3" x14ac:dyDescent="0.25">
      <c r="A85" s="13" t="s">
        <v>61</v>
      </c>
      <c r="B85" s="13" t="s">
        <v>85</v>
      </c>
      <c r="C85" s="14">
        <v>64525</v>
      </c>
    </row>
    <row r="86" spans="1:3" x14ac:dyDescent="0.25">
      <c r="A86" s="13" t="s">
        <v>46</v>
      </c>
      <c r="B86" s="13" t="s">
        <v>85</v>
      </c>
      <c r="C86" s="14">
        <v>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rightToLeft="1" topLeftCell="A10" workbookViewId="0">
      <selection activeCell="D34" sqref="D34"/>
    </sheetView>
  </sheetViews>
  <sheetFormatPr defaultRowHeight="20.100000000000001" customHeight="1" x14ac:dyDescent="0.2"/>
  <cols>
    <col min="1" max="1" width="10.75" style="16" customWidth="1"/>
    <col min="2" max="2" width="10.875" style="16" bestFit="1" customWidth="1"/>
    <col min="3" max="3" width="14.5" style="16" customWidth="1"/>
    <col min="4" max="4" width="32.875" style="16" customWidth="1"/>
    <col min="5" max="5" width="14.375" style="16" customWidth="1"/>
    <col min="6" max="6" width="9" style="16"/>
    <col min="7" max="7" width="9" style="16" customWidth="1"/>
    <col min="8" max="8" width="9" style="16"/>
    <col min="9" max="9" width="8.875" style="16" customWidth="1"/>
    <col min="10" max="10" width="9" style="16" customWidth="1"/>
    <col min="11" max="16384" width="9" style="16"/>
  </cols>
  <sheetData>
    <row r="1" spans="1:7" ht="20.100000000000001" customHeight="1" thickBot="1" x14ac:dyDescent="0.25">
      <c r="A1" s="22" t="s">
        <v>126</v>
      </c>
      <c r="B1" s="22" t="s">
        <v>127</v>
      </c>
      <c r="C1" s="22" t="s">
        <v>131</v>
      </c>
      <c r="D1" s="22" t="s">
        <v>128</v>
      </c>
      <c r="E1" s="22" t="s">
        <v>129</v>
      </c>
    </row>
    <row r="2" spans="1:7" ht="20.100000000000001" customHeight="1" x14ac:dyDescent="0.2">
      <c r="A2" s="25">
        <v>45433</v>
      </c>
      <c r="B2" s="30">
        <v>2021000419</v>
      </c>
      <c r="C2" s="30" t="s">
        <v>132</v>
      </c>
      <c r="D2" s="31" t="s">
        <v>13</v>
      </c>
      <c r="E2" s="32">
        <v>216</v>
      </c>
      <c r="F2" s="24"/>
      <c r="G2" s="24"/>
    </row>
    <row r="3" spans="1:7" ht="20.100000000000001" customHeight="1" x14ac:dyDescent="0.2">
      <c r="A3" s="29">
        <v>45433</v>
      </c>
      <c r="B3" s="26">
        <v>2021000226</v>
      </c>
      <c r="C3" s="26" t="s">
        <v>132</v>
      </c>
      <c r="D3" s="27" t="s">
        <v>15</v>
      </c>
      <c r="E3" s="28">
        <v>26000</v>
      </c>
      <c r="F3" s="24"/>
      <c r="G3" s="24"/>
    </row>
    <row r="4" spans="1:7" ht="20.100000000000001" customHeight="1" x14ac:dyDescent="0.2">
      <c r="A4" s="29">
        <v>45436</v>
      </c>
      <c r="B4" s="26">
        <v>371</v>
      </c>
      <c r="C4" s="26" t="s">
        <v>132</v>
      </c>
      <c r="D4" s="27" t="s">
        <v>18</v>
      </c>
      <c r="E4" s="28">
        <v>12800</v>
      </c>
      <c r="F4" s="24"/>
      <c r="G4" s="24"/>
    </row>
    <row r="5" spans="1:7" ht="20.100000000000001" customHeight="1" x14ac:dyDescent="0.2">
      <c r="A5" s="53">
        <v>45435</v>
      </c>
      <c r="B5" s="54">
        <v>372</v>
      </c>
      <c r="C5" s="54" t="s">
        <v>132</v>
      </c>
      <c r="D5" s="39" t="s">
        <v>16</v>
      </c>
      <c r="E5" s="40">
        <v>342</v>
      </c>
      <c r="F5" s="24"/>
      <c r="G5" s="24"/>
    </row>
    <row r="6" spans="1:7" ht="20.100000000000001" customHeight="1" x14ac:dyDescent="0.2">
      <c r="A6" s="53">
        <v>45435</v>
      </c>
      <c r="B6" s="54">
        <v>372</v>
      </c>
      <c r="C6" s="54" t="s">
        <v>132</v>
      </c>
      <c r="D6" s="39" t="s">
        <v>17</v>
      </c>
      <c r="E6" s="40">
        <v>90</v>
      </c>
      <c r="F6" s="24"/>
      <c r="G6" s="24"/>
    </row>
    <row r="7" spans="1:7" ht="20.100000000000001" customHeight="1" x14ac:dyDescent="0.2">
      <c r="A7" s="29">
        <v>45435</v>
      </c>
      <c r="B7" s="26">
        <v>2021000227</v>
      </c>
      <c r="C7" s="26" t="s">
        <v>132</v>
      </c>
      <c r="D7" s="27" t="s">
        <v>15</v>
      </c>
      <c r="E7" s="28">
        <v>26000</v>
      </c>
      <c r="F7" s="24"/>
      <c r="G7" s="24"/>
    </row>
    <row r="8" spans="1:7" ht="20.100000000000001" customHeight="1" x14ac:dyDescent="0.2">
      <c r="A8" s="29">
        <v>45438</v>
      </c>
      <c r="B8" s="26">
        <v>2021000228</v>
      </c>
      <c r="C8" s="26" t="s">
        <v>132</v>
      </c>
      <c r="D8" s="27" t="s">
        <v>15</v>
      </c>
      <c r="E8" s="28">
        <v>26000</v>
      </c>
      <c r="F8" s="24"/>
      <c r="G8" s="24"/>
    </row>
    <row r="9" spans="1:7" ht="20.100000000000001" customHeight="1" x14ac:dyDescent="0.2">
      <c r="A9" s="29">
        <v>45437</v>
      </c>
      <c r="B9" s="26">
        <v>2021000527</v>
      </c>
      <c r="C9" s="26" t="s">
        <v>132</v>
      </c>
      <c r="D9" s="27" t="s">
        <v>14</v>
      </c>
      <c r="E9" s="28">
        <v>26400</v>
      </c>
      <c r="F9" s="24"/>
      <c r="G9" s="24"/>
    </row>
    <row r="10" spans="1:7" ht="20.100000000000001" customHeight="1" x14ac:dyDescent="0.2">
      <c r="A10" s="29">
        <v>45440</v>
      </c>
      <c r="B10" s="26">
        <v>2021000494</v>
      </c>
      <c r="C10" s="26" t="s">
        <v>132</v>
      </c>
      <c r="D10" s="27" t="s">
        <v>75</v>
      </c>
      <c r="E10" s="28">
        <v>7935</v>
      </c>
      <c r="F10" s="24"/>
      <c r="G10" s="24"/>
    </row>
    <row r="11" spans="1:7" ht="20.100000000000001" customHeight="1" x14ac:dyDescent="0.2">
      <c r="A11" s="29">
        <v>45441</v>
      </c>
      <c r="B11" s="26">
        <v>2021000229</v>
      </c>
      <c r="C11" s="26" t="s">
        <v>132</v>
      </c>
      <c r="D11" s="27" t="s">
        <v>15</v>
      </c>
      <c r="E11" s="28">
        <v>26000</v>
      </c>
      <c r="F11" s="24"/>
      <c r="G11" s="24"/>
    </row>
    <row r="12" spans="1:7" ht="20.100000000000001" customHeight="1" x14ac:dyDescent="0.2">
      <c r="A12" s="29">
        <v>45431</v>
      </c>
      <c r="B12" s="26">
        <v>2021000503</v>
      </c>
      <c r="C12" s="26" t="s">
        <v>135</v>
      </c>
      <c r="D12" s="27" t="s">
        <v>18</v>
      </c>
      <c r="E12" s="28">
        <v>24000</v>
      </c>
      <c r="F12" s="24"/>
      <c r="G12" s="24"/>
    </row>
    <row r="13" spans="1:7" ht="20.100000000000001" customHeight="1" x14ac:dyDescent="0.2">
      <c r="A13" s="29">
        <v>45432</v>
      </c>
      <c r="B13" s="26">
        <v>2021000459</v>
      </c>
      <c r="C13" s="26" t="s">
        <v>135</v>
      </c>
      <c r="D13" s="27" t="s">
        <v>18</v>
      </c>
      <c r="E13" s="28">
        <v>800</v>
      </c>
      <c r="F13" s="24"/>
      <c r="G13" s="24"/>
    </row>
    <row r="14" spans="1:7" ht="20.100000000000001" customHeight="1" x14ac:dyDescent="0.2">
      <c r="A14" s="29">
        <v>45432</v>
      </c>
      <c r="B14" s="26">
        <v>2021000459</v>
      </c>
      <c r="C14" s="26" t="s">
        <v>135</v>
      </c>
      <c r="D14" s="27" t="s">
        <v>19</v>
      </c>
      <c r="E14" s="28">
        <v>400</v>
      </c>
      <c r="F14" s="24"/>
      <c r="G14" s="24"/>
    </row>
    <row r="15" spans="1:7" ht="20.100000000000001" customHeight="1" x14ac:dyDescent="0.2">
      <c r="A15" s="29">
        <v>45433</v>
      </c>
      <c r="B15" s="26">
        <v>2021000426</v>
      </c>
      <c r="C15" s="26" t="s">
        <v>135</v>
      </c>
      <c r="D15" s="27" t="s">
        <v>18</v>
      </c>
      <c r="E15" s="28">
        <v>2400</v>
      </c>
      <c r="F15" s="24"/>
      <c r="G15" s="24"/>
    </row>
    <row r="16" spans="1:7" ht="20.100000000000001" customHeight="1" x14ac:dyDescent="0.2">
      <c r="A16" s="29">
        <v>45433</v>
      </c>
      <c r="B16" s="26">
        <v>2021000426</v>
      </c>
      <c r="C16" s="26" t="s">
        <v>135</v>
      </c>
      <c r="D16" s="27" t="s">
        <v>13</v>
      </c>
      <c r="E16" s="28">
        <v>50</v>
      </c>
      <c r="F16" s="24"/>
      <c r="G16" s="24"/>
    </row>
    <row r="17" spans="1:11" ht="20.100000000000001" customHeight="1" x14ac:dyDescent="0.2">
      <c r="A17" s="29">
        <v>45433</v>
      </c>
      <c r="B17" s="26">
        <v>2021000462</v>
      </c>
      <c r="C17" s="26" t="s">
        <v>135</v>
      </c>
      <c r="D17" s="27" t="s">
        <v>18</v>
      </c>
      <c r="E17" s="28">
        <v>19000</v>
      </c>
      <c r="F17" s="24"/>
      <c r="G17" s="24"/>
    </row>
    <row r="18" spans="1:11" ht="20.100000000000001" customHeight="1" x14ac:dyDescent="0.2">
      <c r="A18" s="29">
        <v>45433</v>
      </c>
      <c r="B18" s="26">
        <v>2021000459</v>
      </c>
      <c r="C18" s="26" t="s">
        <v>135</v>
      </c>
      <c r="D18" s="27" t="s">
        <v>18</v>
      </c>
      <c r="E18" s="28">
        <v>1600</v>
      </c>
      <c r="F18" s="24"/>
      <c r="G18" s="24"/>
    </row>
    <row r="19" spans="1:11" ht="20.100000000000001" customHeight="1" x14ac:dyDescent="0.2">
      <c r="A19" s="29">
        <v>45435</v>
      </c>
      <c r="B19" s="26">
        <v>2021000460</v>
      </c>
      <c r="C19" s="26" t="s">
        <v>135</v>
      </c>
      <c r="D19" s="27" t="s">
        <v>18</v>
      </c>
      <c r="E19" s="28">
        <v>1600</v>
      </c>
      <c r="F19" s="24"/>
      <c r="G19" s="24"/>
    </row>
    <row r="20" spans="1:11" ht="20.100000000000001" customHeight="1" x14ac:dyDescent="0.2">
      <c r="A20" s="29">
        <v>45437</v>
      </c>
      <c r="B20" s="26">
        <v>2021000424</v>
      </c>
      <c r="C20" s="26" t="s">
        <v>135</v>
      </c>
      <c r="D20" s="27" t="s">
        <v>18</v>
      </c>
      <c r="E20" s="28">
        <v>24000</v>
      </c>
      <c r="F20" s="24"/>
      <c r="G20" s="24"/>
    </row>
    <row r="21" spans="1:11" ht="20.100000000000001" customHeight="1" x14ac:dyDescent="0.2">
      <c r="A21" s="29">
        <v>45438</v>
      </c>
      <c r="B21" s="26">
        <v>2021000462</v>
      </c>
      <c r="C21" s="26" t="s">
        <v>135</v>
      </c>
      <c r="D21" s="27" t="s">
        <v>18</v>
      </c>
      <c r="E21" s="28">
        <v>24000</v>
      </c>
      <c r="F21" s="24"/>
      <c r="G21" s="24"/>
    </row>
    <row r="22" spans="1:11" ht="20.100000000000001" customHeight="1" x14ac:dyDescent="0.2">
      <c r="A22" s="29">
        <v>45438</v>
      </c>
      <c r="B22" s="26">
        <v>2021000528</v>
      </c>
      <c r="C22" s="26" t="s">
        <v>135</v>
      </c>
      <c r="D22" s="27" t="s">
        <v>18</v>
      </c>
      <c r="E22" s="28">
        <v>8000</v>
      </c>
      <c r="F22" s="24"/>
      <c r="G22" s="24"/>
    </row>
    <row r="23" spans="1:11" ht="20.100000000000001" customHeight="1" x14ac:dyDescent="0.2">
      <c r="A23" s="29">
        <v>45438</v>
      </c>
      <c r="B23" s="26">
        <v>2021000429</v>
      </c>
      <c r="C23" s="26" t="s">
        <v>135</v>
      </c>
      <c r="D23" s="27" t="s">
        <v>79</v>
      </c>
      <c r="E23" s="28">
        <v>7000</v>
      </c>
      <c r="F23" s="24"/>
      <c r="G23" s="24"/>
    </row>
    <row r="24" spans="1:11" ht="20.100000000000001" customHeight="1" x14ac:dyDescent="0.2">
      <c r="A24" s="29">
        <v>45439</v>
      </c>
      <c r="B24" s="26">
        <v>2021000528</v>
      </c>
      <c r="C24" s="26" t="s">
        <v>135</v>
      </c>
      <c r="D24" s="27" t="s">
        <v>18</v>
      </c>
      <c r="E24" s="28">
        <v>1600</v>
      </c>
      <c r="F24" s="24"/>
      <c r="G24" s="24"/>
    </row>
    <row r="25" spans="1:11" ht="20.100000000000001" customHeight="1" x14ac:dyDescent="0.2">
      <c r="A25" s="29">
        <v>45439</v>
      </c>
      <c r="B25" s="26">
        <v>2021000528</v>
      </c>
      <c r="C25" s="26" t="s">
        <v>135</v>
      </c>
      <c r="D25" s="27" t="s">
        <v>19</v>
      </c>
      <c r="E25" s="28">
        <v>1600</v>
      </c>
      <c r="F25" s="24"/>
      <c r="G25" s="24"/>
      <c r="J25" s="24"/>
      <c r="K25" s="24"/>
    </row>
    <row r="26" spans="1:11" ht="20.100000000000001" customHeight="1" x14ac:dyDescent="0.2">
      <c r="A26" s="29">
        <v>45439</v>
      </c>
      <c r="B26" s="26">
        <v>2021000639</v>
      </c>
      <c r="C26" s="26" t="s">
        <v>135</v>
      </c>
      <c r="D26" s="27" t="s">
        <v>18</v>
      </c>
      <c r="E26" s="28">
        <v>800</v>
      </c>
      <c r="F26" s="24"/>
      <c r="G26" s="24"/>
      <c r="J26" s="24"/>
      <c r="K26" s="24"/>
    </row>
    <row r="27" spans="1:11" ht="20.100000000000001" customHeight="1" x14ac:dyDescent="0.2">
      <c r="A27" s="29">
        <v>45439</v>
      </c>
      <c r="B27" s="26">
        <v>2021000639</v>
      </c>
      <c r="C27" s="26" t="s">
        <v>135</v>
      </c>
      <c r="D27" s="27" t="s">
        <v>19</v>
      </c>
      <c r="E27" s="28">
        <v>400</v>
      </c>
      <c r="F27" s="24"/>
      <c r="G27" s="24"/>
      <c r="I27" s="24"/>
      <c r="J27" s="24"/>
      <c r="K27" s="24"/>
    </row>
    <row r="28" spans="1:11" ht="20.100000000000001" customHeight="1" x14ac:dyDescent="0.2">
      <c r="A28" s="29">
        <v>45439</v>
      </c>
      <c r="B28" s="26">
        <v>2021000638</v>
      </c>
      <c r="C28" s="26" t="s">
        <v>135</v>
      </c>
      <c r="D28" s="27" t="s">
        <v>18</v>
      </c>
      <c r="E28" s="28">
        <v>1200</v>
      </c>
      <c r="F28" s="24"/>
      <c r="G28" s="24"/>
      <c r="I28" s="24"/>
      <c r="J28" s="24"/>
      <c r="K28" s="24"/>
    </row>
    <row r="29" spans="1:11" ht="20.100000000000001" customHeight="1" x14ac:dyDescent="0.2">
      <c r="A29" s="29">
        <v>45439</v>
      </c>
      <c r="B29" s="26">
        <v>2021000529</v>
      </c>
      <c r="C29" s="26" t="s">
        <v>135</v>
      </c>
      <c r="D29" s="27" t="s">
        <v>13</v>
      </c>
      <c r="E29" s="28">
        <v>30</v>
      </c>
      <c r="F29" s="24"/>
      <c r="G29" s="24"/>
      <c r="I29" s="24"/>
      <c r="J29" s="24"/>
      <c r="K29" s="24"/>
    </row>
    <row r="30" spans="1:11" ht="20.100000000000001" customHeight="1" x14ac:dyDescent="0.2">
      <c r="A30" s="29">
        <v>45442</v>
      </c>
      <c r="B30" s="26">
        <v>2021000465</v>
      </c>
      <c r="C30" s="26" t="s">
        <v>135</v>
      </c>
      <c r="D30" s="27" t="s">
        <v>18</v>
      </c>
      <c r="E30" s="28">
        <v>24000</v>
      </c>
      <c r="F30" s="24"/>
      <c r="G30" s="24"/>
    </row>
    <row r="31" spans="1:11" ht="20.100000000000001" customHeight="1" x14ac:dyDescent="0.2">
      <c r="A31" s="29">
        <v>45444</v>
      </c>
      <c r="B31" s="26">
        <v>2021000500</v>
      </c>
      <c r="C31" s="26" t="s">
        <v>135</v>
      </c>
      <c r="D31" s="27" t="s">
        <v>18</v>
      </c>
      <c r="E31" s="28">
        <v>1000</v>
      </c>
      <c r="F31" s="24"/>
      <c r="G31" s="24"/>
    </row>
    <row r="32" spans="1:11" ht="20.100000000000001" customHeight="1" x14ac:dyDescent="0.2">
      <c r="A32" s="29"/>
      <c r="B32" s="26"/>
      <c r="C32" s="26"/>
      <c r="D32" s="27"/>
      <c r="E32" s="28"/>
      <c r="F32" s="24"/>
      <c r="G32" s="24"/>
    </row>
    <row r="33" spans="1:7" ht="20.100000000000001" customHeight="1" x14ac:dyDescent="0.2">
      <c r="A33" s="26"/>
      <c r="B33" s="26"/>
      <c r="C33" s="26"/>
      <c r="D33" s="27"/>
      <c r="E33" s="28"/>
      <c r="F33" s="24"/>
      <c r="G33" s="24"/>
    </row>
    <row r="34" spans="1:7" ht="20.100000000000001" customHeight="1" x14ac:dyDescent="0.2">
      <c r="A34" s="26"/>
      <c r="B34" s="26"/>
      <c r="C34" s="26"/>
      <c r="D34" s="27"/>
      <c r="E34" s="28"/>
      <c r="F34" s="24"/>
      <c r="G34" s="24"/>
    </row>
    <row r="35" spans="1:7" ht="20.100000000000001" customHeight="1" x14ac:dyDescent="0.2">
      <c r="A35" s="26"/>
      <c r="B35" s="26"/>
      <c r="C35" s="26"/>
      <c r="D35" s="27"/>
      <c r="E35" s="28"/>
      <c r="F35" s="24"/>
      <c r="G35" s="24"/>
    </row>
    <row r="36" spans="1:7" ht="20.100000000000001" customHeight="1" x14ac:dyDescent="0.2">
      <c r="A36" s="26"/>
      <c r="B36" s="26"/>
      <c r="C36" s="26"/>
      <c r="D36" s="27"/>
      <c r="E36" s="28"/>
      <c r="F36" s="24"/>
      <c r="G36" s="24"/>
    </row>
    <row r="37" spans="1:7" ht="20.100000000000001" customHeight="1" x14ac:dyDescent="0.2">
      <c r="A37" s="26"/>
      <c r="B37" s="26"/>
      <c r="C37" s="26"/>
      <c r="D37" s="27"/>
      <c r="E37" s="28"/>
      <c r="F37" s="24"/>
      <c r="G37" s="24"/>
    </row>
    <row r="38" spans="1:7" ht="20.100000000000001" customHeight="1" x14ac:dyDescent="0.2">
      <c r="A38" s="26"/>
      <c r="B38" s="26"/>
      <c r="C38" s="26"/>
      <c r="D38" s="27"/>
      <c r="E38" s="28"/>
      <c r="F38" s="24"/>
      <c r="G38" s="24"/>
    </row>
    <row r="39" spans="1:7" ht="20.100000000000001" customHeight="1" x14ac:dyDescent="0.2">
      <c r="A39" s="26"/>
      <c r="B39" s="26"/>
      <c r="C39" s="26"/>
      <c r="D39" s="27"/>
      <c r="E39" s="28"/>
      <c r="F39" s="24"/>
      <c r="G39" s="24"/>
    </row>
    <row r="40" spans="1:7" ht="20.100000000000001" customHeight="1" x14ac:dyDescent="0.2">
      <c r="A40" s="26"/>
      <c r="B40" s="26"/>
      <c r="C40" s="26"/>
      <c r="D40" s="27"/>
      <c r="E40" s="28"/>
      <c r="F40" s="24"/>
      <c r="G40" s="24"/>
    </row>
    <row r="41" spans="1:7" ht="20.100000000000001" customHeight="1" x14ac:dyDescent="0.2">
      <c r="A41" s="26"/>
      <c r="B41" s="26"/>
      <c r="C41" s="26"/>
      <c r="D41" s="27"/>
      <c r="E41" s="28"/>
      <c r="F41" s="24"/>
      <c r="G41" s="24"/>
    </row>
    <row r="42" spans="1:7" ht="20.100000000000001" customHeight="1" x14ac:dyDescent="0.2">
      <c r="A42" s="26"/>
      <c r="B42" s="26"/>
      <c r="C42" s="26"/>
      <c r="D42" s="27"/>
      <c r="E42" s="28"/>
      <c r="F42" s="24"/>
      <c r="G42" s="24"/>
    </row>
    <row r="43" spans="1:7" ht="20.100000000000001" customHeight="1" x14ac:dyDescent="0.2">
      <c r="A43" s="26"/>
      <c r="B43" s="26"/>
      <c r="C43" s="26"/>
      <c r="D43" s="27"/>
      <c r="E43" s="28"/>
      <c r="F43" s="24"/>
      <c r="G43" s="24"/>
    </row>
    <row r="44" spans="1:7" ht="20.100000000000001" customHeight="1" x14ac:dyDescent="0.2">
      <c r="A44" s="26"/>
      <c r="B44" s="26"/>
      <c r="C44" s="26"/>
      <c r="D44" s="27"/>
      <c r="E44" s="28"/>
      <c r="F44" s="24"/>
      <c r="G44" s="24"/>
    </row>
    <row r="45" spans="1:7" ht="20.100000000000001" customHeight="1" x14ac:dyDescent="0.2">
      <c r="A45" s="26"/>
      <c r="B45" s="26"/>
      <c r="C45" s="26"/>
      <c r="D45" s="27"/>
      <c r="E45" s="28"/>
      <c r="F45" s="24"/>
      <c r="G45" s="24"/>
    </row>
    <row r="46" spans="1:7" ht="20.100000000000001" customHeight="1" x14ac:dyDescent="0.2">
      <c r="A46" s="26"/>
      <c r="B46" s="26"/>
      <c r="C46" s="26"/>
      <c r="D46" s="27"/>
      <c r="E46" s="28"/>
      <c r="F46" s="24"/>
      <c r="G46" s="24"/>
    </row>
    <row r="47" spans="1:7" ht="20.100000000000001" customHeight="1" x14ac:dyDescent="0.2">
      <c r="A47" s="26"/>
      <c r="B47" s="26"/>
      <c r="C47" s="26"/>
      <c r="D47" s="27"/>
      <c r="E47" s="28"/>
      <c r="F47" s="24"/>
      <c r="G47" s="24"/>
    </row>
    <row r="48" spans="1:7" ht="20.100000000000001" customHeight="1" x14ac:dyDescent="0.2">
      <c r="A48" s="26"/>
      <c r="B48" s="26"/>
      <c r="C48" s="26"/>
      <c r="D48" s="27"/>
      <c r="E48" s="28"/>
      <c r="F48" s="24"/>
      <c r="G48" s="24"/>
    </row>
    <row r="49" spans="1:7" ht="20.100000000000001" customHeight="1" x14ac:dyDescent="0.2">
      <c r="A49" s="26"/>
      <c r="B49" s="26"/>
      <c r="C49" s="26"/>
      <c r="D49" s="27"/>
      <c r="E49" s="28"/>
      <c r="F49" s="24"/>
      <c r="G49" s="24"/>
    </row>
    <row r="50" spans="1:7" ht="20.100000000000001" customHeight="1" x14ac:dyDescent="0.2">
      <c r="A50" s="26"/>
      <c r="B50" s="26"/>
      <c r="C50" s="26"/>
      <c r="D50" s="27"/>
      <c r="E50" s="28"/>
      <c r="F50" s="24"/>
      <c r="G50" s="24"/>
    </row>
    <row r="51" spans="1:7" ht="20.100000000000001" customHeight="1" x14ac:dyDescent="0.2">
      <c r="A51" s="26"/>
      <c r="B51" s="26"/>
      <c r="C51" s="26"/>
      <c r="D51" s="27"/>
      <c r="E51" s="28"/>
      <c r="F51" s="24"/>
      <c r="G51" s="24"/>
    </row>
    <row r="52" spans="1:7" ht="20.100000000000001" customHeight="1" x14ac:dyDescent="0.2">
      <c r="A52" s="26"/>
      <c r="B52" s="26"/>
      <c r="C52" s="26"/>
      <c r="D52" s="27"/>
      <c r="E52" s="28"/>
      <c r="F52" s="24"/>
      <c r="G52" s="24"/>
    </row>
    <row r="53" spans="1:7" ht="20.100000000000001" customHeight="1" x14ac:dyDescent="0.2">
      <c r="A53" s="26"/>
      <c r="B53" s="26"/>
      <c r="C53" s="26"/>
      <c r="D53" s="27"/>
      <c r="E53" s="28"/>
      <c r="F53" s="24"/>
      <c r="G53" s="24"/>
    </row>
    <row r="54" spans="1:7" ht="20.100000000000001" customHeight="1" x14ac:dyDescent="0.2">
      <c r="A54" s="26"/>
      <c r="B54" s="26"/>
      <c r="C54" s="26"/>
      <c r="D54" s="27"/>
      <c r="E54" s="28"/>
      <c r="F54" s="24"/>
      <c r="G54" s="24"/>
    </row>
    <row r="55" spans="1:7" ht="20.100000000000001" customHeight="1" x14ac:dyDescent="0.2">
      <c r="A55" s="26"/>
      <c r="B55" s="26"/>
      <c r="C55" s="26"/>
      <c r="D55" s="27"/>
      <c r="E55" s="28"/>
      <c r="F55" s="24"/>
      <c r="G55" s="24"/>
    </row>
    <row r="56" spans="1:7" ht="20.100000000000001" customHeight="1" x14ac:dyDescent="0.2">
      <c r="A56" s="26"/>
      <c r="B56" s="26"/>
      <c r="C56" s="26"/>
      <c r="D56" s="27"/>
      <c r="E56" s="28"/>
      <c r="F56" s="24"/>
      <c r="G56" s="24"/>
    </row>
    <row r="57" spans="1:7" ht="20.100000000000001" customHeight="1" x14ac:dyDescent="0.2">
      <c r="A57" s="26"/>
      <c r="B57" s="26"/>
      <c r="C57" s="26"/>
      <c r="D57" s="27"/>
      <c r="E57" s="28"/>
      <c r="F57" s="24"/>
      <c r="G57" s="24"/>
    </row>
    <row r="58" spans="1:7" ht="20.100000000000001" customHeight="1" x14ac:dyDescent="0.2">
      <c r="A58" s="26"/>
      <c r="B58" s="26"/>
      <c r="C58" s="26"/>
      <c r="D58" s="27"/>
      <c r="E58" s="28"/>
      <c r="F58" s="24"/>
      <c r="G58" s="24"/>
    </row>
    <row r="59" spans="1:7" ht="20.100000000000001" customHeight="1" x14ac:dyDescent="0.2">
      <c r="A59" s="26"/>
      <c r="B59" s="26"/>
      <c r="C59" s="26"/>
      <c r="D59" s="27"/>
      <c r="E59" s="28"/>
      <c r="F59" s="24"/>
      <c r="G59" s="24"/>
    </row>
    <row r="60" spans="1:7" ht="20.100000000000001" customHeight="1" x14ac:dyDescent="0.2">
      <c r="A60" s="26"/>
      <c r="B60" s="26"/>
      <c r="C60" s="26"/>
      <c r="D60" s="27"/>
      <c r="E60" s="28"/>
      <c r="F60" s="24"/>
      <c r="G60" s="24"/>
    </row>
    <row r="61" spans="1:7" ht="20.100000000000001" customHeight="1" x14ac:dyDescent="0.2">
      <c r="A61" s="26"/>
      <c r="B61" s="26"/>
      <c r="C61" s="26"/>
      <c r="D61" s="27"/>
      <c r="E61" s="28"/>
      <c r="F61" s="24"/>
      <c r="G61" s="24"/>
    </row>
    <row r="62" spans="1:7" ht="20.100000000000001" customHeight="1" x14ac:dyDescent="0.2">
      <c r="A62" s="26"/>
      <c r="B62" s="26"/>
      <c r="C62" s="26"/>
      <c r="D62" s="27"/>
      <c r="E62" s="28"/>
      <c r="F62" s="24"/>
      <c r="G62" s="24"/>
    </row>
    <row r="63" spans="1:7" ht="20.100000000000001" customHeight="1" x14ac:dyDescent="0.2">
      <c r="A63" s="26"/>
      <c r="B63" s="26"/>
      <c r="C63" s="26"/>
      <c r="D63" s="27"/>
      <c r="E63" s="28"/>
      <c r="F63" s="24"/>
      <c r="G63" s="24"/>
    </row>
    <row r="64" spans="1:7" ht="20.100000000000001" customHeight="1" x14ac:dyDescent="0.2">
      <c r="A64" s="26"/>
      <c r="B64" s="26"/>
      <c r="C64" s="26"/>
      <c r="D64" s="27"/>
      <c r="E64" s="28"/>
      <c r="F64" s="24"/>
      <c r="G64" s="24"/>
    </row>
    <row r="65" spans="1:7" ht="20.100000000000001" customHeight="1" x14ac:dyDescent="0.2">
      <c r="A65" s="26"/>
      <c r="B65" s="26"/>
      <c r="C65" s="26"/>
      <c r="D65" s="27"/>
      <c r="E65" s="28"/>
      <c r="F65" s="24"/>
      <c r="G65" s="24"/>
    </row>
    <row r="66" spans="1:7" ht="20.100000000000001" customHeight="1" x14ac:dyDescent="0.2">
      <c r="A66" s="26"/>
      <c r="B66" s="26"/>
      <c r="C66" s="26"/>
      <c r="D66" s="27"/>
      <c r="E66" s="28"/>
      <c r="F66" s="24"/>
      <c r="G66" s="24"/>
    </row>
    <row r="67" spans="1:7" ht="20.100000000000001" customHeight="1" x14ac:dyDescent="0.2">
      <c r="A67" s="26"/>
      <c r="B67" s="26"/>
      <c r="C67" s="26"/>
      <c r="D67" s="27"/>
      <c r="E67" s="28"/>
      <c r="F67" s="24"/>
      <c r="G67" s="24"/>
    </row>
    <row r="68" spans="1:7" ht="20.100000000000001" customHeight="1" x14ac:dyDescent="0.2">
      <c r="A68" s="26"/>
      <c r="B68" s="26"/>
      <c r="C68" s="26"/>
      <c r="D68" s="27"/>
      <c r="E68" s="28"/>
      <c r="F68" s="24"/>
      <c r="G68" s="24"/>
    </row>
    <row r="69" spans="1:7" ht="20.100000000000001" customHeight="1" x14ac:dyDescent="0.2">
      <c r="A69" s="26"/>
      <c r="B69" s="26"/>
      <c r="C69" s="26"/>
      <c r="D69" s="27"/>
      <c r="E69" s="28"/>
      <c r="F69" s="24"/>
      <c r="G69" s="24"/>
    </row>
    <row r="70" spans="1:7" ht="20.100000000000001" customHeight="1" x14ac:dyDescent="0.2">
      <c r="A70" s="26"/>
      <c r="B70" s="26"/>
      <c r="C70" s="26"/>
      <c r="D70" s="27"/>
      <c r="E70" s="28"/>
      <c r="F70" s="24"/>
      <c r="G70" s="24"/>
    </row>
    <row r="71" spans="1:7" ht="20.100000000000001" customHeight="1" x14ac:dyDescent="0.2">
      <c r="A71" s="26"/>
      <c r="B71" s="26"/>
      <c r="C71" s="26"/>
      <c r="D71" s="27"/>
      <c r="E71" s="28"/>
      <c r="F71" s="24"/>
      <c r="G71" s="24"/>
    </row>
    <row r="72" spans="1:7" ht="20.100000000000001" customHeight="1" x14ac:dyDescent="0.2">
      <c r="A72" s="26"/>
      <c r="B72" s="26"/>
      <c r="C72" s="26"/>
      <c r="D72" s="27"/>
      <c r="E72" s="28"/>
      <c r="F72" s="24"/>
      <c r="G72" s="24"/>
    </row>
    <row r="73" spans="1:7" ht="20.100000000000001" customHeight="1" x14ac:dyDescent="0.2">
      <c r="A73" s="26"/>
      <c r="B73" s="26"/>
      <c r="C73" s="26"/>
      <c r="D73" s="27"/>
      <c r="E73" s="28"/>
      <c r="F73" s="24"/>
      <c r="G73" s="24"/>
    </row>
    <row r="74" spans="1:7" ht="20.100000000000001" customHeight="1" x14ac:dyDescent="0.2">
      <c r="A74" s="26"/>
      <c r="B74" s="26"/>
      <c r="C74" s="26"/>
      <c r="D74" s="27"/>
      <c r="E74" s="28"/>
      <c r="F74" s="24"/>
      <c r="G74" s="24"/>
    </row>
    <row r="75" spans="1:7" ht="20.100000000000001" customHeight="1" x14ac:dyDescent="0.2">
      <c r="A75" s="26"/>
      <c r="B75" s="26"/>
      <c r="C75" s="26"/>
      <c r="D75" s="27"/>
      <c r="E75" s="28"/>
      <c r="F75" s="24"/>
      <c r="G75" s="24"/>
    </row>
    <row r="76" spans="1:7" ht="20.100000000000001" customHeight="1" x14ac:dyDescent="0.2">
      <c r="A76" s="26"/>
      <c r="B76" s="26"/>
      <c r="C76" s="26"/>
      <c r="D76" s="27"/>
      <c r="E76" s="28"/>
      <c r="F76" s="24"/>
      <c r="G76" s="24"/>
    </row>
  </sheetData>
  <pageMargins left="0.51181102362204722" right="0.51181102362204722" top="0.55118110236220474" bottom="0.55118110236220474" header="0.11811023622047245" footer="0.1181102362204724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rightToLeft="1" workbookViewId="0">
      <selection activeCell="E23" sqref="E23"/>
    </sheetView>
  </sheetViews>
  <sheetFormatPr defaultRowHeight="21.95" customHeight="1" x14ac:dyDescent="0.2"/>
  <cols>
    <col min="1" max="1" width="4.875" customWidth="1"/>
    <col min="2" max="2" width="29" customWidth="1"/>
    <col min="3" max="5" width="12.625" customWidth="1"/>
    <col min="6" max="6" width="14" customWidth="1"/>
  </cols>
  <sheetData>
    <row r="2" spans="1:6" ht="21.95" customHeight="1" thickBot="1" x14ac:dyDescent="0.25">
      <c r="A2" s="34"/>
      <c r="B2" s="35" t="s">
        <v>128</v>
      </c>
      <c r="C2" s="35" t="s">
        <v>138</v>
      </c>
      <c r="D2" s="35" t="s">
        <v>139</v>
      </c>
      <c r="E2" s="35" t="s">
        <v>140</v>
      </c>
      <c r="F2" s="35" t="s">
        <v>141</v>
      </c>
    </row>
    <row r="3" spans="1:6" ht="21.95" customHeight="1" x14ac:dyDescent="0.3">
      <c r="A3" s="60">
        <v>1</v>
      </c>
      <c r="B3" s="31" t="s">
        <v>13</v>
      </c>
      <c r="C3" s="36">
        <f ca="1">SUMIF('اول المدة'!$B$2:$C$98,'تقرير مواد تامة'!$B3,'اول المدة'!$C$2:$C$98)</f>
        <v>431</v>
      </c>
      <c r="D3" s="36" t="e">
        <f>SUMIF(#REF!,'تقرير مواد تامة'!$B3,#REF!)</f>
        <v>#REF!</v>
      </c>
      <c r="E3" s="20">
        <f ca="1">SUMIF(مبيعات!$D$2:$E$32,'تقرير مواد تامة'!$B3,مبيعات!$E$2:$E$32)</f>
        <v>8880</v>
      </c>
      <c r="F3" s="37" t="e">
        <f ca="1">C3+D3-E3</f>
        <v>#REF!</v>
      </c>
    </row>
    <row r="4" spans="1:6" ht="21.95" customHeight="1" x14ac:dyDescent="0.3">
      <c r="A4" s="33">
        <v>2</v>
      </c>
      <c r="B4" s="27" t="s">
        <v>15</v>
      </c>
      <c r="C4" s="28">
        <f ca="1">SUMIF('اول المدة'!$B$2:$C$98,'تقرير مواد تامة'!$B4,'اول المدة'!$C$2:$C$98)</f>
        <v>140000</v>
      </c>
      <c r="D4" s="28" t="e">
        <f>SUMIF(#REF!,'تقرير مواد تامة'!$B4,#REF!)</f>
        <v>#REF!</v>
      </c>
      <c r="E4" s="21">
        <f ca="1">SUMIF(مبيعات!$D$2:$E$32,'تقرير مواد تامة'!$B4,مبيعات!$E$2:$E$32)</f>
        <v>104000</v>
      </c>
      <c r="F4" s="38" t="e">
        <f t="shared" ref="F4:F11" ca="1" si="0">C4+D4-E4</f>
        <v>#REF!</v>
      </c>
    </row>
    <row r="5" spans="1:6" ht="21.95" customHeight="1" x14ac:dyDescent="0.3">
      <c r="A5" s="33">
        <v>3</v>
      </c>
      <c r="B5" s="27" t="s">
        <v>18</v>
      </c>
      <c r="C5" s="28">
        <f ca="1">SUMIF('اول المدة'!$B$2:$C$98,'تقرير مواد تامة'!$B5,'اول المدة'!$C$2:$C$98)</f>
        <v>430100</v>
      </c>
      <c r="D5" s="28" t="e">
        <f>SUMIF(#REF!,'تقرير مواد تامة'!$B5,#REF!)</f>
        <v>#REF!</v>
      </c>
      <c r="E5" s="21">
        <f ca="1">SUMIF(مبيعات!$D$2:$E$32,'تقرير مواد تامة'!$B5,مبيعات!$E$2:$E$32)</f>
        <v>170800</v>
      </c>
      <c r="F5" s="38" t="e">
        <f t="shared" ca="1" si="0"/>
        <v>#REF!</v>
      </c>
    </row>
    <row r="6" spans="1:6" ht="21.95" customHeight="1" x14ac:dyDescent="0.3">
      <c r="A6" s="45">
        <v>4</v>
      </c>
      <c r="B6" s="42" t="s">
        <v>16</v>
      </c>
      <c r="C6" s="43">
        <f ca="1">SUMIF('اول المدة'!$B$2:$C$98,'تقرير مواد تامة'!$B6,'اول المدة'!$C$2:$C$98)</f>
        <v>994</v>
      </c>
      <c r="D6" s="43" t="e">
        <f>SUMIF(#REF!,'تقرير مواد تامة'!$B6,#REF!)</f>
        <v>#REF!</v>
      </c>
      <c r="E6" s="46">
        <f ca="1">SUMIF(مبيعات!$D$2:$E$32,'تقرير مواد تامة'!$B6,مبيعات!$E$2:$E$32)</f>
        <v>342</v>
      </c>
      <c r="F6" s="47" t="e">
        <f t="shared" ca="1" si="0"/>
        <v>#REF!</v>
      </c>
    </row>
    <row r="7" spans="1:6" ht="21.95" customHeight="1" x14ac:dyDescent="0.3">
      <c r="A7" s="48">
        <v>5</v>
      </c>
      <c r="B7" s="49" t="s">
        <v>17</v>
      </c>
      <c r="C7" s="50">
        <f ca="1">SUMIF('اول المدة'!$B$2:$C$98,'تقرير مواد تامة'!$B7,'اول المدة'!$C$2:$C$98)</f>
        <v>824</v>
      </c>
      <c r="D7" s="50" t="e">
        <f>SUMIF(#REF!,'تقرير مواد تامة'!$B7,#REF!)</f>
        <v>#REF!</v>
      </c>
      <c r="E7" s="51">
        <f ca="1">SUMIF(مبيعات!$D$2:$E$32,'تقرير مواد تامة'!$B7,مبيعات!$E$2:$E$32)</f>
        <v>90</v>
      </c>
      <c r="F7" s="52" t="e">
        <f t="shared" ca="1" si="0"/>
        <v>#REF!</v>
      </c>
    </row>
    <row r="8" spans="1:6" ht="21.95" customHeight="1" x14ac:dyDescent="0.3">
      <c r="A8" s="41">
        <v>6</v>
      </c>
      <c r="B8" s="42" t="s">
        <v>14</v>
      </c>
      <c r="C8" s="43">
        <f ca="1">SUMIF('اول المدة'!$B$2:$C$98,'تقرير مواد تامة'!$B8,'اول المدة'!$C$2:$C$98)</f>
        <v>8000</v>
      </c>
      <c r="D8" s="43" t="e">
        <f>SUMIF(#REF!,'تقرير مواد تامة'!$B8,#REF!)</f>
        <v>#REF!</v>
      </c>
      <c r="E8" s="43">
        <f ca="1">SUMIF(مبيعات!$D$2:$E$32,'تقرير مواد تامة'!$B8,مبيعات!$E$2:$E$32)</f>
        <v>26400</v>
      </c>
      <c r="F8" s="44" t="e">
        <f t="shared" ca="1" si="0"/>
        <v>#REF!</v>
      </c>
    </row>
    <row r="9" spans="1:6" ht="21.95" customHeight="1" x14ac:dyDescent="0.3">
      <c r="A9" s="45">
        <v>7</v>
      </c>
      <c r="B9" s="42" t="s">
        <v>75</v>
      </c>
      <c r="C9" s="43">
        <f ca="1">SUMIF('اول المدة'!$B$2:$C$98,'تقرير مواد تامة'!$B9,'اول المدة'!$C$2:$C$98)</f>
        <v>15386</v>
      </c>
      <c r="D9" s="43" t="e">
        <f>SUMIF(#REF!,'تقرير مواد تامة'!$B9,#REF!)</f>
        <v>#REF!</v>
      </c>
      <c r="E9" s="46">
        <f ca="1">SUMIF(مبيعات!$D$2:$E$32,'تقرير مواد تامة'!$B9,مبيعات!$E$2:$E$32)</f>
        <v>7935</v>
      </c>
      <c r="F9" s="47" t="e">
        <f t="shared" ca="1" si="0"/>
        <v>#REF!</v>
      </c>
    </row>
    <row r="10" spans="1:6" ht="21.95" customHeight="1" x14ac:dyDescent="0.3">
      <c r="A10" s="33">
        <v>8</v>
      </c>
      <c r="B10" s="27" t="s">
        <v>19</v>
      </c>
      <c r="C10" s="28">
        <f ca="1">SUMIF('اول المدة'!$B$2:$C$98,'تقرير مواد تامة'!$B10,'اول المدة'!$C$2:$C$98)</f>
        <v>23400</v>
      </c>
      <c r="D10" s="28" t="e">
        <f>SUMIF(#REF!,'تقرير مواد تامة'!$B10,#REF!)</f>
        <v>#REF!</v>
      </c>
      <c r="E10" s="21">
        <f ca="1">SUMIF(مبيعات!$D$2:$E$32,'تقرير مواد تامة'!$B10,مبيعات!$E$2:$E$32)</f>
        <v>2400</v>
      </c>
      <c r="F10" s="38" t="e">
        <f t="shared" ca="1" si="0"/>
        <v>#REF!</v>
      </c>
    </row>
    <row r="11" spans="1:6" ht="21.95" customHeight="1" thickBot="1" x14ac:dyDescent="0.35">
      <c r="A11" s="55">
        <v>9</v>
      </c>
      <c r="B11" s="56" t="s">
        <v>79</v>
      </c>
      <c r="C11" s="57">
        <f ca="1">SUMIF('اول المدة'!$B$2:$C$98,'تقرير مواد تامة'!$B11,'اول المدة'!$C$2:$C$98)</f>
        <v>19000</v>
      </c>
      <c r="D11" s="57" t="e">
        <f>SUMIF(#REF!,'تقرير مواد تامة'!$B11,#REF!)</f>
        <v>#REF!</v>
      </c>
      <c r="E11" s="58">
        <f ca="1">SUMIF(مبيعات!$D$2:$E$32,'تقرير مواد تامة'!$B11,مبيعات!$E$2:$E$32)</f>
        <v>7000</v>
      </c>
      <c r="F11" s="59" t="e">
        <f t="shared" ca="1" si="0"/>
        <v>#REF!</v>
      </c>
    </row>
  </sheetData>
  <pageMargins left="0.39370078740157483" right="0.39370078740157483" top="0.59055118110236227" bottom="0.39370078740157483" header="0.19685039370078741" footer="0.19685039370078741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15</vt:i4>
      </vt:variant>
      <vt:variant>
        <vt:lpstr>نطاقات تمت تسميتها</vt:lpstr>
      </vt:variant>
      <vt:variant>
        <vt:i4>11</vt:i4>
      </vt:variant>
    </vt:vector>
  </HeadingPairs>
  <TitlesOfParts>
    <vt:vector size="26" baseType="lpstr">
      <vt:lpstr>مواد</vt:lpstr>
      <vt:lpstr>اول المدة</vt:lpstr>
      <vt:lpstr>مشتريات</vt:lpstr>
      <vt:lpstr>مرتجع</vt:lpstr>
      <vt:lpstr>صرف مواد خام</vt:lpstr>
      <vt:lpstr>انتاج مواد تامة </vt:lpstr>
      <vt:lpstr>الجرد</vt:lpstr>
      <vt:lpstr>توريد مواد تامة</vt:lpstr>
      <vt:lpstr>تقرير مواد تامة</vt:lpstr>
      <vt:lpstr>مبيعات</vt:lpstr>
      <vt:lpstr>التقرير</vt:lpstr>
      <vt:lpstr>التقرير (2)</vt:lpstr>
      <vt:lpstr>DRAFT REPORT</vt:lpstr>
      <vt:lpstr>مواد تامة توريد (2)</vt:lpstr>
      <vt:lpstr>مواد تامة توريد (3)</vt:lpstr>
      <vt:lpstr>'DRAFT REPORT'!Print_Titles</vt:lpstr>
      <vt:lpstr>التقرير!Print_Titles</vt:lpstr>
      <vt:lpstr>'التقرير (2)'!Print_Titles</vt:lpstr>
      <vt:lpstr>'انتاج مواد تامة '!Print_Titles</vt:lpstr>
      <vt:lpstr>'توريد مواد تامة'!Print_Titles</vt:lpstr>
      <vt:lpstr>'صرف مواد خام'!Print_Titles</vt:lpstr>
      <vt:lpstr>مبيعات!Print_Titles</vt:lpstr>
      <vt:lpstr>مرتجع!Print_Titles</vt:lpstr>
      <vt:lpstr>مشتريات!Print_Titles</vt:lpstr>
      <vt:lpstr>'مواد تامة توريد (2)'!Print_Titles</vt:lpstr>
      <vt:lpstr>'مواد تامة توريد (3)'!Print_Titles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cp:lastPrinted>2024-08-10T08:45:44Z</cp:lastPrinted>
  <dcterms:created xsi:type="dcterms:W3CDTF">2024-05-30T07:58:20Z</dcterms:created>
  <dcterms:modified xsi:type="dcterms:W3CDTF">2024-08-17T13:41:13Z</dcterms:modified>
</cp:coreProperties>
</file>