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luldursun/Desktop/"/>
    </mc:Choice>
  </mc:AlternateContent>
  <xr:revisionPtr revIDLastSave="0" documentId="13_ncr:1_{900DAC25-0013-C74B-887C-05BED814E3DF}" xr6:coauthVersionLast="46" xr6:coauthVersionMax="47" xr10:uidLastSave="{00000000-0000-0000-0000-000000000000}"/>
  <bookViews>
    <workbookView xWindow="16360" yWindow="460" windowWidth="12440" windowHeight="8760" activeTab="2" xr2:uid="{00000000-000D-0000-FFFF-FFFF00000000}"/>
  </bookViews>
  <sheets>
    <sheet name="Answer Report 4" sheetId="8" r:id="rId1"/>
    <sheet name="Sensitivity Report 4" sheetId="9" r:id="rId2"/>
    <sheet name="Sheet1" sheetId="1" r:id="rId3"/>
  </sheets>
  <definedNames>
    <definedName name="solver_adj" localSheetId="2" hidden="1">Sheet1!$I$2:$M$11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Sheet1!$A$16:$A$20</definedName>
    <definedName name="solver_lhs2" localSheetId="2" hidden="1">Sheet1!$A$22:$A$26</definedName>
    <definedName name="solver_lhs3" localSheetId="2" hidden="1">Sheet1!$A$28:$A$32</definedName>
    <definedName name="solver_lhs4" localSheetId="2" hidden="1">Sheet1!$A$34:$A$38</definedName>
    <definedName name="solver_lhs5" localSheetId="2" hidden="1">Sheet1!$A$40</definedName>
    <definedName name="solver_lhs6" localSheetId="2" hidden="1">Sheet1!$A$42</definedName>
    <definedName name="solver_lhs7" localSheetId="2" hidden="1">Sheet1!$A$43</definedName>
    <definedName name="solver_lhs8" localSheetId="2" hidden="1">Sheet1!$A$45:$A$49</definedName>
    <definedName name="solver_lhs9" localSheetId="2" hidden="1">Sheet1!$A$52:$A$55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9</definedName>
    <definedName name="solver_nwt" localSheetId="2" hidden="1">1</definedName>
    <definedName name="solver_opt" localSheetId="2" hidden="1">Sheet1!$I$19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1</definedName>
    <definedName name="solver_rel4" localSheetId="2" hidden="1">3</definedName>
    <definedName name="solver_rel5" localSheetId="2" hidden="1">2</definedName>
    <definedName name="solver_rel6" localSheetId="2" hidden="1">1</definedName>
    <definedName name="solver_rel7" localSheetId="2" hidden="1">3</definedName>
    <definedName name="solver_rel8" localSheetId="2" hidden="1">1</definedName>
    <definedName name="solver_rel9" localSheetId="2" hidden="1">2</definedName>
    <definedName name="solver_rhs1" localSheetId="2" hidden="1">Sheet1!$C$16:$C$20</definedName>
    <definedName name="solver_rhs2" localSheetId="2" hidden="1">Sheet1!$C$22:$C$26</definedName>
    <definedName name="solver_rhs3" localSheetId="2" hidden="1">Sheet1!$C$28:$C$32</definedName>
    <definedName name="solver_rhs4" localSheetId="2" hidden="1">Sheet1!$C$34:$C$38</definedName>
    <definedName name="solver_rhs5" localSheetId="2" hidden="1">Sheet1!$C$40</definedName>
    <definedName name="solver_rhs6" localSheetId="2" hidden="1">Sheet1!$C$42</definedName>
    <definedName name="solver_rhs7" localSheetId="2" hidden="1">Sheet1!$C$43</definedName>
    <definedName name="solver_rhs8" localSheetId="2" hidden="1">Sheet1!$C$45:$C$49</definedName>
    <definedName name="solver_rhs9" localSheetId="2" hidden="1">Sheet1!$C$52:$C$55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" i="1" l="1"/>
  <c r="C17" i="1"/>
  <c r="A42" i="1"/>
  <c r="A53" i="1"/>
  <c r="A43" i="1"/>
  <c r="A52" i="1"/>
  <c r="C52" i="1"/>
  <c r="A40" i="1"/>
  <c r="A47" i="1"/>
  <c r="A17" i="1"/>
  <c r="A16" i="1"/>
  <c r="I19" i="1"/>
  <c r="C55" i="1"/>
  <c r="C54" i="1"/>
  <c r="C53" i="1"/>
  <c r="A54" i="1"/>
  <c r="C46" i="1"/>
  <c r="C47" i="1"/>
  <c r="C48" i="1"/>
  <c r="C49" i="1"/>
  <c r="C45" i="1"/>
  <c r="A49" i="1"/>
  <c r="A48" i="1"/>
  <c r="A46" i="1"/>
  <c r="A45" i="1"/>
  <c r="C43" i="1"/>
  <c r="C42" i="1"/>
  <c r="C40" i="1"/>
  <c r="A38" i="1"/>
  <c r="A37" i="1"/>
  <c r="A36" i="1"/>
  <c r="A35" i="1"/>
  <c r="C38" i="1"/>
  <c r="C37" i="1"/>
  <c r="C36" i="1"/>
  <c r="C35" i="1"/>
  <c r="C34" i="1"/>
  <c r="A34" i="1"/>
  <c r="A32" i="1"/>
  <c r="A31" i="1"/>
  <c r="A30" i="1"/>
  <c r="A29" i="1"/>
  <c r="A28" i="1"/>
  <c r="C29" i="1"/>
  <c r="C30" i="1"/>
  <c r="C31" i="1"/>
  <c r="C32" i="1"/>
  <c r="C28" i="1"/>
  <c r="C26" i="1"/>
  <c r="C25" i="1"/>
  <c r="C24" i="1"/>
  <c r="C23" i="1"/>
  <c r="C22" i="1"/>
  <c r="A26" i="1"/>
  <c r="A25" i="1"/>
  <c r="A24" i="1"/>
  <c r="A23" i="1"/>
  <c r="A22" i="1"/>
  <c r="C20" i="1"/>
  <c r="C19" i="1"/>
  <c r="C18" i="1"/>
  <c r="A20" i="1"/>
  <c r="A19" i="1"/>
  <c r="A18" i="1"/>
  <c r="C16" i="1"/>
</calcChain>
</file>

<file path=xl/sharedStrings.xml><?xml version="1.0" encoding="utf-8"?>
<sst xmlns="http://schemas.openxmlformats.org/spreadsheetml/2006/main" count="588" uniqueCount="257">
  <si>
    <t>Indices</t>
  </si>
  <si>
    <t>i = worker type (i = 1,2,3,4 )</t>
  </si>
  <si>
    <t>j = week ( j = 1,2,3,4 )</t>
  </si>
  <si>
    <t>k= product type ( k = 1,2 )</t>
  </si>
  <si>
    <t>Demand (in units)</t>
  </si>
  <si>
    <t xml:space="preserve">Bullet Type </t>
  </si>
  <si>
    <t>Week 1</t>
  </si>
  <si>
    <t>Week 2</t>
  </si>
  <si>
    <t>Week 3</t>
  </si>
  <si>
    <t>Week 4</t>
  </si>
  <si>
    <t>Week 5</t>
  </si>
  <si>
    <t>Incendiary (1)</t>
  </si>
  <si>
    <t>Explosive (2)</t>
  </si>
  <si>
    <t>Inventory Holding Cost</t>
  </si>
  <si>
    <t>Wage</t>
  </si>
  <si>
    <t>Decision Variables</t>
  </si>
  <si>
    <t>CONSTRAINTS</t>
  </si>
  <si>
    <t>=</t>
  </si>
  <si>
    <t>&lt;=</t>
  </si>
  <si>
    <t>&gt;=</t>
  </si>
  <si>
    <t>Worksheet: [case ırreeg.xlsx]Sheet1</t>
  </si>
  <si>
    <t>Solver Engine</t>
  </si>
  <si>
    <t>Engine: Simplex LP</t>
  </si>
  <si>
    <t>Solver Options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</si>
  <si>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</si>
  <si>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</si>
  <si>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</si>
  <si>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</si>
  <si>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</si>
  <si>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</si>
  <si>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</si>
  <si>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</si>
  <si>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</si>
  <si>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</si>
  <si>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</si>
  <si>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</si>
  <si>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</si>
  <si>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$K$2</t>
  </si>
  <si>
    <t>Contin</t>
  </si>
  <si>
    <t>$L$2</t>
  </si>
  <si>
    <t>$M$2</t>
  </si>
  <si>
    <t>$K$3</t>
  </si>
  <si>
    <t>$L$3</t>
  </si>
  <si>
    <t>$M$3</t>
  </si>
  <si>
    <t>$K$4</t>
  </si>
  <si>
    <t>$L$4</t>
  </si>
  <si>
    <t>$M$4</t>
  </si>
  <si>
    <t>$K$5</t>
  </si>
  <si>
    <t>$L$5</t>
  </si>
  <si>
    <t>$M$5</t>
  </si>
  <si>
    <t>$K$6</t>
  </si>
  <si>
    <t>$L$6</t>
  </si>
  <si>
    <t>$M$6</t>
  </si>
  <si>
    <t>$K$7</t>
  </si>
  <si>
    <t>$L$7</t>
  </si>
  <si>
    <t>$M$7</t>
  </si>
  <si>
    <t>$K$8</t>
  </si>
  <si>
    <t>$L$8</t>
  </si>
  <si>
    <t>$M$8</t>
  </si>
  <si>
    <t>$K$9</t>
  </si>
  <si>
    <t>$L$9</t>
  </si>
  <si>
    <t>$M$9</t>
  </si>
  <si>
    <t>$K$10</t>
  </si>
  <si>
    <t>$L$10</t>
  </si>
  <si>
    <t>$M$10</t>
  </si>
  <si>
    <t>$K$11</t>
  </si>
  <si>
    <t>$L$11</t>
  </si>
  <si>
    <t>$M$11</t>
  </si>
  <si>
    <t>$A$25</t>
  </si>
  <si>
    <t>$A$25=$C$25</t>
  </si>
  <si>
    <t>Binding</t>
  </si>
  <si>
    <t>$A$26</t>
  </si>
  <si>
    <t>$A$26=$C$26</t>
  </si>
  <si>
    <t>$A$28</t>
  </si>
  <si>
    <t>$A$29</t>
  </si>
  <si>
    <t>$A$31</t>
  </si>
  <si>
    <t>$A$32</t>
  </si>
  <si>
    <t>$A$34</t>
  </si>
  <si>
    <t>$A$35</t>
  </si>
  <si>
    <t>$A$38</t>
  </si>
  <si>
    <t>Not Binding</t>
  </si>
  <si>
    <t>$A$40</t>
  </si>
  <si>
    <t>$A$42</t>
  </si>
  <si>
    <t>$A$42&lt;=$C$42</t>
  </si>
  <si>
    <t>$A$45</t>
  </si>
  <si>
    <t>$A$46</t>
  </si>
  <si>
    <t>$A$47</t>
  </si>
  <si>
    <t>$A$48</t>
  </si>
  <si>
    <t>$A$52</t>
  </si>
  <si>
    <t>$A$53</t>
  </si>
  <si>
    <t>$A$55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</si>
  <si>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</si>
  <si>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</si>
  <si>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</si>
  <si>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</si>
  <si>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</si>
  <si>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</si>
  <si>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</si>
  <si>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</si>
  <si>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</si>
  <si>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</si>
  <si>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</si>
  <si>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</si>
  <si>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</si>
  <si>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Objective Value</t>
  </si>
  <si>
    <t>Number of 2nd type workers at week j (x2j)</t>
  </si>
  <si>
    <t>Number of 1st type workers at week j (x1,j)</t>
  </si>
  <si>
    <t>Number of 3rd type workers at week j (x3j)</t>
  </si>
  <si>
    <t>Number of 4th type workers at week j (x4,j)</t>
  </si>
  <si>
    <t xml:space="preserve">Number of hired workers at week j (yj) </t>
  </si>
  <si>
    <t>Number of fired workers at week j (zj)</t>
  </si>
  <si>
    <t>Excess bullet type 1 (e1j)</t>
  </si>
  <si>
    <t>Excess bullet type 2 (e2j)</t>
  </si>
  <si>
    <t>Lost sale bullet type 1 (s1,j)</t>
  </si>
  <si>
    <t>Lost sale bullet type 2 (s2j)</t>
  </si>
  <si>
    <t>Objective Function</t>
  </si>
  <si>
    <t>Parameters</t>
  </si>
  <si>
    <t>Firing and Hiring Budget</t>
  </si>
  <si>
    <t>Number of Initial Workers</t>
  </si>
  <si>
    <t>Penalty Cost</t>
  </si>
  <si>
    <t>Hiring Cost</t>
  </si>
  <si>
    <t>Firing Cost</t>
  </si>
  <si>
    <t>Bullet Type</t>
  </si>
  <si>
    <t>Number of Trainers Needed</t>
  </si>
  <si>
    <t>Demand of Incendiary Bullets for Week j</t>
  </si>
  <si>
    <t>Demand of Explosive Bullets for Week j</t>
  </si>
  <si>
    <t>Weekly Number of Workers Constraint</t>
  </si>
  <si>
    <t>B(1)</t>
  </si>
  <si>
    <t>B(2)</t>
  </si>
  <si>
    <t>B(3)</t>
  </si>
  <si>
    <t>B(4)</t>
  </si>
  <si>
    <t>Worker Capacity</t>
  </si>
  <si>
    <t>Microsoft Excel 16.44 Answer Report</t>
  </si>
  <si>
    <t>Result: Solver found a solution.  All constraints and optimality conditions are satisfied.</t>
  </si>
  <si>
    <t>Iterations: 46 Subproblems: 0</t>
  </si>
  <si>
    <t>Max Time Unlimited, Iterations Unlimited, Precision 0,000001, Use Automatic Scaling</t>
  </si>
  <si>
    <t>$I$19</t>
  </si>
  <si>
    <t>Objective Function Objective Value</t>
  </si>
  <si>
    <t>$I$2</t>
  </si>
  <si>
    <t>Number of 1st type workers at week j (x1,j) Week 1</t>
  </si>
  <si>
    <t>$J$2</t>
  </si>
  <si>
    <t>Number of 1st type workers at week j (x1,j) Week 2</t>
  </si>
  <si>
    <t>Number of 1st type workers at week j (x1,j) Week 3</t>
  </si>
  <si>
    <t>Number of 1st type workers at week j (x1,j) Week 4</t>
  </si>
  <si>
    <t>Number of 1st type workers at week j (x1,j) Week 5</t>
  </si>
  <si>
    <t>$I$3</t>
  </si>
  <si>
    <t>Number of 2nd type workers at week j (x2j) Week 1</t>
  </si>
  <si>
    <t>$J$3</t>
  </si>
  <si>
    <t>Number of 2nd type workers at week j (x2j) Week 2</t>
  </si>
  <si>
    <t>Number of 2nd type workers at week j (x2j) Week 3</t>
  </si>
  <si>
    <t>Number of 2nd type workers at week j (x2j) Week 4</t>
  </si>
  <si>
    <t>Number of 2nd type workers at week j (x2j) Week 5</t>
  </si>
  <si>
    <t>$I$4</t>
  </si>
  <si>
    <t>Number of 3rd type workers at week j (x3j) Week 1</t>
  </si>
  <si>
    <t>$J$4</t>
  </si>
  <si>
    <t>Number of 3rd type workers at week j (x3j) Week 2</t>
  </si>
  <si>
    <t>Number of 3rd type workers at week j (x3j) Week 3</t>
  </si>
  <si>
    <t>Number of 3rd type workers at week j (x3j) Week 4</t>
  </si>
  <si>
    <t>Number of 3rd type workers at week j (x3j) Week 5</t>
  </si>
  <si>
    <t>$I$5</t>
  </si>
  <si>
    <t>Number of 4th type workers at week j (x4,j) Week 1</t>
  </si>
  <si>
    <t>$J$5</t>
  </si>
  <si>
    <t>Number of 4th type workers at week j (x4,j) Week 2</t>
  </si>
  <si>
    <t>Number of 4th type workers at week j (x4,j) Week 3</t>
  </si>
  <si>
    <t>Number of 4th type workers at week j (x4,j) Week 4</t>
  </si>
  <si>
    <t>Number of 4th type workers at week j (x4,j) Week 5</t>
  </si>
  <si>
    <t>$I$6</t>
  </si>
  <si>
    <t>Number of hired workers at week j (yj)  Week 1</t>
  </si>
  <si>
    <t>$J$6</t>
  </si>
  <si>
    <t>Number of hired workers at week j (yj)  Week 2</t>
  </si>
  <si>
    <t>Number of hired workers at week j (yj)  Week 3</t>
  </si>
  <si>
    <t>Number of hired workers at week j (yj)  Week 4</t>
  </si>
  <si>
    <t>Number of hired workers at week j (yj)  Week 5</t>
  </si>
  <si>
    <t>$I$7</t>
  </si>
  <si>
    <t>Number of fired workers at week j (zj) Week 1</t>
  </si>
  <si>
    <t>$J$7</t>
  </si>
  <si>
    <t>Number of fired workers at week j (zj) Week 2</t>
  </si>
  <si>
    <t>Number of fired workers at week j (zj) Week 3</t>
  </si>
  <si>
    <t>Number of fired workers at week j (zj) Week 4</t>
  </si>
  <si>
    <t>Number of fired workers at week j (zj) Week 5</t>
  </si>
  <si>
    <t>$I$8</t>
  </si>
  <si>
    <t>Excess bullet type 1 (e1j) Week 1</t>
  </si>
  <si>
    <t>$J$8</t>
  </si>
  <si>
    <t>Excess bullet type 1 (e1j) Week 2</t>
  </si>
  <si>
    <t>Excess bullet type 1 (e1j) Week 3</t>
  </si>
  <si>
    <t>Excess bullet type 1 (e1j) Week 4</t>
  </si>
  <si>
    <t>Excess bullet type 1 (e1j) Week 5</t>
  </si>
  <si>
    <t>$I$9</t>
  </si>
  <si>
    <t>Excess bullet type 2 (e2j) Week 1</t>
  </si>
  <si>
    <t>$J$9</t>
  </si>
  <si>
    <t>Excess bullet type 2 (e2j) Week 2</t>
  </si>
  <si>
    <t>Excess bullet type 2 (e2j) Week 3</t>
  </si>
  <si>
    <t>Excess bullet type 2 (e2j) Week 4</t>
  </si>
  <si>
    <t>Excess bullet type 2 (e2j) Week 5</t>
  </si>
  <si>
    <t>$I$10</t>
  </si>
  <si>
    <t>Lost sale bullet type 1 (s1,j) Week 1</t>
  </si>
  <si>
    <t>$J$10</t>
  </si>
  <si>
    <t>Lost sale bullet type 1 (s1,j) Week 2</t>
  </si>
  <si>
    <t>Lost sale bullet type 1 (s1,j) Week 3</t>
  </si>
  <si>
    <t>Lost sale bullet type 1 (s1,j) Week 4</t>
  </si>
  <si>
    <t>Lost sale bullet type 1 (s1,j) Week 5</t>
  </si>
  <si>
    <t>$I$11</t>
  </si>
  <si>
    <t>Lost sale bullet type 2 (s2j) Week 1</t>
  </si>
  <si>
    <t>$J$11</t>
  </si>
  <si>
    <t>Lost sale bullet type 2 (s2j) Week 2</t>
  </si>
  <si>
    <t>Lost sale bullet type 2 (s2j) Week 3</t>
  </si>
  <si>
    <t>Lost sale bullet type 2 (s2j) Week 4</t>
  </si>
  <si>
    <t>Lost sale bullet type 2 (s2j) Week 5</t>
  </si>
  <si>
    <t>$A$16</t>
  </si>
  <si>
    <t>$A$16=$C$16</t>
  </si>
  <si>
    <t>$A$17</t>
  </si>
  <si>
    <t>$A$17=$C$17</t>
  </si>
  <si>
    <t>$A$18</t>
  </si>
  <si>
    <t>$A$18=$C$18</t>
  </si>
  <si>
    <t>$A$19</t>
  </si>
  <si>
    <t>$A$19=$C$19</t>
  </si>
  <si>
    <t>$A$20</t>
  </si>
  <si>
    <t>$A$20=$C$20</t>
  </si>
  <si>
    <t>$A$22</t>
  </si>
  <si>
    <t>$A$22=$C$22</t>
  </si>
  <si>
    <t>$A$23</t>
  </si>
  <si>
    <t>$A$23=$C$23</t>
  </si>
  <si>
    <t>$A$24</t>
  </si>
  <si>
    <t>$A$24=$C$24</t>
  </si>
  <si>
    <t>$A$28&lt;=$C$28</t>
  </si>
  <si>
    <t>$A$29&lt;=$C$29</t>
  </si>
  <si>
    <t>$A$30</t>
  </si>
  <si>
    <t>$A$30&lt;=$C$30</t>
  </si>
  <si>
    <t>$A$31&lt;=$C$31</t>
  </si>
  <si>
    <t>$A$32&lt;=$C$32</t>
  </si>
  <si>
    <t>$A$34&gt;=$C$34</t>
  </si>
  <si>
    <t>$A$35&gt;=$C$35</t>
  </si>
  <si>
    <t>$A$36</t>
  </si>
  <si>
    <t>$A$36&gt;=$C$36</t>
  </si>
  <si>
    <t>$A$37</t>
  </si>
  <si>
    <t>$A$37&gt;=$C$37</t>
  </si>
  <si>
    <t>$A$38&gt;=$C$38</t>
  </si>
  <si>
    <t>$A$40=$C$40</t>
  </si>
  <si>
    <t>$A$43</t>
  </si>
  <si>
    <t>$A$43&gt;=$C$43</t>
  </si>
  <si>
    <t>$A$45&lt;=$C$45</t>
  </si>
  <si>
    <t>$A$46&lt;=$C$46</t>
  </si>
  <si>
    <t>$A$47&lt;=$C$47</t>
  </si>
  <si>
    <t>$A$48&lt;=$C$48</t>
  </si>
  <si>
    <t>$A$49</t>
  </si>
  <si>
    <t>$A$49&lt;=$C$49</t>
  </si>
  <si>
    <t>$A$52=$C$52</t>
  </si>
  <si>
    <t>$A$53=$C$53</t>
  </si>
  <si>
    <t>$A$54</t>
  </si>
  <si>
    <t>$A$54=$C$54</t>
  </si>
  <si>
    <t>$A$55=$C$55</t>
  </si>
  <si>
    <t>Microsoft Excel 16.44 Sensitivity Report</t>
  </si>
  <si>
    <t>Number of Expert Workers at Last Week</t>
  </si>
  <si>
    <t>Inventory Bullet Limit</t>
  </si>
  <si>
    <t>Report Created: 11.12.2022 14:31:12</t>
  </si>
  <si>
    <t>Solution Time: 47278160,753 Seconds.</t>
  </si>
  <si>
    <t>Report Created: 11.12.2022 14:31:15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</si>
</sst>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"/>
    <numFmt numFmtId="166" formatCode="&quot;₺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9" xfId="0" applyNumberFormat="1" applyFill="1" applyBorder="1" applyAlignment="1"/>
    <xf numFmtId="0" fontId="0" fillId="0" borderId="8" xfId="0" applyNumberFormat="1" applyFill="1" applyBorder="1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/>
    </xf>
    <xf numFmtId="166" fontId="0" fillId="0" borderId="8" xfId="0" applyNumberForma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E10E-1C69-864F-9B14-55C231E0BFAB}">
  <dimension ref="A1:G106"/>
  <sheetViews>
    <sheetView showGridLines="0" topLeftCell="A5" workbookViewId="0"/>
  </sheetViews>
  <sheetFormatPr baseColWidth="10" defaultRowHeight="15" x14ac:dyDescent="0.2"/>
  <cols>
    <col min="1" max="1" width="2.33203125" customWidth="1"/>
    <col min="2" max="2" width="6.1640625" bestFit="1" customWidth="1"/>
    <col min="3" max="3" width="39.83203125" bestFit="1" customWidth="1"/>
    <col min="4" max="4" width="12" bestFit="1" customWidth="1"/>
    <col min="5" max="5" width="12.83203125" bestFit="1" customWidth="1"/>
    <col min="6" max="6" width="10.1640625" bestFit="1" customWidth="1"/>
    <col min="7" max="7" width="6.1640625" bestFit="1" customWidth="1"/>
  </cols>
  <sheetData>
    <row r="1" spans="1:5" x14ac:dyDescent="0.2">
      <c r="A1" s="1" t="s">
        <v>132</v>
      </c>
    </row>
    <row r="2" spans="1:5" x14ac:dyDescent="0.2">
      <c r="A2" s="1" t="s">
        <v>20</v>
      </c>
    </row>
    <row r="3" spans="1:5" x14ac:dyDescent="0.2">
      <c r="A3" s="1" t="s">
        <v>254</v>
      </c>
    </row>
    <row r="4" spans="1:5" x14ac:dyDescent="0.2">
      <c r="A4" s="1" t="s">
        <v>133</v>
      </c>
    </row>
    <row r="5" spans="1:5" x14ac:dyDescent="0.2">
      <c r="A5" s="1" t="s">
        <v>21</v>
      </c>
    </row>
    <row r="6" spans="1:5" x14ac:dyDescent="0.2">
      <c r="A6" s="1"/>
      <c r="B6" t="s">
        <v>22</v>
      </c>
    </row>
    <row r="7" spans="1:5" x14ac:dyDescent="0.2">
      <c r="A7" s="1"/>
      <c r="B7" t="s">
        <v>255</v>
      </c>
    </row>
    <row r="8" spans="1:5" x14ac:dyDescent="0.2">
      <c r="A8" s="1"/>
      <c r="B8" t="s">
        <v>134</v>
      </c>
    </row>
    <row r="9" spans="1:5" x14ac:dyDescent="0.2">
      <c r="A9" s="1" t="s">
        <v>23</v>
      </c>
    </row>
    <row r="10" spans="1:5" x14ac:dyDescent="0.2">
      <c r="B10" t="s">
        <v>135</v>
      </c>
    </row>
    <row r="11" spans="1:5" x14ac:dyDescent="0.2">
      <c r="B11" t="s">
        <v>24</v>
      </c>
    </row>
    <row r="14" spans="1:5" ht="16" thickBot="1" x14ac:dyDescent="0.25">
      <c r="A14" t="s">
        <v>25</v>
      </c>
    </row>
    <row r="15" spans="1:5" ht="16" thickBot="1" x14ac:dyDescent="0.25">
      <c r="B15" s="39" t="s">
        <v>26</v>
      </c>
      <c r="C15" s="39" t="s">
        <v>27</v>
      </c>
      <c r="D15" s="39" t="s">
        <v>28</v>
      </c>
      <c r="E15" s="39" t="s">
        <v>29</v>
      </c>
    </row>
    <row r="16" spans="1:5" ht="16" thickBot="1" x14ac:dyDescent="0.25">
      <c r="B16" s="2" t="s">
        <v>136</v>
      </c>
      <c r="C16" s="2" t="s">
        <v>137</v>
      </c>
      <c r="D16" s="40">
        <v>262260</v>
      </c>
      <c r="E16" s="40">
        <v>262260</v>
      </c>
    </row>
    <row r="19" spans="1:6" ht="16" thickBot="1" x14ac:dyDescent="0.25">
      <c r="A19" t="s">
        <v>30</v>
      </c>
    </row>
    <row r="20" spans="1:6" ht="16" thickBot="1" x14ac:dyDescent="0.25">
      <c r="B20" s="39" t="s">
        <v>26</v>
      </c>
      <c r="C20" s="39" t="s">
        <v>27</v>
      </c>
      <c r="D20" s="39" t="s">
        <v>28</v>
      </c>
      <c r="E20" s="39" t="s">
        <v>29</v>
      </c>
      <c r="F20" s="39" t="s">
        <v>31</v>
      </c>
    </row>
    <row r="21" spans="1:6" x14ac:dyDescent="0.2">
      <c r="B21" s="3" t="s">
        <v>138</v>
      </c>
      <c r="C21" s="3" t="s">
        <v>139</v>
      </c>
      <c r="D21" s="4">
        <v>35.999999999999979</v>
      </c>
      <c r="E21" s="4">
        <v>35.999999999999979</v>
      </c>
      <c r="F21" s="3" t="s">
        <v>38</v>
      </c>
    </row>
    <row r="22" spans="1:6" x14ac:dyDescent="0.2">
      <c r="B22" s="3" t="s">
        <v>140</v>
      </c>
      <c r="C22" s="3" t="s">
        <v>141</v>
      </c>
      <c r="D22" s="4">
        <v>49.99999999999995</v>
      </c>
      <c r="E22" s="4">
        <v>49.99999999999995</v>
      </c>
      <c r="F22" s="3" t="s">
        <v>38</v>
      </c>
    </row>
    <row r="23" spans="1:6" x14ac:dyDescent="0.2">
      <c r="B23" s="3" t="s">
        <v>37</v>
      </c>
      <c r="C23" s="3" t="s">
        <v>142</v>
      </c>
      <c r="D23" s="4">
        <v>40.000000000000036</v>
      </c>
      <c r="E23" s="4">
        <v>40.000000000000036</v>
      </c>
      <c r="F23" s="3" t="s">
        <v>38</v>
      </c>
    </row>
    <row r="24" spans="1:6" x14ac:dyDescent="0.2">
      <c r="B24" s="3" t="s">
        <v>39</v>
      </c>
      <c r="C24" s="3" t="s">
        <v>143</v>
      </c>
      <c r="D24" s="4">
        <v>41.249999999999957</v>
      </c>
      <c r="E24" s="4">
        <v>41.249999999999957</v>
      </c>
      <c r="F24" s="3" t="s">
        <v>38</v>
      </c>
    </row>
    <row r="25" spans="1:6" x14ac:dyDescent="0.2">
      <c r="B25" s="3" t="s">
        <v>40</v>
      </c>
      <c r="C25" s="3" t="s">
        <v>144</v>
      </c>
      <c r="D25" s="4">
        <v>55.000000000000014</v>
      </c>
      <c r="E25" s="4">
        <v>55.000000000000014</v>
      </c>
      <c r="F25" s="3" t="s">
        <v>38</v>
      </c>
    </row>
    <row r="26" spans="1:6" x14ac:dyDescent="0.2">
      <c r="B26" s="3" t="s">
        <v>145</v>
      </c>
      <c r="C26" s="3" t="s">
        <v>146</v>
      </c>
      <c r="D26" s="4">
        <v>20.000000000000004</v>
      </c>
      <c r="E26" s="4">
        <v>20.000000000000004</v>
      </c>
      <c r="F26" s="3" t="s">
        <v>38</v>
      </c>
    </row>
    <row r="27" spans="1:6" x14ac:dyDescent="0.2">
      <c r="B27" s="3" t="s">
        <v>147</v>
      </c>
      <c r="C27" s="3" t="s">
        <v>148</v>
      </c>
      <c r="D27" s="4">
        <v>30</v>
      </c>
      <c r="E27" s="4">
        <v>30</v>
      </c>
      <c r="F27" s="3" t="s">
        <v>38</v>
      </c>
    </row>
    <row r="28" spans="1:6" x14ac:dyDescent="0.2">
      <c r="B28" s="3" t="s">
        <v>41</v>
      </c>
      <c r="C28" s="3" t="s">
        <v>149</v>
      </c>
      <c r="D28" s="4">
        <v>40</v>
      </c>
      <c r="E28" s="4">
        <v>40</v>
      </c>
      <c r="F28" s="3" t="s">
        <v>38</v>
      </c>
    </row>
    <row r="29" spans="1:6" x14ac:dyDescent="0.2">
      <c r="B29" s="3" t="s">
        <v>42</v>
      </c>
      <c r="C29" s="3" t="s">
        <v>150</v>
      </c>
      <c r="D29" s="4">
        <v>10</v>
      </c>
      <c r="E29" s="4">
        <v>10</v>
      </c>
      <c r="F29" s="3" t="s">
        <v>38</v>
      </c>
    </row>
    <row r="30" spans="1:6" x14ac:dyDescent="0.2">
      <c r="B30" s="3" t="s">
        <v>43</v>
      </c>
      <c r="C30" s="3" t="s">
        <v>151</v>
      </c>
      <c r="D30" s="4">
        <v>5</v>
      </c>
      <c r="E30" s="4">
        <v>5</v>
      </c>
      <c r="F30" s="3" t="s">
        <v>38</v>
      </c>
    </row>
    <row r="31" spans="1:6" x14ac:dyDescent="0.2">
      <c r="B31" s="3" t="s">
        <v>152</v>
      </c>
      <c r="C31" s="3" t="s">
        <v>153</v>
      </c>
      <c r="D31" s="4">
        <v>4.0000000000000018</v>
      </c>
      <c r="E31" s="4">
        <v>4.0000000000000018</v>
      </c>
      <c r="F31" s="3" t="s">
        <v>38</v>
      </c>
    </row>
    <row r="32" spans="1:6" x14ac:dyDescent="0.2">
      <c r="B32" s="3" t="s">
        <v>154</v>
      </c>
      <c r="C32" s="3" t="s">
        <v>155</v>
      </c>
      <c r="D32" s="4">
        <v>0</v>
      </c>
      <c r="E32" s="4">
        <v>0</v>
      </c>
      <c r="F32" s="3" t="s">
        <v>38</v>
      </c>
    </row>
    <row r="33" spans="2:6" x14ac:dyDescent="0.2">
      <c r="B33" s="3" t="s">
        <v>44</v>
      </c>
      <c r="C33" s="3" t="s">
        <v>156</v>
      </c>
      <c r="D33" s="4">
        <v>3.5527136788005009E-15</v>
      </c>
      <c r="E33" s="4">
        <v>3.5527136788005009E-15</v>
      </c>
      <c r="F33" s="3" t="s">
        <v>38</v>
      </c>
    </row>
    <row r="34" spans="2:6" x14ac:dyDescent="0.2">
      <c r="B34" s="3" t="s">
        <v>45</v>
      </c>
      <c r="C34" s="3" t="s">
        <v>157</v>
      </c>
      <c r="D34" s="4">
        <v>18.750000000000068</v>
      </c>
      <c r="E34" s="4">
        <v>18.750000000000068</v>
      </c>
      <c r="F34" s="3" t="s">
        <v>38</v>
      </c>
    </row>
    <row r="35" spans="2:6" x14ac:dyDescent="0.2">
      <c r="B35" s="3" t="s">
        <v>46</v>
      </c>
      <c r="C35" s="3" t="s">
        <v>158</v>
      </c>
      <c r="D35" s="4">
        <v>0</v>
      </c>
      <c r="E35" s="4">
        <v>0</v>
      </c>
      <c r="F35" s="3" t="s">
        <v>38</v>
      </c>
    </row>
    <row r="36" spans="2:6" x14ac:dyDescent="0.2">
      <c r="B36" s="3" t="s">
        <v>159</v>
      </c>
      <c r="C36" s="3" t="s">
        <v>160</v>
      </c>
      <c r="D36" s="4">
        <v>0</v>
      </c>
      <c r="E36" s="4">
        <v>0</v>
      </c>
      <c r="F36" s="3" t="s">
        <v>38</v>
      </c>
    </row>
    <row r="37" spans="2:6" x14ac:dyDescent="0.2">
      <c r="B37" s="3" t="s">
        <v>161</v>
      </c>
      <c r="C37" s="3" t="s">
        <v>162</v>
      </c>
      <c r="D37" s="4">
        <v>0</v>
      </c>
      <c r="E37" s="4">
        <v>0</v>
      </c>
      <c r="F37" s="3" t="s">
        <v>38</v>
      </c>
    </row>
    <row r="38" spans="2:6" x14ac:dyDescent="0.2">
      <c r="B38" s="3" t="s">
        <v>47</v>
      </c>
      <c r="C38" s="3" t="s">
        <v>163</v>
      </c>
      <c r="D38" s="4">
        <v>0</v>
      </c>
      <c r="E38" s="4">
        <v>0</v>
      </c>
      <c r="F38" s="3" t="s">
        <v>38</v>
      </c>
    </row>
    <row r="39" spans="2:6" x14ac:dyDescent="0.2">
      <c r="B39" s="3" t="s">
        <v>48</v>
      </c>
      <c r="C39" s="3" t="s">
        <v>164</v>
      </c>
      <c r="D39" s="4">
        <v>0</v>
      </c>
      <c r="E39" s="4">
        <v>0</v>
      </c>
      <c r="F39" s="3" t="s">
        <v>38</v>
      </c>
    </row>
    <row r="40" spans="2:6" x14ac:dyDescent="0.2">
      <c r="B40" s="3" t="s">
        <v>49</v>
      </c>
      <c r="C40" s="3" t="s">
        <v>165</v>
      </c>
      <c r="D40" s="4">
        <v>0</v>
      </c>
      <c r="E40" s="4">
        <v>0</v>
      </c>
      <c r="F40" s="3" t="s">
        <v>38</v>
      </c>
    </row>
    <row r="41" spans="2:6" x14ac:dyDescent="0.2">
      <c r="B41" s="3" t="s">
        <v>166</v>
      </c>
      <c r="C41" s="3" t="s">
        <v>167</v>
      </c>
      <c r="D41" s="4">
        <v>19.999999999999996</v>
      </c>
      <c r="E41" s="4">
        <v>19.999999999999996</v>
      </c>
      <c r="F41" s="3" t="s">
        <v>38</v>
      </c>
    </row>
    <row r="42" spans="2:6" x14ac:dyDescent="0.2">
      <c r="B42" s="3" t="s">
        <v>168</v>
      </c>
      <c r="C42" s="3" t="s">
        <v>169</v>
      </c>
      <c r="D42" s="4">
        <v>8.8817841970012523E-15</v>
      </c>
      <c r="E42" s="4">
        <v>8.8817841970012523E-15</v>
      </c>
      <c r="F42" s="3" t="s">
        <v>38</v>
      </c>
    </row>
    <row r="43" spans="2:6" x14ac:dyDescent="0.2">
      <c r="B43" s="3" t="s">
        <v>50</v>
      </c>
      <c r="C43" s="3" t="s">
        <v>170</v>
      </c>
      <c r="D43" s="4">
        <v>0</v>
      </c>
      <c r="E43" s="4">
        <v>0</v>
      </c>
      <c r="F43" s="3" t="s">
        <v>38</v>
      </c>
    </row>
    <row r="44" spans="2:6" x14ac:dyDescent="0.2">
      <c r="B44" s="3" t="s">
        <v>51</v>
      </c>
      <c r="C44" s="3" t="s">
        <v>171</v>
      </c>
      <c r="D44" s="4">
        <v>0</v>
      </c>
      <c r="E44" s="4">
        <v>0</v>
      </c>
      <c r="F44" s="3" t="s">
        <v>38</v>
      </c>
    </row>
    <row r="45" spans="2:6" x14ac:dyDescent="0.2">
      <c r="B45" s="3" t="s">
        <v>52</v>
      </c>
      <c r="C45" s="3" t="s">
        <v>172</v>
      </c>
      <c r="D45" s="4">
        <v>0</v>
      </c>
      <c r="E45" s="4">
        <v>0</v>
      </c>
      <c r="F45" s="3" t="s">
        <v>38</v>
      </c>
    </row>
    <row r="46" spans="2:6" x14ac:dyDescent="0.2">
      <c r="B46" s="3" t="s">
        <v>173</v>
      </c>
      <c r="C46" s="3" t="s">
        <v>174</v>
      </c>
      <c r="D46" s="4">
        <v>0</v>
      </c>
      <c r="E46" s="4">
        <v>0</v>
      </c>
      <c r="F46" s="3" t="s">
        <v>38</v>
      </c>
    </row>
    <row r="47" spans="2:6" x14ac:dyDescent="0.2">
      <c r="B47" s="3" t="s">
        <v>175</v>
      </c>
      <c r="C47" s="3" t="s">
        <v>176</v>
      </c>
      <c r="D47" s="4">
        <v>0</v>
      </c>
      <c r="E47" s="4">
        <v>0</v>
      </c>
      <c r="F47" s="3" t="s">
        <v>38</v>
      </c>
    </row>
    <row r="48" spans="2:6" x14ac:dyDescent="0.2">
      <c r="B48" s="3" t="s">
        <v>53</v>
      </c>
      <c r="C48" s="3" t="s">
        <v>177</v>
      </c>
      <c r="D48" s="4">
        <v>0</v>
      </c>
      <c r="E48" s="4">
        <v>0</v>
      </c>
      <c r="F48" s="3" t="s">
        <v>38</v>
      </c>
    </row>
    <row r="49" spans="2:6" x14ac:dyDescent="0.2">
      <c r="B49" s="3" t="s">
        <v>54</v>
      </c>
      <c r="C49" s="3" t="s">
        <v>178</v>
      </c>
      <c r="D49" s="4">
        <v>10</v>
      </c>
      <c r="E49" s="4">
        <v>10</v>
      </c>
      <c r="F49" s="3" t="s">
        <v>38</v>
      </c>
    </row>
    <row r="50" spans="2:6" x14ac:dyDescent="0.2">
      <c r="B50" s="3" t="s">
        <v>55</v>
      </c>
      <c r="C50" s="3" t="s">
        <v>179</v>
      </c>
      <c r="D50" s="4">
        <v>10.000000000000002</v>
      </c>
      <c r="E50" s="4">
        <v>10.000000000000002</v>
      </c>
      <c r="F50" s="3" t="s">
        <v>38</v>
      </c>
    </row>
    <row r="51" spans="2:6" x14ac:dyDescent="0.2">
      <c r="B51" s="3" t="s">
        <v>180</v>
      </c>
      <c r="C51" s="3" t="s">
        <v>181</v>
      </c>
      <c r="D51" s="4">
        <v>1679.9999999999982</v>
      </c>
      <c r="E51" s="4">
        <v>1679.9999999999982</v>
      </c>
      <c r="F51" s="3" t="s">
        <v>38</v>
      </c>
    </row>
    <row r="52" spans="2:6" x14ac:dyDescent="0.2">
      <c r="B52" s="3" t="s">
        <v>182</v>
      </c>
      <c r="C52" s="3" t="s">
        <v>183</v>
      </c>
      <c r="D52" s="4">
        <v>679.99999999999636</v>
      </c>
      <c r="E52" s="4">
        <v>679.99999999999636</v>
      </c>
      <c r="F52" s="3" t="s">
        <v>38</v>
      </c>
    </row>
    <row r="53" spans="2:6" x14ac:dyDescent="0.2">
      <c r="B53" s="3" t="s">
        <v>56</v>
      </c>
      <c r="C53" s="3" t="s">
        <v>184</v>
      </c>
      <c r="D53" s="4">
        <v>0</v>
      </c>
      <c r="E53" s="4">
        <v>0</v>
      </c>
      <c r="F53" s="3" t="s">
        <v>38</v>
      </c>
    </row>
    <row r="54" spans="2:6" x14ac:dyDescent="0.2">
      <c r="B54" s="3" t="s">
        <v>57</v>
      </c>
      <c r="C54" s="3" t="s">
        <v>185</v>
      </c>
      <c r="D54" s="4">
        <v>2499.9999999999973</v>
      </c>
      <c r="E54" s="4">
        <v>2499.9999999999973</v>
      </c>
      <c r="F54" s="3" t="s">
        <v>38</v>
      </c>
    </row>
    <row r="55" spans="2:6" x14ac:dyDescent="0.2">
      <c r="B55" s="3" t="s">
        <v>58</v>
      </c>
      <c r="C55" s="3" t="s">
        <v>186</v>
      </c>
      <c r="D55" s="4">
        <v>0</v>
      </c>
      <c r="E55" s="4">
        <v>0</v>
      </c>
      <c r="F55" s="3" t="s">
        <v>38</v>
      </c>
    </row>
    <row r="56" spans="2:6" x14ac:dyDescent="0.2">
      <c r="B56" s="3" t="s">
        <v>187</v>
      </c>
      <c r="C56" s="3" t="s">
        <v>188</v>
      </c>
      <c r="D56" s="4">
        <v>0</v>
      </c>
      <c r="E56" s="4">
        <v>0</v>
      </c>
      <c r="F56" s="3" t="s">
        <v>38</v>
      </c>
    </row>
    <row r="57" spans="2:6" x14ac:dyDescent="0.2">
      <c r="B57" s="3" t="s">
        <v>189</v>
      </c>
      <c r="C57" s="3" t="s">
        <v>190</v>
      </c>
      <c r="D57" s="4">
        <v>0</v>
      </c>
      <c r="E57" s="4">
        <v>0</v>
      </c>
      <c r="F57" s="3" t="s">
        <v>38</v>
      </c>
    </row>
    <row r="58" spans="2:6" x14ac:dyDescent="0.2">
      <c r="B58" s="3" t="s">
        <v>59</v>
      </c>
      <c r="C58" s="3" t="s">
        <v>191</v>
      </c>
      <c r="D58" s="4">
        <v>0</v>
      </c>
      <c r="E58" s="4">
        <v>0</v>
      </c>
      <c r="F58" s="3" t="s">
        <v>38</v>
      </c>
    </row>
    <row r="59" spans="2:6" x14ac:dyDescent="0.2">
      <c r="B59" s="3" t="s">
        <v>60</v>
      </c>
      <c r="C59" s="3" t="s">
        <v>192</v>
      </c>
      <c r="D59" s="4">
        <v>0</v>
      </c>
      <c r="E59" s="4">
        <v>0</v>
      </c>
      <c r="F59" s="3" t="s">
        <v>38</v>
      </c>
    </row>
    <row r="60" spans="2:6" x14ac:dyDescent="0.2">
      <c r="B60" s="3" t="s">
        <v>61</v>
      </c>
      <c r="C60" s="3" t="s">
        <v>193</v>
      </c>
      <c r="D60" s="4">
        <v>0</v>
      </c>
      <c r="E60" s="4">
        <v>0</v>
      </c>
      <c r="F60" s="3" t="s">
        <v>38</v>
      </c>
    </row>
    <row r="61" spans="2:6" x14ac:dyDescent="0.2">
      <c r="B61" s="3" t="s">
        <v>194</v>
      </c>
      <c r="C61" s="3" t="s">
        <v>195</v>
      </c>
      <c r="D61" s="4">
        <v>0</v>
      </c>
      <c r="E61" s="4">
        <v>0</v>
      </c>
      <c r="F61" s="3" t="s">
        <v>38</v>
      </c>
    </row>
    <row r="62" spans="2:6" x14ac:dyDescent="0.2">
      <c r="B62" s="3" t="s">
        <v>196</v>
      </c>
      <c r="C62" s="3" t="s">
        <v>197</v>
      </c>
      <c r="D62" s="4">
        <v>0</v>
      </c>
      <c r="E62" s="4">
        <v>0</v>
      </c>
      <c r="F62" s="3" t="s">
        <v>38</v>
      </c>
    </row>
    <row r="63" spans="2:6" x14ac:dyDescent="0.2">
      <c r="B63" s="3" t="s">
        <v>62</v>
      </c>
      <c r="C63" s="3" t="s">
        <v>198</v>
      </c>
      <c r="D63" s="4">
        <v>3320</v>
      </c>
      <c r="E63" s="4">
        <v>3320</v>
      </c>
      <c r="F63" s="3" t="s">
        <v>38</v>
      </c>
    </row>
    <row r="64" spans="2:6" x14ac:dyDescent="0.2">
      <c r="B64" s="3" t="s">
        <v>63</v>
      </c>
      <c r="C64" s="3" t="s">
        <v>199</v>
      </c>
      <c r="D64" s="4">
        <v>0</v>
      </c>
      <c r="E64" s="4">
        <v>0</v>
      </c>
      <c r="F64" s="3" t="s">
        <v>38</v>
      </c>
    </row>
    <row r="65" spans="1:7" x14ac:dyDescent="0.2">
      <c r="B65" s="3" t="s">
        <v>64</v>
      </c>
      <c r="C65" s="3" t="s">
        <v>200</v>
      </c>
      <c r="D65" s="4">
        <v>0</v>
      </c>
      <c r="E65" s="4">
        <v>0</v>
      </c>
      <c r="F65" s="3" t="s">
        <v>38</v>
      </c>
    </row>
    <row r="66" spans="1:7" x14ac:dyDescent="0.2">
      <c r="B66" s="3" t="s">
        <v>201</v>
      </c>
      <c r="C66" s="3" t="s">
        <v>202</v>
      </c>
      <c r="D66" s="4">
        <v>0</v>
      </c>
      <c r="E66" s="4">
        <v>0</v>
      </c>
      <c r="F66" s="3" t="s">
        <v>38</v>
      </c>
    </row>
    <row r="67" spans="1:7" x14ac:dyDescent="0.2">
      <c r="B67" s="3" t="s">
        <v>203</v>
      </c>
      <c r="C67" s="3" t="s">
        <v>204</v>
      </c>
      <c r="D67" s="4">
        <v>0</v>
      </c>
      <c r="E67" s="4">
        <v>0</v>
      </c>
      <c r="F67" s="3" t="s">
        <v>38</v>
      </c>
    </row>
    <row r="68" spans="1:7" x14ac:dyDescent="0.2">
      <c r="B68" s="3" t="s">
        <v>65</v>
      </c>
      <c r="C68" s="3" t="s">
        <v>205</v>
      </c>
      <c r="D68" s="4">
        <v>0</v>
      </c>
      <c r="E68" s="4">
        <v>0</v>
      </c>
      <c r="F68" s="3" t="s">
        <v>38</v>
      </c>
    </row>
    <row r="69" spans="1:7" x14ac:dyDescent="0.2">
      <c r="B69" s="3" t="s">
        <v>66</v>
      </c>
      <c r="C69" s="3" t="s">
        <v>206</v>
      </c>
      <c r="D69" s="4">
        <v>0</v>
      </c>
      <c r="E69" s="4">
        <v>0</v>
      </c>
      <c r="F69" s="3" t="s">
        <v>38</v>
      </c>
    </row>
    <row r="70" spans="1:7" ht="16" thickBot="1" x14ac:dyDescent="0.25">
      <c r="B70" s="2" t="s">
        <v>67</v>
      </c>
      <c r="C70" s="2" t="s">
        <v>207</v>
      </c>
      <c r="D70" s="5">
        <v>0</v>
      </c>
      <c r="E70" s="5">
        <v>0</v>
      </c>
      <c r="F70" s="2" t="s">
        <v>38</v>
      </c>
    </row>
    <row r="73" spans="1:7" ht="16" thickBot="1" x14ac:dyDescent="0.25">
      <c r="A73" t="s">
        <v>32</v>
      </c>
    </row>
    <row r="74" spans="1:7" ht="16" thickBot="1" x14ac:dyDescent="0.25">
      <c r="B74" s="39" t="s">
        <v>26</v>
      </c>
      <c r="C74" s="39" t="s">
        <v>27</v>
      </c>
      <c r="D74" s="39" t="s">
        <v>33</v>
      </c>
      <c r="E74" s="39" t="s">
        <v>34</v>
      </c>
      <c r="F74" s="39" t="s">
        <v>35</v>
      </c>
      <c r="G74" s="39" t="s">
        <v>36</v>
      </c>
    </row>
    <row r="75" spans="1:7" x14ac:dyDescent="0.2">
      <c r="B75" s="3" t="s">
        <v>208</v>
      </c>
      <c r="C75" s="3" t="s">
        <v>16</v>
      </c>
      <c r="D75" s="4">
        <v>2999.9999999999995</v>
      </c>
      <c r="E75" s="3" t="s">
        <v>209</v>
      </c>
      <c r="F75" s="3" t="s">
        <v>70</v>
      </c>
      <c r="G75" s="3">
        <v>0</v>
      </c>
    </row>
    <row r="76" spans="1:7" x14ac:dyDescent="0.2">
      <c r="B76" s="3" t="s">
        <v>210</v>
      </c>
      <c r="C76" s="3" t="s">
        <v>16</v>
      </c>
      <c r="D76" s="4">
        <v>5999.9999999999973</v>
      </c>
      <c r="E76" s="3" t="s">
        <v>211</v>
      </c>
      <c r="F76" s="3" t="s">
        <v>70</v>
      </c>
      <c r="G76" s="3">
        <v>0</v>
      </c>
    </row>
    <row r="77" spans="1:7" x14ac:dyDescent="0.2">
      <c r="B77" s="3" t="s">
        <v>212</v>
      </c>
      <c r="C77" s="3" t="s">
        <v>16</v>
      </c>
      <c r="D77" s="4">
        <v>8000</v>
      </c>
      <c r="E77" s="3" t="s">
        <v>213</v>
      </c>
      <c r="F77" s="3" t="s">
        <v>70</v>
      </c>
      <c r="G77" s="3">
        <v>0</v>
      </c>
    </row>
    <row r="78" spans="1:7" x14ac:dyDescent="0.2">
      <c r="B78" s="3" t="s">
        <v>214</v>
      </c>
      <c r="C78" s="3" t="s">
        <v>16</v>
      </c>
      <c r="D78" s="4">
        <v>1999.9999999999991</v>
      </c>
      <c r="E78" s="3" t="s">
        <v>215</v>
      </c>
      <c r="F78" s="3" t="s">
        <v>70</v>
      </c>
      <c r="G78" s="3">
        <v>0</v>
      </c>
    </row>
    <row r="79" spans="1:7" x14ac:dyDescent="0.2">
      <c r="B79" s="3" t="s">
        <v>216</v>
      </c>
      <c r="C79" s="3" t="s">
        <v>16</v>
      </c>
      <c r="D79" s="4">
        <v>7999.9999999999991</v>
      </c>
      <c r="E79" s="3" t="s">
        <v>217</v>
      </c>
      <c r="F79" s="3" t="s">
        <v>70</v>
      </c>
      <c r="G79" s="3">
        <v>0</v>
      </c>
    </row>
    <row r="80" spans="1:7" x14ac:dyDescent="0.2">
      <c r="B80" s="3" t="s">
        <v>218</v>
      </c>
      <c r="C80" s="3" t="s">
        <v>16</v>
      </c>
      <c r="D80" s="4">
        <v>4000.0000000000009</v>
      </c>
      <c r="E80" s="3" t="s">
        <v>219</v>
      </c>
      <c r="F80" s="3" t="s">
        <v>70</v>
      </c>
      <c r="G80" s="3">
        <v>0</v>
      </c>
    </row>
    <row r="81" spans="2:7" x14ac:dyDescent="0.2">
      <c r="B81" s="3" t="s">
        <v>220</v>
      </c>
      <c r="C81" s="3" t="s">
        <v>16</v>
      </c>
      <c r="D81" s="4">
        <v>6000</v>
      </c>
      <c r="E81" s="3" t="s">
        <v>221</v>
      </c>
      <c r="F81" s="3" t="s">
        <v>70</v>
      </c>
      <c r="G81" s="3">
        <v>0</v>
      </c>
    </row>
    <row r="82" spans="2:7" x14ac:dyDescent="0.2">
      <c r="B82" s="3" t="s">
        <v>222</v>
      </c>
      <c r="C82" s="3" t="s">
        <v>16</v>
      </c>
      <c r="D82" s="4">
        <v>8000</v>
      </c>
      <c r="E82" s="3" t="s">
        <v>223</v>
      </c>
      <c r="F82" s="3" t="s">
        <v>70</v>
      </c>
      <c r="G82" s="3">
        <v>0</v>
      </c>
    </row>
    <row r="83" spans="2:7" x14ac:dyDescent="0.2">
      <c r="B83" s="3" t="s">
        <v>68</v>
      </c>
      <c r="C83" s="3" t="s">
        <v>16</v>
      </c>
      <c r="D83" s="4">
        <v>2000</v>
      </c>
      <c r="E83" s="3" t="s">
        <v>69</v>
      </c>
      <c r="F83" s="3" t="s">
        <v>70</v>
      </c>
      <c r="G83" s="3">
        <v>0</v>
      </c>
    </row>
    <row r="84" spans="2:7" x14ac:dyDescent="0.2">
      <c r="B84" s="3" t="s">
        <v>71</v>
      </c>
      <c r="C84" s="3" t="s">
        <v>16</v>
      </c>
      <c r="D84" s="4">
        <v>1000</v>
      </c>
      <c r="E84" s="3" t="s">
        <v>72</v>
      </c>
      <c r="F84" s="3" t="s">
        <v>70</v>
      </c>
      <c r="G84" s="3">
        <v>0</v>
      </c>
    </row>
    <row r="85" spans="2:7" x14ac:dyDescent="0.2">
      <c r="B85" s="3" t="s">
        <v>73</v>
      </c>
      <c r="C85" s="3" t="s">
        <v>16</v>
      </c>
      <c r="D85" s="4">
        <v>1999.9999999999995</v>
      </c>
      <c r="E85" s="3" t="s">
        <v>224</v>
      </c>
      <c r="F85" s="3" t="s">
        <v>70</v>
      </c>
      <c r="G85" s="3">
        <v>0</v>
      </c>
    </row>
    <row r="86" spans="2:7" x14ac:dyDescent="0.2">
      <c r="B86" s="3" t="s">
        <v>74</v>
      </c>
      <c r="C86" s="3" t="s">
        <v>16</v>
      </c>
      <c r="D86" s="4">
        <v>8.8817841970012523E-13</v>
      </c>
      <c r="E86" s="3" t="s">
        <v>225</v>
      </c>
      <c r="F86" s="3" t="s">
        <v>80</v>
      </c>
      <c r="G86" s="3">
        <v>1999.9999999999991</v>
      </c>
    </row>
    <row r="87" spans="2:7" x14ac:dyDescent="0.2">
      <c r="B87" s="3" t="s">
        <v>226</v>
      </c>
      <c r="C87" s="3" t="s">
        <v>16</v>
      </c>
      <c r="D87" s="4">
        <v>0</v>
      </c>
      <c r="E87" s="3" t="s">
        <v>227</v>
      </c>
      <c r="F87" s="3" t="s">
        <v>80</v>
      </c>
      <c r="G87" s="3">
        <v>2000</v>
      </c>
    </row>
    <row r="88" spans="2:7" x14ac:dyDescent="0.2">
      <c r="B88" s="3" t="s">
        <v>75</v>
      </c>
      <c r="C88" s="3" t="s">
        <v>16</v>
      </c>
      <c r="D88" s="4">
        <v>2000</v>
      </c>
      <c r="E88" s="3" t="s">
        <v>228</v>
      </c>
      <c r="F88" s="3" t="s">
        <v>70</v>
      </c>
      <c r="G88" s="3">
        <v>0</v>
      </c>
    </row>
    <row r="89" spans="2:7" x14ac:dyDescent="0.2">
      <c r="B89" s="3" t="s">
        <v>76</v>
      </c>
      <c r="C89" s="3" t="s">
        <v>16</v>
      </c>
      <c r="D89" s="4">
        <v>2000.0000000000005</v>
      </c>
      <c r="E89" s="3" t="s">
        <v>229</v>
      </c>
      <c r="F89" s="3" t="s">
        <v>70</v>
      </c>
      <c r="G89" s="3">
        <v>0</v>
      </c>
    </row>
    <row r="90" spans="2:7" x14ac:dyDescent="0.2">
      <c r="B90" s="3" t="s">
        <v>77</v>
      </c>
      <c r="C90" s="3" t="s">
        <v>16</v>
      </c>
      <c r="D90" s="4">
        <v>20.000000000000007</v>
      </c>
      <c r="E90" s="3" t="s">
        <v>230</v>
      </c>
      <c r="F90" s="3" t="s">
        <v>70</v>
      </c>
      <c r="G90" s="4">
        <v>0</v>
      </c>
    </row>
    <row r="91" spans="2:7" x14ac:dyDescent="0.2">
      <c r="B91" s="3" t="s">
        <v>78</v>
      </c>
      <c r="C91" s="3" t="s">
        <v>16</v>
      </c>
      <c r="D91" s="4">
        <v>0</v>
      </c>
      <c r="E91" s="3" t="s">
        <v>231</v>
      </c>
      <c r="F91" s="3" t="s">
        <v>70</v>
      </c>
      <c r="G91" s="4">
        <v>0</v>
      </c>
    </row>
    <row r="92" spans="2:7" x14ac:dyDescent="0.2">
      <c r="B92" s="3" t="s">
        <v>232</v>
      </c>
      <c r="C92" s="3" t="s">
        <v>16</v>
      </c>
      <c r="D92" s="4">
        <v>1.7763568394002505E-14</v>
      </c>
      <c r="E92" s="3" t="s">
        <v>233</v>
      </c>
      <c r="F92" s="3" t="s">
        <v>70</v>
      </c>
      <c r="G92" s="4">
        <v>0</v>
      </c>
    </row>
    <row r="93" spans="2:7" x14ac:dyDescent="0.2">
      <c r="B93" s="3" t="s">
        <v>234</v>
      </c>
      <c r="C93" s="3" t="s">
        <v>16</v>
      </c>
      <c r="D93" s="4">
        <v>93.750000000000341</v>
      </c>
      <c r="E93" s="3" t="s">
        <v>235</v>
      </c>
      <c r="F93" s="3" t="s">
        <v>80</v>
      </c>
      <c r="G93" s="4">
        <v>93.750000000000341</v>
      </c>
    </row>
    <row r="94" spans="2:7" x14ac:dyDescent="0.2">
      <c r="B94" s="3" t="s">
        <v>79</v>
      </c>
      <c r="C94" s="3" t="s">
        <v>16</v>
      </c>
      <c r="D94" s="4">
        <v>0</v>
      </c>
      <c r="E94" s="3" t="s">
        <v>236</v>
      </c>
      <c r="F94" s="3" t="s">
        <v>70</v>
      </c>
      <c r="G94" s="4">
        <v>0</v>
      </c>
    </row>
    <row r="95" spans="2:7" x14ac:dyDescent="0.2">
      <c r="B95" s="3" t="s">
        <v>81</v>
      </c>
      <c r="C95" s="3" t="s">
        <v>16</v>
      </c>
      <c r="D95" s="4">
        <v>59.999999999999986</v>
      </c>
      <c r="E95" s="3" t="s">
        <v>237</v>
      </c>
      <c r="F95" s="3" t="s">
        <v>70</v>
      </c>
      <c r="G95" s="3">
        <v>0</v>
      </c>
    </row>
    <row r="96" spans="2:7" x14ac:dyDescent="0.2">
      <c r="B96" s="3" t="s">
        <v>82</v>
      </c>
      <c r="C96" s="3" t="s">
        <v>16</v>
      </c>
      <c r="D96" s="4">
        <v>60.000000000000014</v>
      </c>
      <c r="E96" s="3" t="s">
        <v>83</v>
      </c>
      <c r="F96" s="3" t="s">
        <v>80</v>
      </c>
      <c r="G96" s="3">
        <v>9.9999999999999858</v>
      </c>
    </row>
    <row r="97" spans="2:7" x14ac:dyDescent="0.2">
      <c r="B97" s="3" t="s">
        <v>238</v>
      </c>
      <c r="C97" s="3" t="s">
        <v>16</v>
      </c>
      <c r="D97" s="4">
        <v>60.000000000000014</v>
      </c>
      <c r="E97" s="3" t="s">
        <v>239</v>
      </c>
      <c r="F97" s="3" t="s">
        <v>80</v>
      </c>
      <c r="G97" s="4">
        <v>20.000000000000014</v>
      </c>
    </row>
    <row r="98" spans="2:7" x14ac:dyDescent="0.2">
      <c r="B98" s="3" t="s">
        <v>84</v>
      </c>
      <c r="C98" s="3" t="s">
        <v>16</v>
      </c>
      <c r="D98" s="4">
        <v>1679.9999999999982</v>
      </c>
      <c r="E98" s="3" t="s">
        <v>240</v>
      </c>
      <c r="F98" s="3" t="s">
        <v>80</v>
      </c>
      <c r="G98" s="3">
        <v>3320.0000000000018</v>
      </c>
    </row>
    <row r="99" spans="2:7" x14ac:dyDescent="0.2">
      <c r="B99" s="3" t="s">
        <v>85</v>
      </c>
      <c r="C99" s="3" t="s">
        <v>16</v>
      </c>
      <c r="D99" s="4">
        <v>679.99999999999636</v>
      </c>
      <c r="E99" s="3" t="s">
        <v>241</v>
      </c>
      <c r="F99" s="3" t="s">
        <v>80</v>
      </c>
      <c r="G99" s="3">
        <v>4320.0000000000036</v>
      </c>
    </row>
    <row r="100" spans="2:7" x14ac:dyDescent="0.2">
      <c r="B100" s="3" t="s">
        <v>86</v>
      </c>
      <c r="C100" s="3" t="s">
        <v>16</v>
      </c>
      <c r="D100" s="4">
        <v>0</v>
      </c>
      <c r="E100" s="3" t="s">
        <v>242</v>
      </c>
      <c r="F100" s="3" t="s">
        <v>80</v>
      </c>
      <c r="G100" s="3">
        <v>5000</v>
      </c>
    </row>
    <row r="101" spans="2:7" x14ac:dyDescent="0.2">
      <c r="B101" s="3" t="s">
        <v>87</v>
      </c>
      <c r="C101" s="3" t="s">
        <v>16</v>
      </c>
      <c r="D101" s="4">
        <v>2499.9999999999973</v>
      </c>
      <c r="E101" s="3" t="s">
        <v>243</v>
      </c>
      <c r="F101" s="3" t="s">
        <v>80</v>
      </c>
      <c r="G101" s="3">
        <v>2500.0000000000027</v>
      </c>
    </row>
    <row r="102" spans="2:7" x14ac:dyDescent="0.2">
      <c r="B102" s="3" t="s">
        <v>244</v>
      </c>
      <c r="C102" s="3" t="s">
        <v>16</v>
      </c>
      <c r="D102" s="4">
        <v>0</v>
      </c>
      <c r="E102" s="3" t="s">
        <v>245</v>
      </c>
      <c r="F102" s="3" t="s">
        <v>80</v>
      </c>
      <c r="G102" s="3">
        <v>5000</v>
      </c>
    </row>
    <row r="103" spans="2:7" x14ac:dyDescent="0.2">
      <c r="B103" s="3" t="s">
        <v>88</v>
      </c>
      <c r="C103" s="3" t="s">
        <v>16</v>
      </c>
      <c r="D103" s="4">
        <v>79.999999999999943</v>
      </c>
      <c r="E103" s="3" t="s">
        <v>246</v>
      </c>
      <c r="F103" s="3" t="s">
        <v>70</v>
      </c>
      <c r="G103" s="3">
        <v>0</v>
      </c>
    </row>
    <row r="104" spans="2:7" x14ac:dyDescent="0.2">
      <c r="B104" s="3" t="s">
        <v>89</v>
      </c>
      <c r="C104" s="3" t="s">
        <v>16</v>
      </c>
      <c r="D104" s="4">
        <v>80.000000000000028</v>
      </c>
      <c r="E104" s="3" t="s">
        <v>247</v>
      </c>
      <c r="F104" s="3" t="s">
        <v>70</v>
      </c>
      <c r="G104" s="3">
        <v>0</v>
      </c>
    </row>
    <row r="105" spans="2:7" x14ac:dyDescent="0.2">
      <c r="B105" s="3" t="s">
        <v>248</v>
      </c>
      <c r="C105" s="3" t="s">
        <v>16</v>
      </c>
      <c r="D105" s="4">
        <v>80.000000000000028</v>
      </c>
      <c r="E105" s="3" t="s">
        <v>249</v>
      </c>
      <c r="F105" s="3" t="s">
        <v>70</v>
      </c>
      <c r="G105" s="3">
        <v>0</v>
      </c>
    </row>
    <row r="106" spans="2:7" ht="16" thickBot="1" x14ac:dyDescent="0.25">
      <c r="B106" s="2" t="s">
        <v>90</v>
      </c>
      <c r="C106" s="2" t="s">
        <v>16</v>
      </c>
      <c r="D106" s="5">
        <v>70.000000000000014</v>
      </c>
      <c r="E106" s="2" t="s">
        <v>250</v>
      </c>
      <c r="F106" s="2" t="s">
        <v>70</v>
      </c>
      <c r="G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0B3-53CC-894D-83D5-CEDAD144EF0E}">
  <dimension ref="A1:H94"/>
  <sheetViews>
    <sheetView showGridLines="0" zoomScale="75" workbookViewId="0">
      <selection activeCell="D94" sqref="D94"/>
    </sheetView>
  </sheetViews>
  <sheetFormatPr baseColWidth="10" defaultRowHeight="15" x14ac:dyDescent="0.2"/>
  <cols>
    <col min="1" max="1" width="2.33203125" customWidth="1"/>
    <col min="2" max="2" width="6.6640625" bestFit="1" customWidth="1"/>
    <col min="3" max="3" width="39.83203125" bestFit="1" customWidth="1"/>
    <col min="4" max="4" width="11.83203125" bestFit="1" customWidth="1"/>
    <col min="5" max="5" width="12.33203125" bestFit="1" customWidth="1"/>
    <col min="6" max="6" width="9.6640625" bestFit="1" customWidth="1"/>
    <col min="7" max="8" width="11.83203125" bestFit="1" customWidth="1"/>
  </cols>
  <sheetData>
    <row r="1" spans="1:8" x14ac:dyDescent="0.2">
      <c r="A1" s="1" t="s">
        <v>251</v>
      </c>
    </row>
    <row r="2" spans="1:8" x14ac:dyDescent="0.2">
      <c r="A2" s="1" t="s">
        <v>20</v>
      </c>
    </row>
    <row r="3" spans="1:8" x14ac:dyDescent="0.2">
      <c r="A3" s="1" t="s">
        <v>256</v>
      </c>
    </row>
    <row r="6" spans="1:8" ht="16" thickBot="1" x14ac:dyDescent="0.25">
      <c r="A6" t="s">
        <v>30</v>
      </c>
    </row>
    <row r="7" spans="1:8" x14ac:dyDescent="0.2">
      <c r="B7" s="41"/>
      <c r="C7" s="41"/>
      <c r="D7" s="41" t="s">
        <v>91</v>
      </c>
      <c r="E7" s="41" t="s">
        <v>93</v>
      </c>
      <c r="F7" s="41" t="s">
        <v>95</v>
      </c>
      <c r="G7" s="41" t="s">
        <v>97</v>
      </c>
      <c r="H7" s="41" t="s">
        <v>97</v>
      </c>
    </row>
    <row r="8" spans="1:8" ht="16" thickBot="1" x14ac:dyDescent="0.25">
      <c r="B8" s="42" t="s">
        <v>26</v>
      </c>
      <c r="C8" s="42" t="s">
        <v>27</v>
      </c>
      <c r="D8" s="42" t="s">
        <v>92</v>
      </c>
      <c r="E8" s="42" t="s">
        <v>94</v>
      </c>
      <c r="F8" s="42" t="s">
        <v>96</v>
      </c>
      <c r="G8" s="42" t="s">
        <v>98</v>
      </c>
      <c r="H8" s="42" t="s">
        <v>99</v>
      </c>
    </row>
    <row r="9" spans="1:8" x14ac:dyDescent="0.2">
      <c r="B9" s="3" t="s">
        <v>138</v>
      </c>
      <c r="C9" s="3" t="s">
        <v>139</v>
      </c>
      <c r="D9" s="3">
        <v>35.999999999999979</v>
      </c>
      <c r="E9" s="3">
        <v>0</v>
      </c>
      <c r="F9" s="3">
        <v>500</v>
      </c>
      <c r="G9" s="3">
        <v>300.00000000000011</v>
      </c>
      <c r="H9" s="3">
        <v>9.094947017729284E-12</v>
      </c>
    </row>
    <row r="10" spans="1:8" x14ac:dyDescent="0.2">
      <c r="B10" s="3" t="s">
        <v>140</v>
      </c>
      <c r="C10" s="3" t="s">
        <v>141</v>
      </c>
      <c r="D10" s="3">
        <v>49.99999999999995</v>
      </c>
      <c r="E10" s="3">
        <v>0</v>
      </c>
      <c r="F10" s="3">
        <v>500</v>
      </c>
      <c r="G10" s="3">
        <v>300.00000000000034</v>
      </c>
      <c r="H10" s="3">
        <v>299.9999999999996</v>
      </c>
    </row>
    <row r="11" spans="1:8" x14ac:dyDescent="0.2">
      <c r="B11" s="3" t="s">
        <v>37</v>
      </c>
      <c r="C11" s="3" t="s">
        <v>142</v>
      </c>
      <c r="D11" s="3">
        <v>40.000000000000036</v>
      </c>
      <c r="E11" s="3">
        <v>0</v>
      </c>
      <c r="F11" s="3">
        <v>500</v>
      </c>
      <c r="G11" s="3">
        <v>2.1884716261411053E-12</v>
      </c>
      <c r="H11" s="3">
        <v>1.1368683772161592E-13</v>
      </c>
    </row>
    <row r="12" spans="1:8" x14ac:dyDescent="0.2">
      <c r="B12" s="3" t="s">
        <v>39</v>
      </c>
      <c r="C12" s="3" t="s">
        <v>143</v>
      </c>
      <c r="D12" s="3">
        <v>41.249999999999957</v>
      </c>
      <c r="E12" s="3">
        <v>0</v>
      </c>
      <c r="F12" s="3">
        <v>500</v>
      </c>
      <c r="G12" s="3">
        <v>160.00000000000009</v>
      </c>
      <c r="H12" s="3">
        <v>0</v>
      </c>
    </row>
    <row r="13" spans="1:8" x14ac:dyDescent="0.2">
      <c r="B13" s="3" t="s">
        <v>40</v>
      </c>
      <c r="C13" s="3" t="s">
        <v>144</v>
      </c>
      <c r="D13" s="3">
        <v>55.000000000000014</v>
      </c>
      <c r="E13" s="3">
        <v>0</v>
      </c>
      <c r="F13" s="3">
        <v>500</v>
      </c>
      <c r="G13" s="3">
        <v>2.188471626141107E-12</v>
      </c>
      <c r="H13" s="3">
        <v>0</v>
      </c>
    </row>
    <row r="14" spans="1:8" x14ac:dyDescent="0.2">
      <c r="B14" s="3" t="s">
        <v>145</v>
      </c>
      <c r="C14" s="3" t="s">
        <v>146</v>
      </c>
      <c r="D14" s="3">
        <v>20.000000000000004</v>
      </c>
      <c r="E14" s="3">
        <v>0</v>
      </c>
      <c r="F14" s="3">
        <v>500</v>
      </c>
      <c r="G14" s="3">
        <v>9.0949470177292791E-12</v>
      </c>
      <c r="H14" s="3">
        <v>299.99999999999994</v>
      </c>
    </row>
    <row r="15" spans="1:8" x14ac:dyDescent="0.2">
      <c r="B15" s="3" t="s">
        <v>147</v>
      </c>
      <c r="C15" s="3" t="s">
        <v>148</v>
      </c>
      <c r="D15" s="3">
        <v>30</v>
      </c>
      <c r="E15" s="3">
        <v>0</v>
      </c>
      <c r="F15" s="3">
        <v>500</v>
      </c>
      <c r="G15" s="3">
        <v>300</v>
      </c>
      <c r="H15" s="3">
        <v>300.00000000000034</v>
      </c>
    </row>
    <row r="16" spans="1:8" x14ac:dyDescent="0.2">
      <c r="B16" s="3" t="s">
        <v>41</v>
      </c>
      <c r="C16" s="3" t="s">
        <v>149</v>
      </c>
      <c r="D16" s="3">
        <v>40</v>
      </c>
      <c r="E16" s="3">
        <v>0</v>
      </c>
      <c r="F16" s="3">
        <v>500</v>
      </c>
      <c r="G16" s="3">
        <v>1.1368683772161594E-13</v>
      </c>
      <c r="H16" s="3">
        <v>2399.9999999999982</v>
      </c>
    </row>
    <row r="17" spans="2:8" x14ac:dyDescent="0.2">
      <c r="B17" s="3" t="s">
        <v>42</v>
      </c>
      <c r="C17" s="3" t="s">
        <v>150</v>
      </c>
      <c r="D17" s="3">
        <v>10</v>
      </c>
      <c r="E17" s="3">
        <v>0</v>
      </c>
      <c r="F17" s="3">
        <v>500</v>
      </c>
      <c r="G17" s="3">
        <v>0</v>
      </c>
      <c r="H17" s="3">
        <v>299.99999999999994</v>
      </c>
    </row>
    <row r="18" spans="2:8" x14ac:dyDescent="0.2">
      <c r="B18" s="3" t="s">
        <v>43</v>
      </c>
      <c r="C18" s="3" t="s">
        <v>151</v>
      </c>
      <c r="D18" s="3">
        <v>5</v>
      </c>
      <c r="E18" s="3">
        <v>0</v>
      </c>
      <c r="F18" s="3">
        <v>500</v>
      </c>
      <c r="G18" s="3">
        <v>0</v>
      </c>
      <c r="H18" s="3">
        <v>500.00000000000068</v>
      </c>
    </row>
    <row r="19" spans="2:8" x14ac:dyDescent="0.2">
      <c r="B19" s="3" t="s">
        <v>152</v>
      </c>
      <c r="C19" s="3" t="s">
        <v>153</v>
      </c>
      <c r="D19" s="3">
        <v>4.0000000000000018</v>
      </c>
      <c r="E19" s="3">
        <v>0</v>
      </c>
      <c r="F19" s="3">
        <v>500</v>
      </c>
      <c r="G19" s="3">
        <v>1.8189894035458565E-12</v>
      </c>
      <c r="H19" s="3">
        <v>1440.000000000003</v>
      </c>
    </row>
    <row r="20" spans="2:8" x14ac:dyDescent="0.2">
      <c r="B20" s="3" t="s">
        <v>154</v>
      </c>
      <c r="C20" s="3" t="s">
        <v>155</v>
      </c>
      <c r="D20" s="3">
        <v>0</v>
      </c>
      <c r="E20" s="3">
        <v>1519.9999999999902</v>
      </c>
      <c r="F20" s="3">
        <v>500</v>
      </c>
      <c r="G20" s="3">
        <v>1E+30</v>
      </c>
      <c r="H20" s="3">
        <v>1519.9999999999902</v>
      </c>
    </row>
    <row r="21" spans="2:8" x14ac:dyDescent="0.2">
      <c r="B21" s="3" t="s">
        <v>44</v>
      </c>
      <c r="C21" s="3" t="s">
        <v>156</v>
      </c>
      <c r="D21" s="3">
        <v>3.5527136788005009E-15</v>
      </c>
      <c r="E21" s="3">
        <v>0</v>
      </c>
      <c r="F21" s="3">
        <v>500</v>
      </c>
      <c r="G21" s="3">
        <v>2.2737367544323188E-14</v>
      </c>
      <c r="H21" s="3">
        <v>1600.0000000000007</v>
      </c>
    </row>
    <row r="22" spans="2:8" x14ac:dyDescent="0.2">
      <c r="B22" s="3" t="s">
        <v>45</v>
      </c>
      <c r="C22" s="3" t="s">
        <v>157</v>
      </c>
      <c r="D22" s="3">
        <v>18.750000000000068</v>
      </c>
      <c r="E22" s="3">
        <v>0</v>
      </c>
      <c r="F22" s="3">
        <v>500</v>
      </c>
      <c r="G22" s="3">
        <v>0</v>
      </c>
      <c r="H22" s="3">
        <v>121.59999999999908</v>
      </c>
    </row>
    <row r="23" spans="2:8" x14ac:dyDescent="0.2">
      <c r="B23" s="3" t="s">
        <v>46</v>
      </c>
      <c r="C23" s="3" t="s">
        <v>158</v>
      </c>
      <c r="D23" s="3">
        <v>0</v>
      </c>
      <c r="E23" s="3">
        <v>0</v>
      </c>
      <c r="F23" s="3">
        <v>500</v>
      </c>
      <c r="G23" s="3">
        <v>0</v>
      </c>
      <c r="H23" s="3">
        <v>80.000000000000568</v>
      </c>
    </row>
    <row r="24" spans="2:8" x14ac:dyDescent="0.2">
      <c r="B24" s="3" t="s">
        <v>159</v>
      </c>
      <c r="C24" s="3" t="s">
        <v>160</v>
      </c>
      <c r="D24" s="3">
        <v>0</v>
      </c>
      <c r="E24" s="3">
        <v>1.8189894035458565E-12</v>
      </c>
      <c r="F24" s="3">
        <v>500</v>
      </c>
      <c r="G24" s="3">
        <v>1E+30</v>
      </c>
      <c r="H24" s="3">
        <v>1.8189894035458565E-12</v>
      </c>
    </row>
    <row r="25" spans="2:8" x14ac:dyDescent="0.2">
      <c r="B25" s="3" t="s">
        <v>161</v>
      </c>
      <c r="C25" s="3" t="s">
        <v>162</v>
      </c>
      <c r="D25" s="3">
        <v>0</v>
      </c>
      <c r="E25" s="3">
        <v>1519.9999999999902</v>
      </c>
      <c r="F25" s="3">
        <v>500</v>
      </c>
      <c r="G25" s="3">
        <v>1E+30</v>
      </c>
      <c r="H25" s="3">
        <v>1519.9999999999902</v>
      </c>
    </row>
    <row r="26" spans="2:8" x14ac:dyDescent="0.2">
      <c r="B26" s="3" t="s">
        <v>47</v>
      </c>
      <c r="C26" s="3" t="s">
        <v>163</v>
      </c>
      <c r="D26" s="3">
        <v>0</v>
      </c>
      <c r="E26" s="3">
        <v>2.2737367544323188E-14</v>
      </c>
      <c r="F26" s="3">
        <v>500</v>
      </c>
      <c r="G26" s="3">
        <v>1E+30</v>
      </c>
      <c r="H26" s="3">
        <v>2.2737367544323188E-14</v>
      </c>
    </row>
    <row r="27" spans="2:8" x14ac:dyDescent="0.2">
      <c r="B27" s="3" t="s">
        <v>48</v>
      </c>
      <c r="C27" s="3" t="s">
        <v>164</v>
      </c>
      <c r="D27" s="3">
        <v>0</v>
      </c>
      <c r="E27" s="3">
        <v>0</v>
      </c>
      <c r="F27" s="3">
        <v>500</v>
      </c>
      <c r="G27" s="3">
        <v>1E+30</v>
      </c>
      <c r="H27" s="3">
        <v>0</v>
      </c>
    </row>
    <row r="28" spans="2:8" x14ac:dyDescent="0.2">
      <c r="B28" s="3" t="s">
        <v>49</v>
      </c>
      <c r="C28" s="3" t="s">
        <v>165</v>
      </c>
      <c r="D28" s="3">
        <v>0</v>
      </c>
      <c r="E28" s="3">
        <v>0</v>
      </c>
      <c r="F28" s="3">
        <v>500</v>
      </c>
      <c r="G28" s="3">
        <v>1E+30</v>
      </c>
      <c r="H28" s="3">
        <v>0</v>
      </c>
    </row>
    <row r="29" spans="2:8" x14ac:dyDescent="0.2">
      <c r="B29" s="3" t="s">
        <v>166</v>
      </c>
      <c r="C29" s="3" t="s">
        <v>167</v>
      </c>
      <c r="D29" s="3">
        <v>19.999999999999996</v>
      </c>
      <c r="E29" s="3">
        <v>0</v>
      </c>
      <c r="F29" s="3">
        <v>600</v>
      </c>
      <c r="G29" s="3">
        <v>1112.0000000000023</v>
      </c>
      <c r="H29" s="3">
        <v>1E+30</v>
      </c>
    </row>
    <row r="30" spans="2:8" x14ac:dyDescent="0.2">
      <c r="B30" s="3" t="s">
        <v>168</v>
      </c>
      <c r="C30" s="3" t="s">
        <v>169</v>
      </c>
      <c r="D30" s="3">
        <v>8.8817841970012523E-15</v>
      </c>
      <c r="E30" s="3">
        <v>0</v>
      </c>
      <c r="F30" s="3">
        <v>600</v>
      </c>
      <c r="G30" s="3">
        <v>2.1884716261411094E-12</v>
      </c>
      <c r="H30" s="3">
        <v>303.99999999999818</v>
      </c>
    </row>
    <row r="31" spans="2:8" x14ac:dyDescent="0.2">
      <c r="B31" s="3" t="s">
        <v>50</v>
      </c>
      <c r="C31" s="3" t="s">
        <v>170</v>
      </c>
      <c r="D31" s="3">
        <v>0</v>
      </c>
      <c r="E31" s="3">
        <v>1819.9999999999989</v>
      </c>
      <c r="F31" s="3">
        <v>600</v>
      </c>
      <c r="G31" s="3">
        <v>1E+30</v>
      </c>
      <c r="H31" s="3">
        <v>1819.9999999999989</v>
      </c>
    </row>
    <row r="32" spans="2:8" x14ac:dyDescent="0.2">
      <c r="B32" s="3" t="s">
        <v>51</v>
      </c>
      <c r="C32" s="3" t="s">
        <v>171</v>
      </c>
      <c r="D32" s="3">
        <v>0</v>
      </c>
      <c r="E32" s="3">
        <v>1349.9999999999993</v>
      </c>
      <c r="F32" s="3">
        <v>600</v>
      </c>
      <c r="G32" s="3">
        <v>1E+30</v>
      </c>
      <c r="H32" s="3">
        <v>1349.9999999999993</v>
      </c>
    </row>
    <row r="33" spans="2:8" x14ac:dyDescent="0.2">
      <c r="B33" s="3" t="s">
        <v>52</v>
      </c>
      <c r="C33" s="3" t="s">
        <v>172</v>
      </c>
      <c r="D33" s="3">
        <v>0</v>
      </c>
      <c r="E33" s="3">
        <v>715.99999999999989</v>
      </c>
      <c r="F33" s="3">
        <v>600</v>
      </c>
      <c r="G33" s="3">
        <v>1E+30</v>
      </c>
      <c r="H33" s="3">
        <v>715.99999999999989</v>
      </c>
    </row>
    <row r="34" spans="2:8" x14ac:dyDescent="0.2">
      <c r="B34" s="3" t="s">
        <v>173</v>
      </c>
      <c r="C34" s="3" t="s">
        <v>174</v>
      </c>
      <c r="D34" s="3">
        <v>0</v>
      </c>
      <c r="E34" s="3">
        <v>5724.0000000000036</v>
      </c>
      <c r="F34" s="3">
        <v>200</v>
      </c>
      <c r="G34" s="3">
        <v>1E+30</v>
      </c>
      <c r="H34" s="3">
        <v>5724.0000000000036</v>
      </c>
    </row>
    <row r="35" spans="2:8" x14ac:dyDescent="0.2">
      <c r="B35" s="3" t="s">
        <v>175</v>
      </c>
      <c r="C35" s="3" t="s">
        <v>176</v>
      </c>
      <c r="D35" s="3">
        <v>0</v>
      </c>
      <c r="E35" s="3">
        <v>2200.0000000000014</v>
      </c>
      <c r="F35" s="3">
        <v>200</v>
      </c>
      <c r="G35" s="3">
        <v>1E+30</v>
      </c>
      <c r="H35" s="3">
        <v>2200.0000000000014</v>
      </c>
    </row>
    <row r="36" spans="2:8" x14ac:dyDescent="0.2">
      <c r="B36" s="3" t="s">
        <v>53</v>
      </c>
      <c r="C36" s="3" t="s">
        <v>177</v>
      </c>
      <c r="D36" s="3">
        <v>0</v>
      </c>
      <c r="E36" s="3">
        <v>800.00000000000091</v>
      </c>
      <c r="F36" s="3">
        <v>200</v>
      </c>
      <c r="G36" s="3">
        <v>1E+30</v>
      </c>
      <c r="H36" s="3">
        <v>800.00000000000091</v>
      </c>
    </row>
    <row r="37" spans="2:8" x14ac:dyDescent="0.2">
      <c r="B37" s="3" t="s">
        <v>54</v>
      </c>
      <c r="C37" s="3" t="s">
        <v>178</v>
      </c>
      <c r="D37" s="3">
        <v>10</v>
      </c>
      <c r="E37" s="3">
        <v>0</v>
      </c>
      <c r="F37" s="3">
        <v>200</v>
      </c>
      <c r="G37" s="3">
        <v>699.99999999999966</v>
      </c>
      <c r="H37" s="3">
        <v>1E+30</v>
      </c>
    </row>
    <row r="38" spans="2:8" x14ac:dyDescent="0.2">
      <c r="B38" s="3" t="s">
        <v>55</v>
      </c>
      <c r="C38" s="3" t="s">
        <v>179</v>
      </c>
      <c r="D38" s="3">
        <v>10.000000000000002</v>
      </c>
      <c r="E38" s="3">
        <v>0</v>
      </c>
      <c r="F38" s="3">
        <v>200</v>
      </c>
      <c r="G38" s="3">
        <v>200.00000000000017</v>
      </c>
      <c r="H38" s="3">
        <v>1E+30</v>
      </c>
    </row>
    <row r="39" spans="2:8" x14ac:dyDescent="0.2">
      <c r="B39" s="3" t="s">
        <v>180</v>
      </c>
      <c r="C39" s="3" t="s">
        <v>181</v>
      </c>
      <c r="D39" s="3">
        <v>1679.9999999999982</v>
      </c>
      <c r="E39" s="3">
        <v>0</v>
      </c>
      <c r="F39" s="3">
        <v>1</v>
      </c>
      <c r="G39" s="3">
        <v>3</v>
      </c>
      <c r="H39" s="3">
        <v>1.9999999999999929</v>
      </c>
    </row>
    <row r="40" spans="2:8" x14ac:dyDescent="0.2">
      <c r="B40" s="3" t="s">
        <v>182</v>
      </c>
      <c r="C40" s="3" t="s">
        <v>183</v>
      </c>
      <c r="D40" s="3">
        <v>679.99999999999636</v>
      </c>
      <c r="E40" s="3">
        <v>0</v>
      </c>
      <c r="F40" s="3">
        <v>1</v>
      </c>
      <c r="G40" s="3">
        <v>3.0000000000000036</v>
      </c>
      <c r="H40" s="3">
        <v>1</v>
      </c>
    </row>
    <row r="41" spans="2:8" x14ac:dyDescent="0.2">
      <c r="B41" s="3" t="s">
        <v>56</v>
      </c>
      <c r="C41" s="3" t="s">
        <v>184</v>
      </c>
      <c r="D41" s="3">
        <v>0</v>
      </c>
      <c r="E41" s="3">
        <v>20.999999999999989</v>
      </c>
      <c r="F41" s="3">
        <v>1</v>
      </c>
      <c r="G41" s="3">
        <v>1E+30</v>
      </c>
      <c r="H41" s="3">
        <v>20.999999999999989</v>
      </c>
    </row>
    <row r="42" spans="2:8" x14ac:dyDescent="0.2">
      <c r="B42" s="3" t="s">
        <v>57</v>
      </c>
      <c r="C42" s="3" t="s">
        <v>185</v>
      </c>
      <c r="D42" s="3">
        <v>2499.9999999999973</v>
      </c>
      <c r="E42" s="3">
        <v>0</v>
      </c>
      <c r="F42" s="3">
        <v>1</v>
      </c>
      <c r="G42" s="3">
        <v>2.0000000000000013</v>
      </c>
      <c r="H42" s="3">
        <v>2.1884716261411058E-14</v>
      </c>
    </row>
    <row r="43" spans="2:8" x14ac:dyDescent="0.2">
      <c r="B43" s="3" t="s">
        <v>58</v>
      </c>
      <c r="C43" s="3" t="s">
        <v>186</v>
      </c>
      <c r="D43" s="3">
        <v>0</v>
      </c>
      <c r="E43" s="3">
        <v>2.0000000000000071</v>
      </c>
      <c r="F43" s="3">
        <v>1</v>
      </c>
      <c r="G43" s="3">
        <v>1E+30</v>
      </c>
      <c r="H43" s="3">
        <v>2.0000000000000071</v>
      </c>
    </row>
    <row r="44" spans="2:8" x14ac:dyDescent="0.2">
      <c r="B44" s="3" t="s">
        <v>187</v>
      </c>
      <c r="C44" s="3" t="s">
        <v>188</v>
      </c>
      <c r="D44" s="3">
        <v>0</v>
      </c>
      <c r="E44" s="3">
        <v>1.5</v>
      </c>
      <c r="F44" s="3">
        <v>2</v>
      </c>
      <c r="G44" s="3">
        <v>1E+30</v>
      </c>
      <c r="H44" s="3">
        <v>1.5</v>
      </c>
    </row>
    <row r="45" spans="2:8" x14ac:dyDescent="0.2">
      <c r="B45" s="3" t="s">
        <v>189</v>
      </c>
      <c r="C45" s="3" t="s">
        <v>190</v>
      </c>
      <c r="D45" s="3">
        <v>0</v>
      </c>
      <c r="E45" s="3">
        <v>1.5000000000000018</v>
      </c>
      <c r="F45" s="3">
        <v>2</v>
      </c>
      <c r="G45" s="3">
        <v>1E+30</v>
      </c>
      <c r="H45" s="3">
        <v>1.5000000000000018</v>
      </c>
    </row>
    <row r="46" spans="2:8" x14ac:dyDescent="0.2">
      <c r="B46" s="3" t="s">
        <v>59</v>
      </c>
      <c r="C46" s="3" t="s">
        <v>191</v>
      </c>
      <c r="D46" s="3">
        <v>0</v>
      </c>
      <c r="E46" s="3">
        <v>11.999999999999989</v>
      </c>
      <c r="F46" s="3">
        <v>2</v>
      </c>
      <c r="G46" s="3">
        <v>1E+30</v>
      </c>
      <c r="H46" s="3">
        <v>11.999999999999989</v>
      </c>
    </row>
    <row r="47" spans="2:8" x14ac:dyDescent="0.2">
      <c r="B47" s="3" t="s">
        <v>60</v>
      </c>
      <c r="C47" s="3" t="s">
        <v>192</v>
      </c>
      <c r="D47" s="3">
        <v>0</v>
      </c>
      <c r="E47" s="3">
        <v>1.5</v>
      </c>
      <c r="F47" s="3">
        <v>2</v>
      </c>
      <c r="G47" s="3">
        <v>1E+30</v>
      </c>
      <c r="H47" s="3">
        <v>1.5</v>
      </c>
    </row>
    <row r="48" spans="2:8" x14ac:dyDescent="0.2">
      <c r="B48" s="3" t="s">
        <v>61</v>
      </c>
      <c r="C48" s="3" t="s">
        <v>193</v>
      </c>
      <c r="D48" s="3">
        <v>0</v>
      </c>
      <c r="E48" s="3">
        <v>2.5000000000000036</v>
      </c>
      <c r="F48" s="3">
        <v>2</v>
      </c>
      <c r="G48" s="3">
        <v>1E+30</v>
      </c>
      <c r="H48" s="3">
        <v>2.5000000000000036</v>
      </c>
    </row>
    <row r="49" spans="1:8" x14ac:dyDescent="0.2">
      <c r="B49" s="3" t="s">
        <v>194</v>
      </c>
      <c r="C49" s="3" t="s">
        <v>195</v>
      </c>
      <c r="D49" s="3">
        <v>0</v>
      </c>
      <c r="E49" s="3">
        <v>1.9999999999999929</v>
      </c>
      <c r="F49" s="3">
        <v>20</v>
      </c>
      <c r="G49" s="3">
        <v>1E+30</v>
      </c>
      <c r="H49" s="3">
        <v>1.9999999999999929</v>
      </c>
    </row>
    <row r="50" spans="1:8" x14ac:dyDescent="0.2">
      <c r="B50" s="3" t="s">
        <v>196</v>
      </c>
      <c r="C50" s="3" t="s">
        <v>197</v>
      </c>
      <c r="D50" s="3">
        <v>0</v>
      </c>
      <c r="E50" s="3">
        <v>1</v>
      </c>
      <c r="F50" s="3">
        <v>20</v>
      </c>
      <c r="G50" s="3">
        <v>1E+30</v>
      </c>
      <c r="H50" s="3">
        <v>1</v>
      </c>
    </row>
    <row r="51" spans="1:8" x14ac:dyDescent="0.2">
      <c r="B51" s="3" t="s">
        <v>62</v>
      </c>
      <c r="C51" s="3" t="s">
        <v>198</v>
      </c>
      <c r="D51" s="3">
        <v>3320</v>
      </c>
      <c r="E51" s="3">
        <v>0</v>
      </c>
      <c r="F51" s="3">
        <v>20</v>
      </c>
      <c r="G51" s="3">
        <v>1</v>
      </c>
      <c r="H51" s="3">
        <v>2.1884716261411048E-14</v>
      </c>
    </row>
    <row r="52" spans="1:8" x14ac:dyDescent="0.2">
      <c r="B52" s="3" t="s">
        <v>63</v>
      </c>
      <c r="C52" s="3" t="s">
        <v>199</v>
      </c>
      <c r="D52" s="3">
        <v>0</v>
      </c>
      <c r="E52" s="3">
        <v>19.999999999999993</v>
      </c>
      <c r="F52" s="3">
        <v>20</v>
      </c>
      <c r="G52" s="3">
        <v>1E+30</v>
      </c>
      <c r="H52" s="3">
        <v>19.999999999999993</v>
      </c>
    </row>
    <row r="53" spans="1:8" x14ac:dyDescent="0.2">
      <c r="B53" s="3" t="s">
        <v>64</v>
      </c>
      <c r="C53" s="3" t="s">
        <v>200</v>
      </c>
      <c r="D53" s="3">
        <v>0</v>
      </c>
      <c r="E53" s="3">
        <v>18.999999999999993</v>
      </c>
      <c r="F53" s="3">
        <v>20</v>
      </c>
      <c r="G53" s="3">
        <v>1E+30</v>
      </c>
      <c r="H53" s="3">
        <v>18.999999999999993</v>
      </c>
    </row>
    <row r="54" spans="1:8" x14ac:dyDescent="0.2">
      <c r="B54" s="3" t="s">
        <v>201</v>
      </c>
      <c r="C54" s="3" t="s">
        <v>202</v>
      </c>
      <c r="D54" s="3">
        <v>0</v>
      </c>
      <c r="E54" s="3">
        <v>11</v>
      </c>
      <c r="F54" s="3">
        <v>20</v>
      </c>
      <c r="G54" s="3">
        <v>1E+30</v>
      </c>
      <c r="H54" s="3">
        <v>11</v>
      </c>
    </row>
    <row r="55" spans="1:8" x14ac:dyDescent="0.2">
      <c r="B55" s="3" t="s">
        <v>203</v>
      </c>
      <c r="C55" s="3" t="s">
        <v>204</v>
      </c>
      <c r="D55" s="3">
        <v>0</v>
      </c>
      <c r="E55" s="3">
        <v>10.5</v>
      </c>
      <c r="F55" s="3">
        <v>20</v>
      </c>
      <c r="G55" s="3">
        <v>1E+30</v>
      </c>
      <c r="H55" s="3">
        <v>10.5</v>
      </c>
    </row>
    <row r="56" spans="1:8" x14ac:dyDescent="0.2">
      <c r="B56" s="3" t="s">
        <v>65</v>
      </c>
      <c r="C56" s="3" t="s">
        <v>205</v>
      </c>
      <c r="D56" s="3">
        <v>0</v>
      </c>
      <c r="E56" s="3">
        <v>10.000000000000002</v>
      </c>
      <c r="F56" s="3">
        <v>20</v>
      </c>
      <c r="G56" s="3">
        <v>1E+30</v>
      </c>
      <c r="H56" s="3">
        <v>10.000000000000002</v>
      </c>
    </row>
    <row r="57" spans="1:8" x14ac:dyDescent="0.2">
      <c r="B57" s="3" t="s">
        <v>66</v>
      </c>
      <c r="C57" s="3" t="s">
        <v>206</v>
      </c>
      <c r="D57" s="3">
        <v>0</v>
      </c>
      <c r="E57" s="3">
        <v>19.999999999999996</v>
      </c>
      <c r="F57" s="3">
        <v>20</v>
      </c>
      <c r="G57" s="3">
        <v>1E+30</v>
      </c>
      <c r="H57" s="3">
        <v>19.999999999999996</v>
      </c>
    </row>
    <row r="58" spans="1:8" ht="16" thickBot="1" x14ac:dyDescent="0.25">
      <c r="B58" s="2" t="s">
        <v>67</v>
      </c>
      <c r="C58" s="2" t="s">
        <v>207</v>
      </c>
      <c r="D58" s="2">
        <v>0</v>
      </c>
      <c r="E58" s="2">
        <v>19.499999999999996</v>
      </c>
      <c r="F58" s="2">
        <v>20</v>
      </c>
      <c r="G58" s="2">
        <v>1E+30</v>
      </c>
      <c r="H58" s="2">
        <v>19.499999999999996</v>
      </c>
    </row>
    <row r="60" spans="1:8" ht="16" thickBot="1" x14ac:dyDescent="0.25">
      <c r="A60" t="s">
        <v>32</v>
      </c>
    </row>
    <row r="61" spans="1:8" x14ac:dyDescent="0.2">
      <c r="B61" s="41"/>
      <c r="C61" s="41"/>
      <c r="D61" s="41" t="s">
        <v>91</v>
      </c>
      <c r="E61" s="41" t="s">
        <v>100</v>
      </c>
      <c r="F61" s="41" t="s">
        <v>102</v>
      </c>
      <c r="G61" s="41" t="s">
        <v>97</v>
      </c>
      <c r="H61" s="41" t="s">
        <v>97</v>
      </c>
    </row>
    <row r="62" spans="1:8" ht="16" thickBot="1" x14ac:dyDescent="0.25">
      <c r="B62" s="42" t="s">
        <v>26</v>
      </c>
      <c r="C62" s="42" t="s">
        <v>27</v>
      </c>
      <c r="D62" s="42" t="s">
        <v>92</v>
      </c>
      <c r="E62" s="42" t="s">
        <v>101</v>
      </c>
      <c r="F62" s="42" t="s">
        <v>103</v>
      </c>
      <c r="G62" s="42" t="s">
        <v>98</v>
      </c>
      <c r="H62" s="42" t="s">
        <v>99</v>
      </c>
    </row>
    <row r="63" spans="1:8" x14ac:dyDescent="0.2">
      <c r="B63" s="3" t="s">
        <v>208</v>
      </c>
      <c r="C63" s="3" t="s">
        <v>16</v>
      </c>
      <c r="D63" s="3">
        <v>2999.9999999999995</v>
      </c>
      <c r="E63" s="3">
        <v>18.000000000000011</v>
      </c>
      <c r="F63" s="3">
        <v>3000</v>
      </c>
      <c r="G63" s="3">
        <v>679.99999999999636</v>
      </c>
      <c r="H63" s="3">
        <v>3319.9999999999991</v>
      </c>
    </row>
    <row r="64" spans="1:8" x14ac:dyDescent="0.2">
      <c r="B64" s="3" t="s">
        <v>210</v>
      </c>
      <c r="C64" s="3" t="s">
        <v>16</v>
      </c>
      <c r="D64" s="3">
        <v>5999.9999999999973</v>
      </c>
      <c r="E64" s="3">
        <v>19</v>
      </c>
      <c r="F64" s="3">
        <v>6000</v>
      </c>
      <c r="G64" s="3">
        <v>679.99999999999636</v>
      </c>
      <c r="H64" s="3">
        <v>3320</v>
      </c>
    </row>
    <row r="65" spans="2:8" x14ac:dyDescent="0.2">
      <c r="B65" s="3" t="s">
        <v>212</v>
      </c>
      <c r="C65" s="3" t="s">
        <v>16</v>
      </c>
      <c r="D65" s="3">
        <v>8000</v>
      </c>
      <c r="E65" s="3">
        <v>20</v>
      </c>
      <c r="F65" s="3">
        <v>8000</v>
      </c>
      <c r="G65" s="3">
        <v>1E+30</v>
      </c>
      <c r="H65" s="3">
        <v>3320</v>
      </c>
    </row>
    <row r="66" spans="2:8" x14ac:dyDescent="0.2">
      <c r="B66" s="3" t="s">
        <v>214</v>
      </c>
      <c r="C66" s="3" t="s">
        <v>16</v>
      </c>
      <c r="D66" s="3">
        <v>1999.9999999999991</v>
      </c>
      <c r="E66" s="3">
        <v>7.1054273576010019E-15</v>
      </c>
      <c r="F66" s="3">
        <v>2000</v>
      </c>
      <c r="G66" s="3">
        <v>1500.0000000000034</v>
      </c>
      <c r="H66" s="3">
        <v>3299.9999999999964</v>
      </c>
    </row>
    <row r="67" spans="2:8" x14ac:dyDescent="0.2">
      <c r="B67" s="3" t="s">
        <v>216</v>
      </c>
      <c r="C67" s="3" t="s">
        <v>16</v>
      </c>
      <c r="D67" s="3">
        <v>7999.9999999999991</v>
      </c>
      <c r="E67" s="3">
        <v>1.0000000000000071</v>
      </c>
      <c r="F67" s="3">
        <v>8000</v>
      </c>
      <c r="G67" s="3">
        <v>1500.0000000000032</v>
      </c>
      <c r="H67" s="3">
        <v>2499.9999999999968</v>
      </c>
    </row>
    <row r="68" spans="2:8" x14ac:dyDescent="0.2">
      <c r="B68" s="3" t="s">
        <v>218</v>
      </c>
      <c r="C68" s="3" t="s">
        <v>16</v>
      </c>
      <c r="D68" s="3">
        <v>4000.0000000000009</v>
      </c>
      <c r="E68" s="3">
        <v>9.0000000000000036</v>
      </c>
      <c r="F68" s="3">
        <v>4000</v>
      </c>
      <c r="G68" s="3">
        <v>1359.9999999999925</v>
      </c>
      <c r="H68" s="3">
        <v>4000</v>
      </c>
    </row>
    <row r="69" spans="2:8" x14ac:dyDescent="0.2">
      <c r="B69" s="3" t="s">
        <v>220</v>
      </c>
      <c r="C69" s="3" t="s">
        <v>16</v>
      </c>
      <c r="D69" s="3">
        <v>6000</v>
      </c>
      <c r="E69" s="3">
        <v>9.5</v>
      </c>
      <c r="F69" s="3">
        <v>6000</v>
      </c>
      <c r="G69" s="3">
        <v>1359.9999999999927</v>
      </c>
      <c r="H69" s="3">
        <v>6000</v>
      </c>
    </row>
    <row r="70" spans="2:8" x14ac:dyDescent="0.2">
      <c r="B70" s="3" t="s">
        <v>222</v>
      </c>
      <c r="C70" s="3" t="s">
        <v>16</v>
      </c>
      <c r="D70" s="3">
        <v>8000</v>
      </c>
      <c r="E70" s="3">
        <v>9.9999999999999964</v>
      </c>
      <c r="F70" s="3">
        <v>8000</v>
      </c>
      <c r="G70" s="3">
        <v>8000.0000000000055</v>
      </c>
      <c r="H70" s="3">
        <v>6640</v>
      </c>
    </row>
    <row r="71" spans="2:8" x14ac:dyDescent="0.2">
      <c r="B71" s="3" t="s">
        <v>68</v>
      </c>
      <c r="C71" s="3" t="s">
        <v>16</v>
      </c>
      <c r="D71" s="3">
        <v>2000</v>
      </c>
      <c r="E71" s="3">
        <v>-1.0658141036401503E-14</v>
      </c>
      <c r="F71" s="3">
        <v>2000</v>
      </c>
      <c r="G71" s="3">
        <v>3000.0000000000014</v>
      </c>
      <c r="H71" s="3">
        <v>1999.9999999999995</v>
      </c>
    </row>
    <row r="72" spans="2:8" x14ac:dyDescent="0.2">
      <c r="B72" s="3" t="s">
        <v>71</v>
      </c>
      <c r="C72" s="3" t="s">
        <v>16</v>
      </c>
      <c r="D72" s="3">
        <v>1000</v>
      </c>
      <c r="E72" s="3">
        <v>0.50000000000000355</v>
      </c>
      <c r="F72" s="3">
        <v>1000</v>
      </c>
      <c r="G72" s="3">
        <v>3000.0000000000064</v>
      </c>
      <c r="H72" s="3">
        <v>1000</v>
      </c>
    </row>
    <row r="73" spans="2:8" x14ac:dyDescent="0.2">
      <c r="B73" s="3" t="s">
        <v>73</v>
      </c>
      <c r="C73" s="3" t="s">
        <v>16</v>
      </c>
      <c r="D73" s="3">
        <v>1999.9999999999995</v>
      </c>
      <c r="E73" s="3">
        <v>-11.120000000000022</v>
      </c>
      <c r="F73" s="3">
        <v>2000</v>
      </c>
      <c r="G73" s="3">
        <v>999.99999999999784</v>
      </c>
      <c r="H73" s="3">
        <v>750.00000000000057</v>
      </c>
    </row>
    <row r="74" spans="2:8" x14ac:dyDescent="0.2">
      <c r="B74" s="3" t="s">
        <v>74</v>
      </c>
      <c r="C74" s="3" t="s">
        <v>16</v>
      </c>
      <c r="D74" s="3">
        <v>8.8817841970012523E-13</v>
      </c>
      <c r="E74" s="3">
        <v>0</v>
      </c>
      <c r="F74" s="3">
        <v>2000</v>
      </c>
      <c r="G74" s="3">
        <v>1E+30</v>
      </c>
      <c r="H74" s="3">
        <v>1999.9999999999995</v>
      </c>
    </row>
    <row r="75" spans="2:8" x14ac:dyDescent="0.2">
      <c r="B75" s="3" t="s">
        <v>226</v>
      </c>
      <c r="C75" s="3" t="s">
        <v>16</v>
      </c>
      <c r="D75" s="3">
        <v>0</v>
      </c>
      <c r="E75" s="3">
        <v>0</v>
      </c>
      <c r="F75" s="3">
        <v>2000</v>
      </c>
      <c r="G75" s="3">
        <v>1E+30</v>
      </c>
      <c r="H75" s="3">
        <v>2000</v>
      </c>
    </row>
    <row r="76" spans="2:8" x14ac:dyDescent="0.2">
      <c r="B76" s="3" t="s">
        <v>75</v>
      </c>
      <c r="C76" s="3" t="s">
        <v>16</v>
      </c>
      <c r="D76" s="3">
        <v>2000</v>
      </c>
      <c r="E76" s="3">
        <v>-3.4999999999999982</v>
      </c>
      <c r="F76" s="3">
        <v>2000</v>
      </c>
      <c r="G76" s="3">
        <v>1500.0000000000027</v>
      </c>
      <c r="H76" s="3">
        <v>1999.9999999999975</v>
      </c>
    </row>
    <row r="77" spans="2:8" x14ac:dyDescent="0.2">
      <c r="B77" s="3" t="s">
        <v>76</v>
      </c>
      <c r="C77" s="3" t="s">
        <v>16</v>
      </c>
      <c r="D77" s="3">
        <v>2000.0000000000005</v>
      </c>
      <c r="E77" s="3">
        <v>-1.0000000000000009</v>
      </c>
      <c r="F77" s="3">
        <v>2000</v>
      </c>
      <c r="G77" s="3">
        <v>3000.0000000000055</v>
      </c>
      <c r="H77" s="3">
        <v>1999.9999999999977</v>
      </c>
    </row>
    <row r="78" spans="2:8" x14ac:dyDescent="0.2">
      <c r="B78" s="3" t="s">
        <v>77</v>
      </c>
      <c r="C78" s="3" t="s">
        <v>16</v>
      </c>
      <c r="D78" s="3">
        <v>20.000000000000007</v>
      </c>
      <c r="E78" s="3">
        <v>288.00000000000063</v>
      </c>
      <c r="F78" s="3">
        <v>0</v>
      </c>
      <c r="G78" s="3">
        <v>42.499999999999652</v>
      </c>
      <c r="H78" s="3">
        <v>20.000000000000004</v>
      </c>
    </row>
    <row r="79" spans="2:8" x14ac:dyDescent="0.2">
      <c r="B79" s="3" t="s">
        <v>78</v>
      </c>
      <c r="C79" s="3" t="s">
        <v>16</v>
      </c>
      <c r="D79" s="3">
        <v>0</v>
      </c>
      <c r="E79" s="3">
        <v>2.1884716261411086E-12</v>
      </c>
      <c r="F79" s="3">
        <v>0</v>
      </c>
      <c r="G79" s="3">
        <v>8.8817841970012571E-15</v>
      </c>
      <c r="H79" s="3">
        <v>9.9999999999999822</v>
      </c>
    </row>
    <row r="80" spans="2:8" x14ac:dyDescent="0.2">
      <c r="B80" s="3" t="s">
        <v>232</v>
      </c>
      <c r="C80" s="3" t="s">
        <v>16</v>
      </c>
      <c r="D80" s="3">
        <v>1.7763568394002505E-14</v>
      </c>
      <c r="E80" s="3">
        <v>320.00000000000017</v>
      </c>
      <c r="F80" s="3">
        <v>0</v>
      </c>
      <c r="G80" s="3">
        <v>200.00000000000014</v>
      </c>
      <c r="H80" s="3">
        <v>1.7763568394002505E-14</v>
      </c>
    </row>
    <row r="81" spans="2:8" x14ac:dyDescent="0.2">
      <c r="B81" s="3" t="s">
        <v>234</v>
      </c>
      <c r="C81" s="3" t="s">
        <v>16</v>
      </c>
      <c r="D81" s="3">
        <v>93.750000000000341</v>
      </c>
      <c r="E81" s="3">
        <v>0</v>
      </c>
      <c r="F81" s="3">
        <v>0</v>
      </c>
      <c r="G81" s="3">
        <v>93.750000000000213</v>
      </c>
      <c r="H81" s="3">
        <v>1E+30</v>
      </c>
    </row>
    <row r="82" spans="2:8" x14ac:dyDescent="0.2">
      <c r="B82" s="3" t="s">
        <v>79</v>
      </c>
      <c r="C82" s="3" t="s">
        <v>16</v>
      </c>
      <c r="D82" s="3">
        <v>0</v>
      </c>
      <c r="E82" s="3">
        <v>16.000000000000114</v>
      </c>
      <c r="F82" s="3">
        <v>0</v>
      </c>
      <c r="G82" s="3">
        <v>93.750000000000199</v>
      </c>
      <c r="H82" s="3">
        <v>0</v>
      </c>
    </row>
    <row r="83" spans="2:8" x14ac:dyDescent="0.2">
      <c r="B83" s="3" t="s">
        <v>81</v>
      </c>
      <c r="C83" s="3" t="s">
        <v>16</v>
      </c>
      <c r="D83" s="3">
        <v>59.999999999999986</v>
      </c>
      <c r="E83" s="3">
        <v>-3299.9999999999995</v>
      </c>
      <c r="F83" s="3">
        <v>60</v>
      </c>
      <c r="G83" s="3">
        <v>9.9999999999999964</v>
      </c>
      <c r="H83" s="3">
        <v>3.3999999999999826</v>
      </c>
    </row>
    <row r="84" spans="2:8" x14ac:dyDescent="0.2">
      <c r="B84" s="3" t="s">
        <v>82</v>
      </c>
      <c r="C84" s="3" t="s">
        <v>16</v>
      </c>
      <c r="D84" s="3">
        <v>60.000000000000014</v>
      </c>
      <c r="E84" s="3">
        <v>0</v>
      </c>
      <c r="F84" s="3">
        <v>70</v>
      </c>
      <c r="G84" s="3">
        <v>1E+30</v>
      </c>
      <c r="H84" s="3">
        <v>9.9999999999999893</v>
      </c>
    </row>
    <row r="85" spans="2:8" x14ac:dyDescent="0.2">
      <c r="B85" s="3" t="s">
        <v>238</v>
      </c>
      <c r="C85" s="3" t="s">
        <v>16</v>
      </c>
      <c r="D85" s="3">
        <v>60.000000000000014</v>
      </c>
      <c r="E85" s="3">
        <v>0</v>
      </c>
      <c r="F85" s="3">
        <v>40</v>
      </c>
      <c r="G85" s="3">
        <v>20.000000000000007</v>
      </c>
      <c r="H85" s="3">
        <v>1E+30</v>
      </c>
    </row>
    <row r="86" spans="2:8" x14ac:dyDescent="0.2">
      <c r="B86" s="3" t="s">
        <v>84</v>
      </c>
      <c r="C86" s="3" t="s">
        <v>16</v>
      </c>
      <c r="D86" s="3">
        <v>1679.9999999999982</v>
      </c>
      <c r="E86" s="3">
        <v>0</v>
      </c>
      <c r="F86" s="3">
        <v>5000</v>
      </c>
      <c r="G86" s="3">
        <v>1E+30</v>
      </c>
      <c r="H86" s="3">
        <v>3320.0000000000018</v>
      </c>
    </row>
    <row r="87" spans="2:8" x14ac:dyDescent="0.2">
      <c r="B87" s="3" t="s">
        <v>85</v>
      </c>
      <c r="C87" s="3" t="s">
        <v>16</v>
      </c>
      <c r="D87" s="3">
        <v>679.99999999999636</v>
      </c>
      <c r="E87" s="3">
        <v>0</v>
      </c>
      <c r="F87" s="3">
        <v>5000</v>
      </c>
      <c r="G87" s="3">
        <v>1E+30</v>
      </c>
      <c r="H87" s="3">
        <v>4320.0000000000036</v>
      </c>
    </row>
    <row r="88" spans="2:8" x14ac:dyDescent="0.2">
      <c r="B88" s="3" t="s">
        <v>86</v>
      </c>
      <c r="C88" s="3" t="s">
        <v>16</v>
      </c>
      <c r="D88" s="3">
        <v>0</v>
      </c>
      <c r="E88" s="3">
        <v>0</v>
      </c>
      <c r="F88" s="3">
        <v>5000</v>
      </c>
      <c r="G88" s="3">
        <v>1E+30</v>
      </c>
      <c r="H88" s="3">
        <v>5000</v>
      </c>
    </row>
    <row r="89" spans="2:8" x14ac:dyDescent="0.2">
      <c r="B89" s="3" t="s">
        <v>87</v>
      </c>
      <c r="C89" s="3" t="s">
        <v>16</v>
      </c>
      <c r="D89" s="3">
        <v>2499.9999999999973</v>
      </c>
      <c r="E89" s="3">
        <v>0</v>
      </c>
      <c r="F89" s="3">
        <v>5000</v>
      </c>
      <c r="G89" s="3">
        <v>1E+30</v>
      </c>
      <c r="H89" s="3">
        <v>2500.0000000000027</v>
      </c>
    </row>
    <row r="90" spans="2:8" x14ac:dyDescent="0.2">
      <c r="B90" s="3" t="s">
        <v>244</v>
      </c>
      <c r="C90" s="3" t="s">
        <v>16</v>
      </c>
      <c r="D90" s="3">
        <v>0</v>
      </c>
      <c r="E90" s="3">
        <v>0</v>
      </c>
      <c r="F90" s="3">
        <v>5000</v>
      </c>
      <c r="G90" s="3">
        <v>1E+30</v>
      </c>
      <c r="H90" s="3">
        <v>5000</v>
      </c>
    </row>
    <row r="91" spans="2:8" x14ac:dyDescent="0.2">
      <c r="B91" s="3" t="s">
        <v>88</v>
      </c>
      <c r="C91" s="3" t="s">
        <v>16</v>
      </c>
      <c r="D91" s="3">
        <v>79.999999999999943</v>
      </c>
      <c r="E91" s="3">
        <v>-2000.0000000000016</v>
      </c>
      <c r="F91" s="3">
        <v>0</v>
      </c>
      <c r="G91" s="3">
        <v>9.9999999999999822</v>
      </c>
      <c r="H91" s="3">
        <v>6.7999999999999616</v>
      </c>
    </row>
    <row r="92" spans="2:8" x14ac:dyDescent="0.2">
      <c r="B92" s="3" t="s">
        <v>89</v>
      </c>
      <c r="C92" s="3" t="s">
        <v>16</v>
      </c>
      <c r="D92" s="3">
        <v>80.000000000000028</v>
      </c>
      <c r="E92" s="3">
        <v>-600.00000000000205</v>
      </c>
      <c r="F92" s="3">
        <v>0</v>
      </c>
      <c r="G92" s="3">
        <v>9.9999999999999822</v>
      </c>
      <c r="H92" s="3">
        <v>7.5000000000000098</v>
      </c>
    </row>
    <row r="93" spans="2:8" x14ac:dyDescent="0.2">
      <c r="B93" s="3" t="s">
        <v>248</v>
      </c>
      <c r="C93" s="3" t="s">
        <v>16</v>
      </c>
      <c r="D93" s="3">
        <v>80.000000000000028</v>
      </c>
      <c r="E93" s="3">
        <v>899.99999999999898</v>
      </c>
      <c r="F93" s="3">
        <v>0</v>
      </c>
      <c r="G93" s="3">
        <v>9.9999999999999822</v>
      </c>
      <c r="H93" s="3">
        <v>7.5000000000000089</v>
      </c>
    </row>
    <row r="94" spans="2:8" ht="16" thickBot="1" x14ac:dyDescent="0.25">
      <c r="B94" s="2" t="s">
        <v>90</v>
      </c>
      <c r="C94" s="2" t="s">
        <v>16</v>
      </c>
      <c r="D94" s="2">
        <v>70.000000000000014</v>
      </c>
      <c r="E94" s="2">
        <v>399.9999999999996</v>
      </c>
      <c r="F94" s="2">
        <v>0</v>
      </c>
      <c r="G94" s="2">
        <v>9.9999999999999893</v>
      </c>
      <c r="H94" s="2">
        <v>15.00000000000003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5"/>
  <sheetViews>
    <sheetView tabSelected="1" topLeftCell="A49" zoomScale="115" zoomScaleNormal="110" workbookViewId="0">
      <selection activeCell="F56" sqref="F56"/>
    </sheetView>
  </sheetViews>
  <sheetFormatPr baseColWidth="10" defaultColWidth="9.1640625" defaultRowHeight="15" x14ac:dyDescent="0.2"/>
  <cols>
    <col min="1" max="1" width="22.1640625" style="6" customWidth="1"/>
    <col min="2" max="2" width="12.83203125" style="6" customWidth="1"/>
    <col min="3" max="3" width="11.6640625" style="6" customWidth="1"/>
    <col min="4" max="4" width="9.1640625" style="6"/>
    <col min="5" max="5" width="13.1640625" style="6" customWidth="1"/>
    <col min="6" max="7" width="9.1640625" style="6"/>
    <col min="8" max="8" width="42.33203125" style="6" customWidth="1"/>
    <col min="9" max="9" width="9.1640625" style="6"/>
    <col min="10" max="10" width="11.33203125" style="6" customWidth="1"/>
    <col min="11" max="11" width="11.5" style="6" customWidth="1"/>
    <col min="12" max="13" width="11" style="6" customWidth="1"/>
    <col min="14" max="15" width="11.1640625" style="6" customWidth="1"/>
    <col min="16" max="16384" width="9.1640625" style="6"/>
  </cols>
  <sheetData>
    <row r="1" spans="1:15" x14ac:dyDescent="0.2">
      <c r="A1" s="29" t="s">
        <v>116</v>
      </c>
      <c r="B1" s="29"/>
      <c r="C1" s="29"/>
      <c r="D1" s="29"/>
      <c r="E1" s="29"/>
      <c r="F1" s="29"/>
      <c r="H1" s="20" t="s">
        <v>15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7"/>
      <c r="O1" s="17"/>
    </row>
    <row r="2" spans="1:15" x14ac:dyDescent="0.2">
      <c r="A2" s="21"/>
      <c r="B2" s="33" t="s">
        <v>4</v>
      </c>
      <c r="C2" s="34"/>
      <c r="D2" s="34"/>
      <c r="E2" s="34"/>
      <c r="F2" s="35"/>
      <c r="H2" s="18" t="s">
        <v>106</v>
      </c>
      <c r="I2" s="9">
        <v>35.999999999999979</v>
      </c>
      <c r="J2" s="9">
        <v>49.99999999999995</v>
      </c>
      <c r="K2" s="9">
        <v>40.000000000000036</v>
      </c>
      <c r="L2" s="9">
        <v>41.249999999999957</v>
      </c>
      <c r="M2" s="9">
        <v>55.000000000000014</v>
      </c>
    </row>
    <row r="3" spans="1:15" x14ac:dyDescent="0.2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H3" s="18" t="s">
        <v>105</v>
      </c>
      <c r="I3" s="9">
        <v>20.000000000000004</v>
      </c>
      <c r="J3" s="9">
        <v>30</v>
      </c>
      <c r="K3" s="9">
        <v>40</v>
      </c>
      <c r="L3" s="9">
        <v>10</v>
      </c>
      <c r="M3" s="9">
        <v>5</v>
      </c>
    </row>
    <row r="4" spans="1:15" x14ac:dyDescent="0.2">
      <c r="A4" s="10" t="s">
        <v>11</v>
      </c>
      <c r="B4" s="9">
        <v>3000</v>
      </c>
      <c r="C4" s="9">
        <v>6000</v>
      </c>
      <c r="D4" s="9">
        <v>8000</v>
      </c>
      <c r="E4" s="9">
        <v>2000</v>
      </c>
      <c r="F4" s="9">
        <v>8000</v>
      </c>
      <c r="H4" s="18" t="s">
        <v>107</v>
      </c>
      <c r="I4" s="9">
        <v>4.0000000000000018</v>
      </c>
      <c r="J4" s="9">
        <v>0</v>
      </c>
      <c r="K4" s="9">
        <v>3.5527136788005009E-15</v>
      </c>
      <c r="L4" s="9">
        <v>18.750000000000068</v>
      </c>
      <c r="M4" s="9">
        <v>0</v>
      </c>
    </row>
    <row r="5" spans="1:15" x14ac:dyDescent="0.2">
      <c r="A5" s="10" t="s">
        <v>12</v>
      </c>
      <c r="B5" s="9">
        <v>4000</v>
      </c>
      <c r="C5" s="9">
        <v>6000</v>
      </c>
      <c r="D5" s="9">
        <v>8000</v>
      </c>
      <c r="E5" s="9">
        <v>2000</v>
      </c>
      <c r="F5" s="9">
        <v>1000</v>
      </c>
      <c r="H5" s="18" t="s">
        <v>108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5" x14ac:dyDescent="0.2">
      <c r="E6" s="11"/>
      <c r="F6" s="23"/>
      <c r="H6" s="18" t="s">
        <v>109</v>
      </c>
      <c r="I6" s="9">
        <v>19.999999999999996</v>
      </c>
      <c r="J6" s="9">
        <v>8.8817841970012523E-15</v>
      </c>
      <c r="K6" s="9">
        <v>0</v>
      </c>
      <c r="L6" s="9">
        <v>0</v>
      </c>
      <c r="M6" s="9">
        <v>0</v>
      </c>
    </row>
    <row r="7" spans="1:15" ht="14.25" customHeight="1" x14ac:dyDescent="0.2">
      <c r="A7" s="7" t="s">
        <v>122</v>
      </c>
      <c r="B7" s="7" t="s">
        <v>11</v>
      </c>
      <c r="C7" s="7" t="s">
        <v>12</v>
      </c>
      <c r="E7" s="11"/>
      <c r="F7" s="23"/>
      <c r="H7" s="18" t="s">
        <v>110</v>
      </c>
      <c r="I7" s="9">
        <v>0</v>
      </c>
      <c r="J7" s="9">
        <v>0</v>
      </c>
      <c r="K7" s="9">
        <v>0</v>
      </c>
      <c r="L7" s="9">
        <v>10</v>
      </c>
      <c r="M7" s="9">
        <v>10.000000000000002</v>
      </c>
    </row>
    <row r="8" spans="1:15" ht="15" customHeight="1" x14ac:dyDescent="0.2">
      <c r="A8" s="7" t="s">
        <v>13</v>
      </c>
      <c r="B8" s="26">
        <v>1</v>
      </c>
      <c r="C8" s="26">
        <v>2</v>
      </c>
      <c r="E8" s="11"/>
      <c r="F8" s="23"/>
      <c r="H8" s="18" t="s">
        <v>111</v>
      </c>
      <c r="I8" s="9">
        <v>1679.9999999999982</v>
      </c>
      <c r="J8" s="9">
        <v>679.99999999999636</v>
      </c>
      <c r="K8" s="9">
        <v>0</v>
      </c>
      <c r="L8" s="9">
        <v>2499.9999999999973</v>
      </c>
      <c r="M8" s="9">
        <v>0</v>
      </c>
    </row>
    <row r="9" spans="1:15" ht="16.5" customHeight="1" x14ac:dyDescent="0.2">
      <c r="E9" s="11"/>
      <c r="F9" s="23"/>
      <c r="H9" s="18" t="s">
        <v>112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5" x14ac:dyDescent="0.2">
      <c r="A10" s="10" t="s">
        <v>119</v>
      </c>
      <c r="B10" s="27">
        <v>20</v>
      </c>
      <c r="C10" s="12"/>
      <c r="D10" s="10" t="s">
        <v>127</v>
      </c>
      <c r="E10" s="9">
        <v>100</v>
      </c>
      <c r="F10" s="36" t="s">
        <v>131</v>
      </c>
      <c r="H10" s="18" t="s">
        <v>113</v>
      </c>
      <c r="I10" s="9">
        <v>0</v>
      </c>
      <c r="J10" s="9">
        <v>0</v>
      </c>
      <c r="K10" s="9">
        <v>3320</v>
      </c>
      <c r="L10" s="9">
        <v>0</v>
      </c>
      <c r="M10" s="9">
        <v>0</v>
      </c>
    </row>
    <row r="11" spans="1:15" x14ac:dyDescent="0.2">
      <c r="A11" s="10" t="s">
        <v>14</v>
      </c>
      <c r="B11" s="27">
        <v>500</v>
      </c>
      <c r="C11" s="11"/>
      <c r="D11" s="10" t="s">
        <v>128</v>
      </c>
      <c r="E11" s="9">
        <v>200</v>
      </c>
      <c r="F11" s="36"/>
      <c r="H11" s="16" t="s">
        <v>114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5" x14ac:dyDescent="0.2">
      <c r="A12" s="10" t="s">
        <v>120</v>
      </c>
      <c r="B12" s="27">
        <v>100</v>
      </c>
      <c r="C12" s="11"/>
      <c r="D12" s="10" t="s">
        <v>129</v>
      </c>
      <c r="E12" s="9">
        <v>20</v>
      </c>
      <c r="F12" s="36"/>
    </row>
    <row r="13" spans="1:15" x14ac:dyDescent="0.2">
      <c r="A13" s="10" t="s">
        <v>121</v>
      </c>
      <c r="B13" s="27">
        <v>200</v>
      </c>
      <c r="C13" s="25"/>
      <c r="D13" s="10" t="s">
        <v>130</v>
      </c>
      <c r="E13" s="9">
        <v>40</v>
      </c>
      <c r="F13" s="36"/>
      <c r="H13" s="14" t="s">
        <v>0</v>
      </c>
      <c r="I13" s="17"/>
    </row>
    <row r="14" spans="1:15" x14ac:dyDescent="0.2">
      <c r="C14" s="11"/>
      <c r="D14" s="11"/>
      <c r="E14" s="11"/>
      <c r="F14" s="11"/>
      <c r="H14" s="16" t="s">
        <v>1</v>
      </c>
    </row>
    <row r="15" spans="1:15" x14ac:dyDescent="0.2">
      <c r="A15" s="29" t="s">
        <v>16</v>
      </c>
      <c r="B15" s="29"/>
      <c r="C15" s="29"/>
      <c r="D15" s="29"/>
      <c r="E15" s="29"/>
      <c r="F15" s="11"/>
      <c r="H15" s="16" t="s">
        <v>2</v>
      </c>
    </row>
    <row r="16" spans="1:15" x14ac:dyDescent="0.2">
      <c r="A16" s="19">
        <f>100*I2+20*I4+I10-I8+1000</f>
        <v>2999.9999999999995</v>
      </c>
      <c r="B16" s="19" t="s">
        <v>17</v>
      </c>
      <c r="C16" s="19">
        <f>B4</f>
        <v>3000</v>
      </c>
      <c r="E16" s="36" t="s">
        <v>124</v>
      </c>
      <c r="F16" s="15"/>
      <c r="H16" s="16" t="s">
        <v>3</v>
      </c>
    </row>
    <row r="17" spans="1:11" x14ac:dyDescent="0.2">
      <c r="A17" s="9">
        <f>100*J2+20*J4+J10-J8+I8</f>
        <v>5999.9999999999973</v>
      </c>
      <c r="B17" s="9" t="s">
        <v>17</v>
      </c>
      <c r="C17" s="9">
        <f>C4</f>
        <v>6000</v>
      </c>
      <c r="E17" s="37"/>
      <c r="F17" s="11"/>
    </row>
    <row r="18" spans="1:11" x14ac:dyDescent="0.2">
      <c r="A18" s="9">
        <f>100*K2+20*K4+K10-K8+J8</f>
        <v>8000</v>
      </c>
      <c r="B18" s="9" t="s">
        <v>17</v>
      </c>
      <c r="C18" s="9">
        <f>D4</f>
        <v>8000</v>
      </c>
      <c r="E18" s="37"/>
      <c r="F18" s="11"/>
      <c r="H18" s="10"/>
      <c r="I18" s="31" t="s">
        <v>104</v>
      </c>
      <c r="J18" s="32"/>
    </row>
    <row r="19" spans="1:11" x14ac:dyDescent="0.2">
      <c r="A19" s="9">
        <f>100*L2+20*L4+L10-L8+K8</f>
        <v>1999.9999999999991</v>
      </c>
      <c r="B19" s="9" t="s">
        <v>17</v>
      </c>
      <c r="C19" s="9">
        <f>E4</f>
        <v>2000</v>
      </c>
      <c r="E19" s="37"/>
      <c r="F19" s="11"/>
      <c r="H19" s="14" t="s">
        <v>115</v>
      </c>
      <c r="I19" s="30">
        <f>B11*(I2+I3+I4+I5+J2+J3+J4+J5+K2+K3+K4+K5+L2+L3+L4+L5+M2+M3+M4+M5+I6+J6+K6+L6+M6)+B12*(I6+J6+K6+L6+M6)+B13*(I7+J7+K7+L7+M7)+B8*(I8+J8+K8+L8+M8)+C8*(I9+J9+K9+L9+M9)+B10*(I10+J10+K10+L10+M10+I11+J11+K11+L11+M11)</f>
        <v>262260</v>
      </c>
      <c r="J19" s="30"/>
    </row>
    <row r="20" spans="1:11" x14ac:dyDescent="0.2">
      <c r="A20" s="9">
        <f>100*M2+20*M4+M10-M8+L8</f>
        <v>7999.9999999999991</v>
      </c>
      <c r="B20" s="9" t="s">
        <v>17</v>
      </c>
      <c r="C20" s="9">
        <f>F4</f>
        <v>8000</v>
      </c>
      <c r="E20" s="38"/>
      <c r="F20" s="11"/>
    </row>
    <row r="21" spans="1:11" x14ac:dyDescent="0.2">
      <c r="A21" s="11"/>
      <c r="B21" s="11"/>
      <c r="C21" s="11"/>
      <c r="D21" s="11"/>
      <c r="E21" s="24"/>
      <c r="F21" s="11"/>
    </row>
    <row r="22" spans="1:11" x14ac:dyDescent="0.2">
      <c r="A22" s="9">
        <f>200*I3+40*I5+I11-I9</f>
        <v>4000.0000000000009</v>
      </c>
      <c r="B22" s="9" t="s">
        <v>17</v>
      </c>
      <c r="C22" s="9">
        <f>B5</f>
        <v>4000</v>
      </c>
      <c r="E22" s="36" t="s">
        <v>125</v>
      </c>
      <c r="F22" s="11"/>
    </row>
    <row r="23" spans="1:11" x14ac:dyDescent="0.2">
      <c r="A23" s="9">
        <f>200*J3+40*J5+J11-J9+I9</f>
        <v>6000</v>
      </c>
      <c r="B23" s="9" t="s">
        <v>17</v>
      </c>
      <c r="C23" s="9">
        <f>C5</f>
        <v>6000</v>
      </c>
      <c r="E23" s="36"/>
      <c r="F23" s="11"/>
    </row>
    <row r="24" spans="1:11" x14ac:dyDescent="0.2">
      <c r="A24" s="9">
        <f>200*K3+40*K5+K11-K9+J9</f>
        <v>8000</v>
      </c>
      <c r="B24" s="9" t="s">
        <v>17</v>
      </c>
      <c r="C24" s="9">
        <f>D5</f>
        <v>8000</v>
      </c>
      <c r="E24" s="36"/>
    </row>
    <row r="25" spans="1:11" x14ac:dyDescent="0.2">
      <c r="A25" s="9">
        <f>200*L3+40*L5+L11-L9+K9</f>
        <v>2000</v>
      </c>
      <c r="B25" s="9" t="s">
        <v>17</v>
      </c>
      <c r="C25" s="9">
        <f>E5</f>
        <v>2000</v>
      </c>
      <c r="E25" s="36"/>
      <c r="F25" s="11"/>
      <c r="I25" s="22"/>
      <c r="J25" s="22"/>
      <c r="K25" s="22"/>
    </row>
    <row r="26" spans="1:11" x14ac:dyDescent="0.2">
      <c r="A26" s="9">
        <f>200*M3+40*M5+M11-M9+L9</f>
        <v>1000</v>
      </c>
      <c r="B26" s="9" t="s">
        <v>17</v>
      </c>
      <c r="C26" s="9">
        <f>F5</f>
        <v>1000</v>
      </c>
      <c r="E26" s="36"/>
    </row>
    <row r="27" spans="1:11" x14ac:dyDescent="0.2">
      <c r="A27" s="11"/>
      <c r="B27" s="11"/>
      <c r="C27" s="11"/>
      <c r="D27" s="11"/>
      <c r="E27" s="24"/>
    </row>
    <row r="28" spans="1:11" x14ac:dyDescent="0.2">
      <c r="A28" s="13">
        <f>B13*I7+I6*B12</f>
        <v>1999.9999999999995</v>
      </c>
      <c r="B28" s="9" t="s">
        <v>18</v>
      </c>
      <c r="C28" s="9">
        <f>2000</f>
        <v>2000</v>
      </c>
      <c r="E28" s="36" t="s">
        <v>117</v>
      </c>
    </row>
    <row r="29" spans="1:11" x14ac:dyDescent="0.2">
      <c r="A29" s="13">
        <f>B13*J7+J6*B12</f>
        <v>8.8817841970012523E-13</v>
      </c>
      <c r="B29" s="9" t="s">
        <v>18</v>
      </c>
      <c r="C29" s="9">
        <f>2000</f>
        <v>2000</v>
      </c>
      <c r="E29" s="36"/>
      <c r="I29" s="28"/>
      <c r="J29" s="28"/>
    </row>
    <row r="30" spans="1:11" x14ac:dyDescent="0.2">
      <c r="A30" s="13">
        <f>B13*K7+K6*B12</f>
        <v>0</v>
      </c>
      <c r="B30" s="9" t="s">
        <v>18</v>
      </c>
      <c r="C30" s="9">
        <f>2000</f>
        <v>2000</v>
      </c>
      <c r="E30" s="36"/>
      <c r="I30" s="28"/>
      <c r="J30" s="28"/>
    </row>
    <row r="31" spans="1:11" x14ac:dyDescent="0.2">
      <c r="A31" s="13">
        <f>B13*L7+L6*B12</f>
        <v>2000</v>
      </c>
      <c r="B31" s="9" t="s">
        <v>18</v>
      </c>
      <c r="C31" s="9">
        <f>2000</f>
        <v>2000</v>
      </c>
      <c r="E31" s="36"/>
      <c r="F31" s="11"/>
    </row>
    <row r="32" spans="1:11" x14ac:dyDescent="0.2">
      <c r="A32" s="13">
        <f>B13*M7+M6*B12</f>
        <v>2000.0000000000005</v>
      </c>
      <c r="B32" s="9" t="s">
        <v>18</v>
      </c>
      <c r="C32" s="9">
        <f>2000</f>
        <v>2000</v>
      </c>
      <c r="E32" s="36"/>
    </row>
    <row r="33" spans="1:6" x14ac:dyDescent="0.2">
      <c r="A33" s="11"/>
      <c r="B33" s="11"/>
      <c r="C33" s="11"/>
      <c r="D33" s="11"/>
      <c r="E33" s="24"/>
    </row>
    <row r="34" spans="1:6" x14ac:dyDescent="0.2">
      <c r="A34" s="9">
        <f>5*(I4+I5)</f>
        <v>20.000000000000007</v>
      </c>
      <c r="B34" s="9" t="s">
        <v>19</v>
      </c>
      <c r="C34" s="9">
        <f>I6</f>
        <v>19.999999999999996</v>
      </c>
      <c r="E34" s="36" t="s">
        <v>123</v>
      </c>
    </row>
    <row r="35" spans="1:6" x14ac:dyDescent="0.2">
      <c r="A35" s="9">
        <f>5*(J4+J5)</f>
        <v>0</v>
      </c>
      <c r="B35" s="9" t="s">
        <v>19</v>
      </c>
      <c r="C35" s="9">
        <f>J6</f>
        <v>8.8817841970012523E-15</v>
      </c>
      <c r="E35" s="36"/>
    </row>
    <row r="36" spans="1:6" x14ac:dyDescent="0.2">
      <c r="A36" s="9">
        <f>5*(K4+K5)</f>
        <v>1.7763568394002505E-14</v>
      </c>
      <c r="B36" s="9" t="s">
        <v>19</v>
      </c>
      <c r="C36" s="9">
        <f>K6</f>
        <v>0</v>
      </c>
      <c r="E36" s="36"/>
    </row>
    <row r="37" spans="1:6" x14ac:dyDescent="0.2">
      <c r="A37" s="9">
        <f>5*(L4+L5)</f>
        <v>93.750000000000341</v>
      </c>
      <c r="B37" s="9" t="s">
        <v>19</v>
      </c>
      <c r="C37" s="9">
        <f>L6</f>
        <v>0</v>
      </c>
      <c r="E37" s="36"/>
      <c r="F37" s="11"/>
    </row>
    <row r="38" spans="1:6" ht="15" customHeight="1" x14ac:dyDescent="0.2">
      <c r="A38" s="9">
        <f>5*(M4+M5)</f>
        <v>0</v>
      </c>
      <c r="B38" s="9" t="s">
        <v>19</v>
      </c>
      <c r="C38" s="9">
        <f>M6</f>
        <v>0</v>
      </c>
      <c r="E38" s="36"/>
    </row>
    <row r="39" spans="1:6" x14ac:dyDescent="0.2">
      <c r="A39" s="11"/>
      <c r="B39" s="11"/>
      <c r="C39" s="11"/>
      <c r="D39" s="11"/>
      <c r="E39" s="24"/>
    </row>
    <row r="40" spans="1:6" ht="30.75" customHeight="1" x14ac:dyDescent="0.2">
      <c r="A40" s="9">
        <f>I2+I3+I4+I5+I7</f>
        <v>59.999999999999986</v>
      </c>
      <c r="B40" s="9" t="s">
        <v>17</v>
      </c>
      <c r="C40" s="9">
        <f>60</f>
        <v>60</v>
      </c>
      <c r="E40" s="8" t="s">
        <v>118</v>
      </c>
    </row>
    <row r="41" spans="1:6" x14ac:dyDescent="0.2">
      <c r="A41" s="11"/>
      <c r="B41" s="11"/>
      <c r="C41" s="11"/>
      <c r="D41" s="11"/>
      <c r="E41" s="24"/>
    </row>
    <row r="42" spans="1:6" x14ac:dyDescent="0.2">
      <c r="A42" s="9">
        <f>M2+M4+M3+M5</f>
        <v>60.000000000000014</v>
      </c>
      <c r="B42" s="9" t="s">
        <v>18</v>
      </c>
      <c r="C42" s="9">
        <f>70</f>
        <v>70</v>
      </c>
      <c r="E42" s="36" t="s">
        <v>252</v>
      </c>
    </row>
    <row r="43" spans="1:6" x14ac:dyDescent="0.2">
      <c r="A43" s="9">
        <f>M2+M4+M3+M5</f>
        <v>60.000000000000014</v>
      </c>
      <c r="B43" s="9" t="s">
        <v>19</v>
      </c>
      <c r="C43" s="9">
        <f>40</f>
        <v>40</v>
      </c>
      <c r="E43" s="36"/>
      <c r="F43" s="11"/>
    </row>
    <row r="44" spans="1:6" x14ac:dyDescent="0.2">
      <c r="A44" s="11"/>
      <c r="B44" s="11"/>
      <c r="C44" s="11"/>
      <c r="D44" s="11"/>
      <c r="E44" s="24"/>
    </row>
    <row r="45" spans="1:6" x14ac:dyDescent="0.2">
      <c r="A45" s="9">
        <f>I8+I9</f>
        <v>1679.9999999999982</v>
      </c>
      <c r="B45" s="9" t="s">
        <v>18</v>
      </c>
      <c r="C45" s="9">
        <f>5000</f>
        <v>5000</v>
      </c>
      <c r="E45" s="36" t="s">
        <v>253</v>
      </c>
    </row>
    <row r="46" spans="1:6" ht="15" customHeight="1" x14ac:dyDescent="0.2">
      <c r="A46" s="9">
        <f>J8+J9</f>
        <v>679.99999999999636</v>
      </c>
      <c r="B46" s="9" t="s">
        <v>18</v>
      </c>
      <c r="C46" s="9">
        <f>5000</f>
        <v>5000</v>
      </c>
      <c r="E46" s="36"/>
    </row>
    <row r="47" spans="1:6" x14ac:dyDescent="0.2">
      <c r="A47" s="9">
        <f>K8+K9</f>
        <v>0</v>
      </c>
      <c r="B47" s="9" t="s">
        <v>18</v>
      </c>
      <c r="C47" s="9">
        <f>5000</f>
        <v>5000</v>
      </c>
      <c r="E47" s="36"/>
    </row>
    <row r="48" spans="1:6" x14ac:dyDescent="0.2">
      <c r="A48" s="9">
        <f>L8+L9</f>
        <v>2499.9999999999973</v>
      </c>
      <c r="B48" s="9" t="s">
        <v>18</v>
      </c>
      <c r="C48" s="9">
        <f>5000</f>
        <v>5000</v>
      </c>
      <c r="E48" s="36"/>
    </row>
    <row r="49" spans="1:5" ht="15" customHeight="1" x14ac:dyDescent="0.2">
      <c r="A49" s="9">
        <f>M8+M9</f>
        <v>0</v>
      </c>
      <c r="B49" s="9" t="s">
        <v>18</v>
      </c>
      <c r="C49" s="9">
        <f>5000</f>
        <v>5000</v>
      </c>
      <c r="E49" s="36"/>
    </row>
    <row r="50" spans="1:5" x14ac:dyDescent="0.2">
      <c r="A50" s="11"/>
      <c r="B50" s="11"/>
      <c r="C50" s="11"/>
      <c r="E50" s="24"/>
    </row>
    <row r="51" spans="1:5" x14ac:dyDescent="0.2">
      <c r="A51" s="11"/>
      <c r="B51" s="11"/>
      <c r="C51" s="11"/>
      <c r="D51" s="11"/>
      <c r="E51" s="36" t="s">
        <v>126</v>
      </c>
    </row>
    <row r="52" spans="1:5" x14ac:dyDescent="0.2">
      <c r="A52" s="9">
        <f>J2+J7+J3+J5+J4</f>
        <v>79.999999999999943</v>
      </c>
      <c r="B52" s="9" t="s">
        <v>17</v>
      </c>
      <c r="C52" s="9">
        <f>I2+I3+I4+I5+I6</f>
        <v>79.999999999999986</v>
      </c>
      <c r="D52" s="11"/>
      <c r="E52" s="36"/>
    </row>
    <row r="53" spans="1:5" x14ac:dyDescent="0.2">
      <c r="A53" s="9">
        <f>K2+K7+K3+K5+K4</f>
        <v>80.000000000000028</v>
      </c>
      <c r="B53" s="9" t="s">
        <v>17</v>
      </c>
      <c r="C53" s="9">
        <f>J2+J3+J4+J5+J6</f>
        <v>79.999999999999957</v>
      </c>
      <c r="D53" s="11"/>
      <c r="E53" s="36"/>
    </row>
    <row r="54" spans="1:5" x14ac:dyDescent="0.2">
      <c r="A54" s="9">
        <f>L2+L7+L3+L5+L4</f>
        <v>80.000000000000028</v>
      </c>
      <c r="B54" s="9" t="s">
        <v>17</v>
      </c>
      <c r="C54" s="9">
        <f>K2+K3+K4+K5+K6</f>
        <v>80.000000000000028</v>
      </c>
      <c r="D54" s="11"/>
      <c r="E54" s="36"/>
    </row>
    <row r="55" spans="1:5" ht="15" customHeight="1" x14ac:dyDescent="0.2">
      <c r="A55" s="9">
        <f>M2+M7+M3+M5+M4</f>
        <v>70.000000000000014</v>
      </c>
      <c r="B55" s="9" t="s">
        <v>17</v>
      </c>
      <c r="C55" s="9">
        <f>L2+L3+L4+L5+L6</f>
        <v>70.000000000000028</v>
      </c>
      <c r="D55" s="25"/>
      <c r="E55" s="36"/>
    </row>
  </sheetData>
  <mergeCells count="13">
    <mergeCell ref="E42:E43"/>
    <mergeCell ref="E45:E49"/>
    <mergeCell ref="E51:E55"/>
    <mergeCell ref="E22:E26"/>
    <mergeCell ref="E28:E32"/>
    <mergeCell ref="E34:E38"/>
    <mergeCell ref="A1:F1"/>
    <mergeCell ref="I19:J19"/>
    <mergeCell ref="I18:J18"/>
    <mergeCell ref="B2:F2"/>
    <mergeCell ref="E16:E20"/>
    <mergeCell ref="A15:E15"/>
    <mergeCell ref="F10:F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4</vt:lpstr>
      <vt:lpstr>Sensitivity Report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ZORBEY KAAN ÇALIŞKAN</dc:creator>
  <cp:lastModifiedBy>Microsoft Office User</cp:lastModifiedBy>
  <dcterms:created xsi:type="dcterms:W3CDTF">2022-12-06T17:13:47Z</dcterms:created>
  <dcterms:modified xsi:type="dcterms:W3CDTF">2022-12-11T12:36:56Z</dcterms:modified>
</cp:coreProperties>
</file>